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umb\OneDrive\Desktop\Bootcamp Homework\"/>
    </mc:Choice>
  </mc:AlternateContent>
  <xr:revisionPtr revIDLastSave="496" documentId="8_{634C898B-B855-46DB-908E-32462C705B20}" xr6:coauthVersionLast="36" xr6:coauthVersionMax="36" xr10:uidLastSave="{44F5A2F1-0C1A-48D8-9DBE-CBD4307E6467}"/>
  <bookViews>
    <workbookView xWindow="0" yWindow="0" windowWidth="21570" windowHeight="9330" xr2:uid="{00000000-000D-0000-FFFF-FFFF00000000}"/>
  </bookViews>
  <sheets>
    <sheet name="RAW_DATA" sheetId="1" r:id="rId1"/>
    <sheet name="BONUS" sheetId="8" r:id="rId2"/>
    <sheet name="Category Pivot" sheetId="2" r:id="rId3"/>
    <sheet name="Sub-category Pivot" sheetId="3" r:id="rId4"/>
    <sheet name="Created Month Status Pivot" sheetId="4" r:id="rId5"/>
    <sheet name="Extra State Breakout by Year" sheetId="5" r:id="rId6"/>
    <sheet name="Extra ID Count by Year" sheetId="6" r:id="rId7"/>
    <sheet name="Extra Average Duration by Days" sheetId="7" r:id="rId8"/>
  </sheets>
  <definedNames>
    <definedName name="_xlnm._FilterDatabase" localSheetId="0" hidden="1">RAW_DATA!$A$1:$U$4115</definedName>
  </definedNames>
  <calcPr calcId="179021"/>
  <pivotCaches>
    <pivotCache cacheId="0" r:id="rId9"/>
    <pivotCache cacheId="44" r:id="rId10"/>
    <pivotCache cacheId="5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E9" i="8" l="1"/>
  <c r="H9" i="8" s="1"/>
  <c r="E8" i="8"/>
  <c r="G8" i="8" s="1"/>
  <c r="E6" i="8"/>
  <c r="F6" i="8" s="1"/>
  <c r="E5" i="8"/>
  <c r="H5" i="8" s="1"/>
  <c r="E4" i="8"/>
  <c r="F4" i="8" s="1"/>
  <c r="E3" i="8"/>
  <c r="F3" i="8" s="1"/>
  <c r="E7" i="8"/>
  <c r="G7" i="8" s="1"/>
  <c r="E10" i="8"/>
  <c r="F10" i="8" s="1"/>
  <c r="E13" i="8"/>
  <c r="F13" i="8" s="1"/>
  <c r="E12" i="8"/>
  <c r="G12" i="8" s="1"/>
  <c r="E11" i="8"/>
  <c r="G11" i="8" s="1"/>
  <c r="G5" i="8" l="1"/>
  <c r="H12" i="8"/>
  <c r="G9" i="8"/>
  <c r="F9" i="8"/>
  <c r="F8" i="8"/>
  <c r="H8" i="8"/>
  <c r="G6" i="8"/>
  <c r="H6" i="8"/>
  <c r="F12" i="8"/>
  <c r="F5" i="8"/>
  <c r="H13" i="8"/>
  <c r="H4" i="8"/>
  <c r="G4" i="8"/>
  <c r="G3" i="8"/>
  <c r="H3" i="8"/>
  <c r="G10" i="8"/>
  <c r="G13" i="8"/>
  <c r="H7" i="8"/>
  <c r="H10" i="8"/>
  <c r="F7" i="8"/>
  <c r="F11" i="8"/>
  <c r="H11" i="8"/>
  <c r="E2" i="8" l="1"/>
  <c r="G2" i="8" s="1"/>
  <c r="H2" i="8" l="1"/>
  <c r="F2" i="8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3" i="1"/>
  <c r="P4" i="1"/>
  <c r="P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U4114" i="1" l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" i="1"/>
  <c r="U3965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161" i="1"/>
  <c r="U2113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53" i="1"/>
  <c r="U2145" i="1"/>
  <c r="U2137" i="1"/>
  <c r="U2129" i="1"/>
  <c r="U2121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</calcChain>
</file>

<file path=xl/sharedStrings.xml><?xml version="1.0" encoding="utf-8"?>
<sst xmlns="http://schemas.openxmlformats.org/spreadsheetml/2006/main" count="24878" uniqueCount="8414">
  <si>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</si>
  <si>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</si>
  <si>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</si>
  <si>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</si>
  <si>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</si>
  <si>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</si>
  <si>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</si>
  <si>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</si>
  <si>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</si>
  <si>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</si>
  <si>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</si>
  <si>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</si>
  <si>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</si>
  <si>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</si>
  <si>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</si>
  <si>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</si>
  <si>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</si>
  <si>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</si>
  <si>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</si>
  <si>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</si>
  <si>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</si>
  <si>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</si>
  <si>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</si>
  <si>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</si>
  <si>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</si>
  <si>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</si>
  <si>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</si>
  <si>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</si>
  <si>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</si>
  <si>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</si>
  <si>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</si>
  <si>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</si>
  <si>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</si>
  <si>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</si>
  <si>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</si>
  <si>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</si>
  <si>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</si>
  <si>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</si>
  <si>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</si>
  <si>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</si>
  <si>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</si>
  <si>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</si>
  <si>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</si>
  <si>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</si>
  <si>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</si>
  <si>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</si>
  <si>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</si>
  <si>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</si>
  <si>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</si>
  <si>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</si>
  <si>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</si>
  <si>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</si>
  <si>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</si>
  <si>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</si>
  <si>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</si>
  <si>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</si>
  <si>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</si>
  <si>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</si>
  <si>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</si>
  <si>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</si>
  <si>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</si>
  <si>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</si>
  <si>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</si>
  <si>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</si>
  <si>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</si>
  <si>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</si>
  <si>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</si>
  <si>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</si>
  <si>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</si>
  <si>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</si>
  <si>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</si>
  <si>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</si>
  <si>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</si>
  <si>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</si>
  <si>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</si>
  <si>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</si>
  <si>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</si>
  <si>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</si>
  <si>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</si>
  <si>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</si>
  <si>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</si>
  <si>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</si>
  <si>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</si>
  <si>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</si>
  <si>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</si>
  <si>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</si>
  <si>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</si>
  <si>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</si>
  <si>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</si>
  <si>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</si>
  <si>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</si>
  <si>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</si>
  <si>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</si>
  <si>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</si>
  <si>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</si>
  <si>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</si>
  <si>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</si>
  <si>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</si>
  <si>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</si>
  <si>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</si>
  <si>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</si>
  <si>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</si>
  <si>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</si>
  <si>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</si>
  <si>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</si>
  <si>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</si>
  <si>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</si>
  <si>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</si>
  <si>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</si>
  <si>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</si>
  <si>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</si>
  <si>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</si>
  <si>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</si>
  <si>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</si>
  <si>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</si>
  <si>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</si>
  <si>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</si>
  <si>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</si>
  <si>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</si>
  <si>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</si>
  <si>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</si>
  <si>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</si>
  <si>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</si>
  <si>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</si>
  <si>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</si>
  <si>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</si>
  <si>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</si>
  <si>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</si>
  <si>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</si>
  <si>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</si>
  <si>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</si>
  <si>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</si>
  <si>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</si>
  <si>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</si>
  <si>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</si>
  <si>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</si>
  <si>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</si>
  <si>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</si>
  <si>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</si>
  <si>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</si>
  <si>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</si>
  <si>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</si>
  <si>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</si>
  <si>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</si>
  <si>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</si>
  <si>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</si>
  <si>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</si>
  <si>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</si>
  <si>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</si>
  <si>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</si>
  <si>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</si>
  <si>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</si>
  <si>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</si>
  <si>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</si>
  <si>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</si>
  <si>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</si>
  <si>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</si>
  <si>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</si>
  <si>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</si>
  <si>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</si>
  <si>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</si>
  <si>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</si>
  <si>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</si>
  <si>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</si>
  <si>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</si>
  <si>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</si>
  <si>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</si>
  <si>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</si>
  <si>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</si>
  <si>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</si>
  <si>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</si>
  <si>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</si>
  <si>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</si>
  <si>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</si>
  <si>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</si>
  <si>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</si>
  <si>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</si>
  <si>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</si>
  <si>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</si>
  <si>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</si>
  <si>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</si>
  <si>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</si>
  <si>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</si>
  <si>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</si>
  <si>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</si>
  <si>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</si>
  <si>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</si>
  <si>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</si>
  <si>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</si>
  <si>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</si>
  <si>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</si>
  <si>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</si>
  <si>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</si>
  <si>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</si>
  <si>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</si>
  <si>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</si>
  <si>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</si>
  <si>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</si>
  <si>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</si>
  <si>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</si>
  <si>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</si>
  <si>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</si>
  <si>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</si>
  <si>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</si>
  <si>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</si>
  <si>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</si>
  <si>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</si>
  <si>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</si>
  <si>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</si>
  <si>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</si>
  <si>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</si>
  <si>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</si>
  <si>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</si>
  <si>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</si>
  <si>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</si>
  <si>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</si>
  <si>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</si>
  <si>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</si>
  <si>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</si>
  <si>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</si>
  <si>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</si>
  <si>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</si>
  <si>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</si>
  <si>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</si>
  <si>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</si>
  <si>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</si>
  <si>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</si>
  <si>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</si>
  <si>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</si>
  <si>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</si>
  <si>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</si>
  <si>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</si>
  <si>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</si>
  <si>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</si>
  <si>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</si>
  <si>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</si>
  <si>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</si>
  <si>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</si>
  <si>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</si>
  <si>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</si>
  <si>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</si>
  <si>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</si>
  <si>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</si>
  <si>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</si>
  <si>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</si>
  <si>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</si>
  <si>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</si>
  <si>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</si>
  <si>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</si>
  <si>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</si>
  <si>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</si>
  <si>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</si>
  <si>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</si>
  <si>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</si>
  <si>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</si>
  <si>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</si>
  <si>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</si>
  <si>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</si>
  <si>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</si>
  <si>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</si>
  <si>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</si>
  <si>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</si>
  <si>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</si>
  <si>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</si>
  <si>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</si>
  <si>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</si>
  <si>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</si>
  <si>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</si>
  <si>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</si>
  <si>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</si>
  <si>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</si>
  <si>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</si>
  <si>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</si>
  <si>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</si>
  <si>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</si>
  <si>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</si>
  <si>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</si>
  <si>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</si>
  <si>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</si>
  <si>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</si>
  <si>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</si>
  <si>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</si>
  <si>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</si>
  <si>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</si>
  <si>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</si>
  <si>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</si>
  <si>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</si>
  <si>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</si>
  <si>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</si>
  <si>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</si>
  <si>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</si>
  <si>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</si>
  <si>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</si>
  <si>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</si>
  <si>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</si>
  <si>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</si>
  <si>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</si>
  <si>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</si>
  <si>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</si>
  <si>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</si>
  <si>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</si>
  <si>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</si>
  <si>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</si>
  <si>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</si>
  <si>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</si>
  <si>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</si>
  <si>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</si>
  <si>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</si>
  <si>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</si>
  <si>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</si>
  <si>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</si>
  <si>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</si>
  <si>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</si>
  <si>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</si>
  <si>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</si>
  <si>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</si>
  <si>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</si>
  <si>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</si>
  <si>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</si>
  <si>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</si>
  <si>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</si>
  <si>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</si>
  <si>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</si>
  <si>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</si>
  <si>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</si>
  <si>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</si>
  <si>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</si>
  <si>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</si>
  <si>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</si>
  <si>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</si>
  <si>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</si>
  <si>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</si>
  <si>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</si>
  <si>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</si>
  <si>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</si>
  <si>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</si>
  <si>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</si>
  <si>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</si>
  <si>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</si>
  <si>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</si>
  <si>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</si>
  <si>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</si>
  <si>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</si>
  <si>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</si>
  <si>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</si>
  <si>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</si>
  <si>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</si>
  <si>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</si>
  <si>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</si>
  <si>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</si>
  <si>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</si>
  <si>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</si>
  <si>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</si>
  <si>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</si>
  <si>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</si>
  <si>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</si>
  <si>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</si>
  <si>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</si>
  <si>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</si>
  <si>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</si>
  <si>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</si>
  <si>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</si>
  <si>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</si>
  <si>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</si>
  <si>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</si>
  <si>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</si>
  <si>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</si>
  <si>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</si>
  <si>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</si>
  <si>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</si>
  <si>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</si>
  <si>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</si>
  <si>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</si>
  <si>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</si>
  <si>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</si>
  <si>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</si>
  <si>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</si>
  <si>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</si>
  <si>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</si>
  <si>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</si>
  <si>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</si>
  <si>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</si>
  <si>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</si>
  <si>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</si>
  <si>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</si>
  <si>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</si>
  <si>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</si>
  <si>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</si>
  <si>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</si>
  <si>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</si>
  <si>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</si>
  <si>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</si>
  <si>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</si>
  <si>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</si>
  <si>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</si>
  <si>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</si>
  <si>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</si>
  <si>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</si>
  <si>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</si>
  <si>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</si>
  <si>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</si>
  <si>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</si>
  <si>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</si>
  <si>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</si>
  <si>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</si>
  <si>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</si>
  <si>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</si>
  <si>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</si>
  <si>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</si>
  <si>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</si>
  <si>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</si>
  <si>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</si>
  <si>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</si>
  <si>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</si>
  <si>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</si>
  <si>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</si>
  <si>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</si>
  <si>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</si>
  <si>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</si>
  <si>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</si>
  <si>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</si>
  <si>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</si>
  <si>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</si>
  <si>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</si>
  <si>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</si>
  <si>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</si>
  <si>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</si>
  <si>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</si>
  <si>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</si>
  <si>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</si>
  <si>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</si>
  <si>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</si>
  <si>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</si>
  <si>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</si>
  <si>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</si>
  <si>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</si>
  <si>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</si>
  <si>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</si>
  <si>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</si>
  <si>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</si>
  <si>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</si>
  <si>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</si>
  <si>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</si>
  <si>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</si>
  <si>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</si>
  <si>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</si>
  <si>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</si>
  <si>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</si>
  <si>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</si>
  <si>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</si>
  <si>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</si>
  <si>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</si>
  <si>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</si>
  <si>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</si>
  <si>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</si>
  <si>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</si>
  <si>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</si>
  <si>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</si>
  <si>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</si>
  <si>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</si>
  <si>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</si>
  <si>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</si>
  <si>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</si>
  <si>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</si>
  <si>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</si>
  <si>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</si>
  <si>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</si>
  <si>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</si>
  <si>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</si>
  <si>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</si>
  <si>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</si>
  <si>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</si>
  <si>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</si>
  <si>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</si>
  <si>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</si>
  <si>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</si>
  <si>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</si>
  <si>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</si>
  <si>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</si>
  <si>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</si>
  <si>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</si>
  <si>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</si>
  <si>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</si>
  <si>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</si>
  <si>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</si>
  <si>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</si>
  <si>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</si>
  <si>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</si>
  <si>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</si>
  <si>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</si>
  <si>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</si>
  <si>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</si>
  <si>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</si>
  <si>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</si>
  <si>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</si>
  <si>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</si>
  <si>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</si>
  <si>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</si>
  <si>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</si>
  <si>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</si>
  <si>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</si>
  <si>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</si>
  <si>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</si>
  <si>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</si>
  <si>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</si>
  <si>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</si>
  <si>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</si>
  <si>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</si>
  <si>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</si>
  <si>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</si>
  <si>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</si>
  <si>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</si>
  <si>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</si>
  <si>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</si>
  <si>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</si>
  <si>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</si>
  <si>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</si>
  <si>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</si>
  <si>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</si>
  <si>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</si>
  <si>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</si>
  <si>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</si>
  <si>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</si>
  <si>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</si>
  <si>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</si>
  <si>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</si>
  <si>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</si>
  <si>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</si>
  <si>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</si>
  <si>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</si>
  <si>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</si>
  <si>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</si>
  <si>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</si>
  <si>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</si>
  <si>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</si>
  <si>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</si>
  <si>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</si>
  <si>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</si>
  <si>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</si>
  <si>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</si>
  <si>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</si>
  <si>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</si>
  <si>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</si>
  <si>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</si>
  <si>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</si>
  <si>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</si>
  <si>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</si>
  <si>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</si>
  <si>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</si>
  <si>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</si>
  <si>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</si>
  <si>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</si>
  <si>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</si>
  <si>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</si>
  <si>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</si>
  <si>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</si>
  <si>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</si>
  <si>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</si>
  <si>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</si>
  <si>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</si>
  <si>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</si>
  <si>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</si>
  <si>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</si>
  <si>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</si>
  <si>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</si>
  <si>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</si>
  <si>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</si>
  <si>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</si>
  <si>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</si>
  <si>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</si>
  <si>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</si>
  <si>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</si>
  <si>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</si>
  <si>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</si>
  <si>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</si>
  <si>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</si>
  <si>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</si>
  <si>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</si>
  <si>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</si>
  <si>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</si>
  <si>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</si>
  <si>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</si>
  <si>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</si>
  <si>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</si>
  <si>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</si>
  <si>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</si>
  <si>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</si>
  <si>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</si>
  <si>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</si>
  <si>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</si>
  <si>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</si>
  <si>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</si>
  <si>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</si>
  <si>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</si>
  <si>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</si>
  <si>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</si>
  <si>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</si>
  <si>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</si>
  <si>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</si>
  <si>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</si>
  <si>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</si>
  <si>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</si>
  <si>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</si>
  <si>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</si>
  <si>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</si>
  <si>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</si>
  <si>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</si>
  <si>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</si>
  <si>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</si>
  <si>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</si>
  <si>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</si>
  <si>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</si>
  <si>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</si>
  <si>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</si>
  <si>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</si>
  <si>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</si>
  <si>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</si>
  <si>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</si>
  <si>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</si>
  <si>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</si>
  <si>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</si>
  <si>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</si>
  <si>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</si>
  <si>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</si>
  <si>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</si>
  <si>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</si>
  <si>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</si>
  <si>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</si>
  <si>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</si>
  <si>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</si>
  <si>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</si>
  <si>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</si>
  <si>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</si>
  <si>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</si>
  <si>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</si>
  <si>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</si>
  <si>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</si>
  <si>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</si>
  <si>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</si>
  <si>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</si>
  <si>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</si>
  <si>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</si>
  <si>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</si>
  <si>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</si>
  <si>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</si>
  <si>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</si>
  <si>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</si>
  <si>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</si>
  <si>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</si>
  <si>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</si>
  <si>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</si>
  <si>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</si>
  <si>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</si>
  <si>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</si>
  <si>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</si>
  <si>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</si>
  <si>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</si>
  <si>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</si>
  <si>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</si>
  <si>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</si>
  <si>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</si>
  <si>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</si>
  <si>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</si>
  <si>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</si>
  <si>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</si>
  <si>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</si>
  <si>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</si>
  <si>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</si>
  <si>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</si>
  <si>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</si>
  <si>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</si>
  <si>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</si>
  <si>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</si>
  <si>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</si>
  <si>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</si>
  <si>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</si>
  <si>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</si>
  <si>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</si>
  <si>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</si>
  <si>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</si>
  <si>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</si>
  <si>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</si>
  <si>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</si>
  <si>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</si>
  <si>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</si>
  <si>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</si>
  <si>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</si>
  <si>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</si>
  <si>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</si>
  <si>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</si>
  <si>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</si>
  <si>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</si>
  <si>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</si>
  <si>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</si>
  <si>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</si>
  <si>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</si>
  <si>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</si>
  <si>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</si>
  <si>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</si>
  <si>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</si>
  <si>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</si>
  <si>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</si>
  <si>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</si>
  <si>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</si>
  <si>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</si>
  <si>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</si>
  <si>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</si>
  <si>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</si>
  <si>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</si>
  <si>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</si>
  <si>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</si>
  <si>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</si>
  <si>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</si>
  <si>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</si>
  <si>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</si>
  <si>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</si>
  <si>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</si>
  <si>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</si>
  <si>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</si>
  <si>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</si>
  <si>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</si>
  <si>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</si>
  <si>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</si>
  <si>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</si>
  <si>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</si>
  <si>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</si>
  <si>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</si>
  <si>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</si>
  <si>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</si>
  <si>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</si>
  <si>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</si>
  <si>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</si>
  <si>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</si>
  <si>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</si>
  <si>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</si>
  <si>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</si>
  <si>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</si>
  <si>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</si>
  <si>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</si>
  <si>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</si>
  <si>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</si>
  <si>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</si>
  <si>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</si>
  <si>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</si>
  <si>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</si>
  <si>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</si>
  <si>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</si>
  <si>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</si>
  <si>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</si>
  <si>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</si>
  <si>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</si>
  <si>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</si>
  <si>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</si>
  <si>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</si>
  <si>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</si>
  <si>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</si>
  <si>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</si>
  <si>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</si>
  <si>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</si>
  <si>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</si>
  <si>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</si>
  <si>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</si>
  <si>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</si>
  <si>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</si>
  <si>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</si>
  <si>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</si>
  <si>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</si>
  <si>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</si>
  <si>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</si>
  <si>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</si>
  <si>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</si>
  <si>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</si>
  <si>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</si>
  <si>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</si>
  <si>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</si>
  <si>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</si>
  <si>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</si>
  <si>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</si>
  <si>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</si>
  <si>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</si>
  <si>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</si>
  <si>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</si>
  <si>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</si>
  <si>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</si>
  <si>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</si>
  <si>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</si>
  <si>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</si>
  <si>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</si>
  <si>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</si>
  <si>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</si>
  <si>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</si>
  <si>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</si>
  <si>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</si>
  <si>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</si>
  <si>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</si>
  <si>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</si>
  <si>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</si>
  <si>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</si>
  <si>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</si>
  <si>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</si>
  <si>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</si>
  <si>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</si>
  <si>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</si>
  <si>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</si>
  <si>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</si>
  <si>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</si>
  <si>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</si>
  <si>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</si>
  <si>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</si>
  <si>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</si>
  <si>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</si>
  <si>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</si>
  <si>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</si>
  <si>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</si>
  <si>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</si>
  <si>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</si>
  <si>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</si>
  <si>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</si>
  <si>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</si>
  <si>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</si>
  <si>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</si>
  <si>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</si>
  <si>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</si>
  <si>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</si>
  <si>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</si>
  <si>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</si>
  <si>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</si>
  <si>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</si>
  <si>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</si>
  <si>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</si>
  <si>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</si>
  <si>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</si>
  <si>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</si>
  <si>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</si>
  <si>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</si>
  <si>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</si>
  <si>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</si>
  <si>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</si>
  <si>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</si>
  <si>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</si>
  <si>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</si>
  <si>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</si>
  <si>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</si>
  <si>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</si>
  <si>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</si>
  <si>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</si>
  <si>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</si>
  <si>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</si>
  <si>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</si>
  <si>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</si>
  <si>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</si>
  <si>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</si>
  <si>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</si>
  <si>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</si>
  <si>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</si>
  <si>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</si>
  <si>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</si>
  <si>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</si>
  <si>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</si>
  <si>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</si>
  <si>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</si>
  <si>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</si>
  <si>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</si>
  <si>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</si>
  <si>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</si>
  <si>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</si>
  <si>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</si>
  <si>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</si>
  <si>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</si>
  <si>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</si>
  <si>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</si>
  <si>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</si>
  <si>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</si>
  <si>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</si>
  <si>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</si>
  <si>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</si>
  <si>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</si>
  <si>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</si>
  <si>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</si>
  <si>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</si>
  <si>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</si>
  <si>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</si>
  <si>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</si>
  <si>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</si>
  <si>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</si>
  <si>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</si>
  <si>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</si>
  <si>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</si>
  <si>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</si>
  <si>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</si>
  <si>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</si>
  <si>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</si>
  <si>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</si>
  <si>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</si>
  <si>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</si>
  <si>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</si>
  <si>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</si>
  <si>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</si>
  <si>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</si>
  <si>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</si>
  <si>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</si>
  <si>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</si>
  <si>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</si>
  <si>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</si>
  <si>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</si>
  <si>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</si>
  <si>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</si>
  <si>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</si>
  <si>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</si>
  <si>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</si>
  <si>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</si>
  <si>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</si>
  <si>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</si>
  <si>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</si>
  <si>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</si>
  <si>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</si>
  <si>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</si>
  <si>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</si>
  <si>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</si>
  <si>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</si>
  <si>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</si>
  <si>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</si>
  <si>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</si>
  <si>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</si>
  <si>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</si>
  <si>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</si>
  <si>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</si>
  <si>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</si>
  <si>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</si>
  <si>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</si>
  <si>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</si>
  <si>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</si>
  <si>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</si>
  <si>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</si>
  <si>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</si>
  <si>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</si>
  <si>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</si>
  <si>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</si>
  <si>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</si>
  <si>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</si>
  <si>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</si>
  <si>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</si>
  <si>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</si>
  <si>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</si>
  <si>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</si>
  <si>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</si>
  <si>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</si>
  <si>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</si>
  <si>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</si>
  <si>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</si>
  <si>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</si>
  <si>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</si>
  <si>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</si>
  <si>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</si>
  <si>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</si>
  <si>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</si>
  <si>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</si>
  <si>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</si>
  <si>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</si>
  <si>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</si>
  <si>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</si>
  <si>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</si>
  <si>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</si>
  <si>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</si>
  <si>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</si>
  <si>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</si>
  <si>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</si>
  <si>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</si>
  <si>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</si>
  <si>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</si>
  <si>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</si>
  <si>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</si>
  <si>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</si>
  <si>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</si>
  <si>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</si>
  <si>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</si>
  <si>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</si>
  <si>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</si>
  <si>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</si>
  <si>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</si>
  <si>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</si>
  <si>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</si>
  <si>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</si>
  <si>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</si>
  <si>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</si>
  <si>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</si>
  <si>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</si>
  <si>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</si>
  <si>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</si>
  <si>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</si>
  <si>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</si>
  <si>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</si>
  <si>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</si>
  <si>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</si>
  <si>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</si>
  <si>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</si>
  <si>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</si>
  <si>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</si>
  <si>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</si>
  <si>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</si>
  <si>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</si>
  <si>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</si>
  <si>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</si>
  <si>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</si>
  <si>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</si>
  <si>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</si>
  <si>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</si>
  <si>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</si>
  <si>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</si>
  <si>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</si>
  <si>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</si>
  <si>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</si>
  <si>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</si>
  <si>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</si>
  <si>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</si>
  <si>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</si>
  <si>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</si>
  <si>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</si>
  <si>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</si>
  <si>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</si>
  <si>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</si>
  <si>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</si>
  <si>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</si>
  <si>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</si>
  <si>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</si>
  <si>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</si>
  <si>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</si>
  <si>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</si>
  <si>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</si>
  <si>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</si>
  <si>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</si>
  <si>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</si>
  <si>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</si>
  <si>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</si>
  <si>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</si>
  <si>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</si>
  <si>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</si>
  <si>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</si>
  <si>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</si>
  <si>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</si>
  <si>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</si>
  <si>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</si>
  <si>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</si>
  <si>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</si>
  <si>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</si>
  <si>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</si>
  <si>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</si>
  <si>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</si>
  <si>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</si>
  <si>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</si>
  <si>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</si>
  <si>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</si>
  <si>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</si>
  <si>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</si>
  <si>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</si>
  <si>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</si>
  <si>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</si>
  <si>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</si>
  <si>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</si>
  <si>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</si>
  <si>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</si>
  <si>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</si>
  <si>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</si>
  <si>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</si>
  <si>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</si>
  <si>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</si>
  <si>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</si>
  <si>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</si>
  <si>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</si>
  <si>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</si>
  <si>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</si>
  <si>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</si>
  <si>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</si>
  <si>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</si>
  <si>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</si>
  <si>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</si>
  <si>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</si>
  <si>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</si>
  <si>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</si>
  <si>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</si>
  <si>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</si>
  <si>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</si>
  <si>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</si>
  <si>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</si>
  <si>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</si>
  <si>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</si>
  <si>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</si>
  <si>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</si>
  <si>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</si>
  <si>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</si>
  <si>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</si>
  <si>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</si>
  <si>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</si>
  <si>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</si>
  <si>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</si>
  <si>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</si>
  <si>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</si>
  <si>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</si>
  <si>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</si>
  <si>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</si>
  <si>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</si>
  <si>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</si>
  <si>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</si>
  <si>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</si>
  <si>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</si>
  <si>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</si>
  <si>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</si>
  <si>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</si>
  <si>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</si>
  <si>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</si>
  <si>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</si>
  <si>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</si>
  <si>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</si>
  <si>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</si>
  <si>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</si>
  <si>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</si>
  <si>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</si>
  <si>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</si>
  <si>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</si>
  <si>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</si>
  <si>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</si>
  <si>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</si>
  <si>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</si>
  <si>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</si>
  <si>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</si>
  <si>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</si>
  <si>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</si>
  <si>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</si>
  <si>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</si>
  <si>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</si>
  <si>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</si>
  <si>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</si>
  <si>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</si>
  <si>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</si>
  <si>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</si>
  <si>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</si>
  <si>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</si>
  <si>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</si>
  <si>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</si>
  <si>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</si>
  <si>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</si>
  <si>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</si>
  <si>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</si>
  <si>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</si>
  <si>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</si>
  <si>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</si>
  <si>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</si>
  <si>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</si>
  <si>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</si>
  <si>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</si>
  <si>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</si>
  <si>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</si>
  <si>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</si>
  <si>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</si>
  <si>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</si>
  <si>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</si>
  <si>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</si>
  <si>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</si>
  <si>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</si>
  <si>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</si>
  <si>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</si>
  <si>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</si>
  <si>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</si>
  <si>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</si>
  <si>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</si>
  <si>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</si>
  <si>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</si>
  <si>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</si>
  <si>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</si>
  <si>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</si>
  <si>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</si>
  <si>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</si>
  <si>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</si>
  <si>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</si>
  <si>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</si>
  <si>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</si>
  <si>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</si>
  <si>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</si>
  <si>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</si>
  <si>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</si>
  <si>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</si>
  <si>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</si>
  <si>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</si>
  <si>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</si>
  <si>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</si>
  <si>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</si>
  <si>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</si>
  <si>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</si>
  <si>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</si>
  <si>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</si>
  <si>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</si>
  <si>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</si>
  <si>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</si>
  <si>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</si>
  <si>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</si>
  <si>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</si>
  <si>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</si>
  <si>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</si>
  <si>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</si>
  <si>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</si>
  <si>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</si>
  <si>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</si>
  <si>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</si>
  <si>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</si>
  <si>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</si>
  <si>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</si>
  <si>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</si>
  <si>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</si>
  <si>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</si>
  <si>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</si>
  <si>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</si>
  <si>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</si>
  <si>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</si>
  <si>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</si>
  <si>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</si>
  <si>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</si>
  <si>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</si>
  <si>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</si>
  <si>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</si>
  <si>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</si>
  <si>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</si>
  <si>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</si>
  <si>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</si>
  <si>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</si>
  <si>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</si>
  <si>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</si>
  <si>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</si>
  <si>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</si>
  <si>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</si>
  <si>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</si>
  <si>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</si>
  <si>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</si>
  <si>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</si>
  <si>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</si>
  <si>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</si>
  <si>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</si>
  <si>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</si>
  <si>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</si>
  <si>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</si>
  <si>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</si>
  <si>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</si>
  <si>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</si>
  <si>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</si>
  <si>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</si>
  <si>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</si>
  <si>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</si>
  <si>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</si>
  <si>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</si>
  <si>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</si>
  <si>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</si>
  <si>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</si>
  <si>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</si>
  <si>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</si>
  <si>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</si>
  <si>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</si>
  <si>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</si>
  <si>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</si>
  <si>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</si>
  <si>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</si>
  <si>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</si>
  <si>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</si>
  <si>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</si>
  <si>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</si>
  <si>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</si>
  <si>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</si>
  <si>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</si>
  <si>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</si>
  <si>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</si>
  <si>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</si>
  <si>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</si>
  <si>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</si>
  <si>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</si>
  <si>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</si>
  <si>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</si>
  <si>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</si>
  <si>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</si>
  <si>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</si>
  <si>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</si>
  <si>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</si>
  <si>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</si>
  <si>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</si>
  <si>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</si>
  <si>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</si>
  <si>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</si>
  <si>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</si>
  <si>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</si>
  <si>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</si>
  <si>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</si>
  <si>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</si>
  <si>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</si>
  <si>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</si>
  <si>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</si>
  <si>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</si>
  <si>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</si>
  <si>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</si>
  <si>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</si>
  <si>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</si>
  <si>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</si>
  <si>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</si>
  <si>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</si>
  <si>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</si>
  <si>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</si>
  <si>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</si>
  <si>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</si>
  <si>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</si>
  <si>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</si>
  <si>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</si>
  <si>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</si>
  <si>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</si>
  <si>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</si>
  <si>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</si>
  <si>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</si>
  <si>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</si>
  <si>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</si>
  <si>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</si>
  <si>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</si>
  <si>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</si>
  <si>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</si>
  <si>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</si>
  <si>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</si>
  <si>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</si>
  <si>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</si>
  <si>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</si>
  <si>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</si>
  <si>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</si>
  <si>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</si>
  <si>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</si>
  <si>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</si>
  <si>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</si>
  <si>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</si>
  <si>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</si>
  <si>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</si>
  <si>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</si>
  <si>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</si>
  <si>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</si>
  <si>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</si>
  <si>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</si>
  <si>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</si>
  <si>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</si>
  <si>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</si>
  <si>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</si>
  <si>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</si>
  <si>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</si>
  <si>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</si>
  <si>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</si>
  <si>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</si>
  <si>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</si>
  <si>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</si>
  <si>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</si>
  <si>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</si>
  <si>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</si>
  <si>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</si>
  <si>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</si>
  <si>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</si>
  <si>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</si>
  <si>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</si>
  <si>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</si>
  <si>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</si>
  <si>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</si>
  <si>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</si>
  <si>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</si>
  <si>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</si>
  <si>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</si>
  <si>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</si>
  <si>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</si>
  <si>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</si>
  <si>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</si>
  <si>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</si>
  <si>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</si>
  <si>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</si>
  <si>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</si>
  <si>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</si>
  <si>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</si>
  <si>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</si>
  <si>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</si>
  <si>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</si>
  <si>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</si>
  <si>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</si>
  <si>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</si>
  <si>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</si>
  <si>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</si>
  <si>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</si>
  <si>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</si>
  <si>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</si>
  <si>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</si>
  <si>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</si>
  <si>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</si>
  <si>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</si>
  <si>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</si>
  <si>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</si>
  <si>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</si>
  <si>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</si>
  <si>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</si>
  <si>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</si>
  <si>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</si>
  <si>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</si>
  <si>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</si>
  <si>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</si>
  <si>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</si>
  <si>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</si>
  <si>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</si>
  <si>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</si>
  <si>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</si>
  <si>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</si>
  <si>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</si>
  <si>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</si>
  <si>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</si>
  <si>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</si>
  <si>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</si>
  <si>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</si>
  <si>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</si>
  <si>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</si>
  <si>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</si>
  <si>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</si>
  <si>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</si>
  <si>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</si>
  <si>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</si>
  <si>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</si>
  <si>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</si>
  <si>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</si>
  <si>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</si>
  <si>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</si>
  <si>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</si>
  <si>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</si>
  <si>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</si>
  <si>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</si>
  <si>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</si>
  <si>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</si>
  <si>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</si>
  <si>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</si>
  <si>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</si>
  <si>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</si>
  <si>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</si>
  <si>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</si>
  <si>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</si>
  <si>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</si>
  <si>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</si>
  <si>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</si>
  <si>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</si>
  <si>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</si>
  <si>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</si>
  <si>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</si>
  <si>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</si>
  <si>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</si>
  <si>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</si>
  <si>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</si>
  <si>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</si>
  <si>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</si>
  <si>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</si>
  <si>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</si>
  <si>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</si>
  <si>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</si>
  <si>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</si>
  <si>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</si>
  <si>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</si>
  <si>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</si>
  <si>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</si>
  <si>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</si>
  <si>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</si>
  <si>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</si>
  <si>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</si>
  <si>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</si>
  <si>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</si>
  <si>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</si>
  <si>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</si>
  <si>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</si>
  <si>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</si>
  <si>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</si>
  <si>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</si>
  <si>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</si>
  <si>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</si>
  <si>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</si>
  <si>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</si>
  <si>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</si>
  <si>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</si>
  <si>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</si>
  <si>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</si>
  <si>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</si>
  <si>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</si>
  <si>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</si>
  <si>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</si>
  <si>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</si>
  <si>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</si>
  <si>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</si>
  <si>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</si>
  <si>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</si>
  <si>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</si>
  <si>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</si>
  <si>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</si>
  <si>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</si>
  <si>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</si>
  <si>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</si>
  <si>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</si>
  <si>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</si>
  <si>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</si>
  <si>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</si>
  <si>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</si>
  <si>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</si>
  <si>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</si>
  <si>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</si>
  <si>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</si>
  <si>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</si>
  <si>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</si>
  <si>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</si>
  <si>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</si>
  <si>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</si>
  <si>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</si>
  <si>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</si>
  <si>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</si>
  <si>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</si>
  <si>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</si>
  <si>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</si>
  <si>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</si>
  <si>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</si>
  <si>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</si>
  <si>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</si>
  <si>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</si>
  <si>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</si>
  <si>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</si>
  <si>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</si>
  <si>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</si>
  <si>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</si>
  <si>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</si>
  <si>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</si>
  <si>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</si>
  <si>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</si>
  <si>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</si>
  <si>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</si>
  <si>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</si>
  <si>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</si>
  <si>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</si>
  <si>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</si>
  <si>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</si>
  <si>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</si>
  <si>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</si>
  <si>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</si>
  <si>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</si>
  <si>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</si>
  <si>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</si>
  <si>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</si>
  <si>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</si>
  <si>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</si>
  <si>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</si>
  <si>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</si>
  <si>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</si>
  <si>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</si>
  <si>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</si>
  <si>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</si>
  <si>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</si>
  <si>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</si>
  <si>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</si>
  <si>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</si>
  <si>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</si>
  <si>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</si>
  <si>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</si>
  <si>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</si>
  <si>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</si>
  <si>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</si>
  <si>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</si>
  <si>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</si>
  <si>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</si>
  <si>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</si>
  <si>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</si>
  <si>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</si>
  <si>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</si>
  <si>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</si>
  <si>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</si>
  <si>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</si>
  <si>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</si>
  <si>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</si>
  <si>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</si>
  <si>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</si>
  <si>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</si>
  <si>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</si>
  <si>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</si>
  <si>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</si>
  <si>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</si>
  <si>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</si>
  <si>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</si>
  <si>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</si>
  <si>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</si>
  <si>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</si>
  <si>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</si>
  <si>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</si>
  <si>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</si>
  <si>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</si>
  <si>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</si>
  <si>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</si>
  <si>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</si>
  <si>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</si>
  <si>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</si>
  <si>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</si>
  <si>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</si>
  <si>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</si>
  <si>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</si>
  <si>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</si>
  <si>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</si>
  <si>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</si>
  <si>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</si>
  <si>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</si>
  <si>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</si>
  <si>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</si>
  <si>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</si>
  <si>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</si>
  <si>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</si>
  <si>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</si>
  <si>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</si>
  <si>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</si>
  <si>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</si>
  <si>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</si>
  <si>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</si>
  <si>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</si>
  <si>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</si>
  <si>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</si>
  <si>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</si>
  <si>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</si>
  <si>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</si>
  <si>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</si>
  <si>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</si>
  <si>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</si>
  <si>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</si>
  <si>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</si>
  <si>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</si>
  <si>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</si>
  <si>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</si>
  <si>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</si>
  <si>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</si>
  <si>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</si>
  <si>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</si>
  <si>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</si>
  <si>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</si>
  <si>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</si>
  <si>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</si>
  <si>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</si>
  <si>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</si>
  <si>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</si>
  <si>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</si>
  <si>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</si>
  <si>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</si>
  <si>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</si>
  <si>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</si>
  <si>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</si>
  <si>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</si>
  <si>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</si>
  <si>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</si>
  <si>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</si>
  <si>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</si>
  <si>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</si>
  <si>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</si>
  <si>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</si>
  <si>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</si>
  <si>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</si>
  <si>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</si>
  <si>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</si>
  <si>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</si>
  <si>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</si>
  <si>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</si>
  <si>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</si>
  <si>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</si>
  <si>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</si>
  <si>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</si>
  <si>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</si>
  <si>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</si>
  <si>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</si>
  <si>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</si>
  <si>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</si>
  <si>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</si>
  <si>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</si>
  <si>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</si>
  <si>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</si>
  <si>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</si>
  <si>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</si>
  <si>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</si>
  <si>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</si>
  <si>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</si>
  <si>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</si>
  <si>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</si>
  <si>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</si>
  <si>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</si>
  <si>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</si>
  <si>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</si>
  <si>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</si>
  <si>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</si>
  <si>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</si>
  <si>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</si>
  <si>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</si>
  <si>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</si>
  <si>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</si>
  <si>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</si>
  <si>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</si>
  <si>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</si>
  <si>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</si>
  <si>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</si>
  <si>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</si>
  <si>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</si>
  <si>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</si>
  <si>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</si>
  <si>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</si>
  <si>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</si>
  <si>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</si>
  <si>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</si>
  <si>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</si>
  <si>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</si>
  <si>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</si>
  <si>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</si>
  <si>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</si>
  <si>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</si>
  <si>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</si>
  <si>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</si>
  <si>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</si>
  <si>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</si>
  <si>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</si>
  <si>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</si>
  <si>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</si>
  <si>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</si>
  <si>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</si>
  <si>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</si>
  <si>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</si>
  <si>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</si>
  <si>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</si>
  <si>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</si>
  <si>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</si>
  <si>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</si>
  <si>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</si>
  <si>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</si>
  <si>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</si>
  <si>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</si>
  <si>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</si>
  <si>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</si>
  <si>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</si>
  <si>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</si>
  <si>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</si>
  <si>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</si>
  <si>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</si>
  <si>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</si>
  <si>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</si>
  <si>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</si>
  <si>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</si>
  <si>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</si>
  <si>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</si>
  <si>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</si>
  <si>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</si>
  <si>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</si>
  <si>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</si>
  <si>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</si>
  <si>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</si>
  <si>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</si>
  <si>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</si>
  <si>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</si>
  <si>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</si>
  <si>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</si>
  <si>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</si>
  <si>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</si>
  <si>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</si>
  <si>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</si>
  <si>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</si>
  <si>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</si>
  <si>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</si>
  <si>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</si>
  <si>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</si>
  <si>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</si>
  <si>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</si>
  <si>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</si>
  <si>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</si>
  <si>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</si>
  <si>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</si>
  <si>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</si>
  <si>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</si>
  <si>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</si>
  <si>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</si>
  <si>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</si>
  <si>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</si>
  <si>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</si>
  <si>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</si>
  <si>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</si>
  <si>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</si>
  <si>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</si>
  <si>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</si>
  <si>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</si>
  <si>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</si>
  <si>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</si>
  <si>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</si>
  <si>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</si>
  <si>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</si>
  <si>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</si>
  <si>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</si>
  <si>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</si>
  <si>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</si>
  <si>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</si>
  <si>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</si>
  <si>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</si>
  <si>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</si>
  <si>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</si>
  <si>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</si>
  <si>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</si>
  <si>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</si>
  <si>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</si>
  <si>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</si>
  <si>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</si>
  <si>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</si>
  <si>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</si>
  <si>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</si>
  <si>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</si>
  <si>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</si>
  <si>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</si>
  <si>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</si>
  <si>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</si>
  <si>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</si>
  <si>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</si>
  <si>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</si>
  <si>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</si>
  <si>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</si>
  <si>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</si>
  <si>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</si>
  <si>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</si>
  <si>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</si>
  <si>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</si>
  <si>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</si>
  <si>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</si>
  <si>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</si>
  <si>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</si>
  <si>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</si>
  <si>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</si>
  <si>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</si>
  <si>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</si>
  <si>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</si>
  <si>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</si>
  <si>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</si>
  <si>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</si>
  <si>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</si>
  <si>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</si>
  <si>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</si>
  <si>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</si>
  <si>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</si>
  <si>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</si>
  <si>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</si>
  <si>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</si>
  <si>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</si>
  <si>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</si>
  <si>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</si>
  <si>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</si>
  <si>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</si>
  <si>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</si>
  <si>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</si>
  <si>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</si>
  <si>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</si>
  <si>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</si>
  <si>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</si>
  <si>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</si>
  <si>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</si>
  <si>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</si>
  <si>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</si>
  <si>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</si>
  <si>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</si>
  <si>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</si>
  <si>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</si>
  <si>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</si>
  <si>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</si>
  <si>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</si>
  <si>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</si>
  <si>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</si>
  <si>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</si>
  <si>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</si>
  <si>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</si>
  <si>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</si>
  <si>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</si>
  <si>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</si>
  <si>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</si>
  <si>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</si>
  <si>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</si>
  <si>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</si>
  <si>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</si>
  <si>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</si>
  <si>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</si>
  <si>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</si>
  <si>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</si>
  <si>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</si>
  <si>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</si>
  <si>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</si>
  <si>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</si>
  <si>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</si>
  <si>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</si>
  <si>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</si>
  <si>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</si>
  <si>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</si>
  <si>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</si>
  <si>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</si>
  <si>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</si>
  <si>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</si>
  <si>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</si>
  <si>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</si>
  <si>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</si>
  <si>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</si>
  <si>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</si>
  <si>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</si>
  <si>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</si>
  <si>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</si>
  <si>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</si>
  <si>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</si>
  <si>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</si>
  <si>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</si>
  <si>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</si>
  <si>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</si>
  <si>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</si>
  <si>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</si>
  <si>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</si>
  <si>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</si>
  <si>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</si>
  <si>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</si>
  <si>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</si>
  <si>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</si>
  <si>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</si>
  <si>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</si>
  <si>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</si>
  <si>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</si>
  <si>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</si>
  <si>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</si>
  <si>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</si>
  <si>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</si>
  <si>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</si>
  <si>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</si>
  <si>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</si>
  <si>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</si>
  <si>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</si>
  <si>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</si>
  <si>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</si>
  <si>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</si>
  <si>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</si>
  <si>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</si>
  <si>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</si>
  <si>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</si>
  <si>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</si>
  <si>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</si>
  <si>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</si>
  <si>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</si>
  <si>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</si>
  <si>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</si>
  <si>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</si>
  <si>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</si>
  <si>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</si>
  <si>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</si>
  <si>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</si>
  <si>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</si>
  <si>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</si>
  <si>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</si>
  <si>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</si>
  <si>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</si>
  <si>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</si>
  <si>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</si>
  <si>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</si>
  <si>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</si>
  <si>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</si>
  <si>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</si>
  <si>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</si>
  <si>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</si>
  <si>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</si>
  <si>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</si>
  <si>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</si>
  <si>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</si>
  <si>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</si>
  <si>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</si>
  <si>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</si>
  <si>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</si>
  <si>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</si>
  <si>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</si>
  <si>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</si>
  <si>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</si>
  <si>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</si>
  <si>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</si>
  <si>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</si>
  <si>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</si>
  <si>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</si>
  <si>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</si>
  <si>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</si>
  <si>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</si>
  <si>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</si>
  <si>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</si>
  <si>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</si>
  <si>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</si>
  <si>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</si>
  <si>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</si>
  <si>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</si>
  <si>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</si>
  <si>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</si>
  <si>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</si>
  <si>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</si>
  <si>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</si>
  <si>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</si>
  <si>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</si>
  <si>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</si>
  <si>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</si>
  <si>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</si>
  <si>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</si>
  <si>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</si>
  <si>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</si>
  <si>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</si>
  <si>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</si>
  <si>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</si>
  <si>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</si>
  <si>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</si>
  <si>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</si>
  <si>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</si>
  <si>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</si>
  <si>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</si>
  <si>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</si>
  <si>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</si>
  <si>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</si>
  <si>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</si>
  <si>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</si>
  <si>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</si>
  <si>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</si>
  <si>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</si>
  <si>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</si>
  <si>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</si>
  <si>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</si>
  <si>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</si>
  <si>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</si>
  <si>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</si>
  <si>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</si>
  <si>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</si>
  <si>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</si>
  <si>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</si>
  <si>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</si>
  <si>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</si>
  <si>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</si>
  <si>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</si>
  <si>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</si>
  <si>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</si>
  <si>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</si>
  <si>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</si>
  <si>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</si>
  <si>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</si>
  <si>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</si>
  <si>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</si>
  <si>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</si>
  <si>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</si>
  <si>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</si>
  <si>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</si>
  <si>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</si>
  <si>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</si>
  <si>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</si>
  <si>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</si>
  <si>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</si>
  <si>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</si>
  <si>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</si>
  <si>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</si>
  <si>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</si>
  <si>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</si>
  <si>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</si>
  <si>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</si>
  <si>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</si>
  <si>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</si>
  <si>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</si>
  <si>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</si>
  <si>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</si>
  <si>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</si>
  <si>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</si>
  <si>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</si>
  <si>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</si>
  <si>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</si>
  <si>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</si>
  <si>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</si>
  <si>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</si>
  <si>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</si>
  <si>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</si>
  <si>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</si>
  <si>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</si>
  <si>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</si>
  <si>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</si>
  <si>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</si>
  <si>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</si>
  <si>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</si>
  <si>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</si>
  <si>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</si>
  <si>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</si>
  <si>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</si>
  <si>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</si>
  <si>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</si>
  <si>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</si>
  <si>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</si>
  <si>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</si>
  <si>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</si>
  <si>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</si>
  <si>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</si>
  <si>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</si>
  <si>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</si>
  <si>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</si>
  <si>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</si>
  <si>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</si>
  <si>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</si>
  <si>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</si>
  <si>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</si>
  <si>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</si>
  <si>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</si>
  <si>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</si>
  <si>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</si>
  <si>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</si>
  <si>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</si>
  <si>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</si>
  <si>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</si>
  <si>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</si>
  <si>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</si>
  <si>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</si>
  <si>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</si>
  <si>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</si>
  <si>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</si>
  <si>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</si>
  <si>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</si>
  <si>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</si>
  <si>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</si>
  <si>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</si>
  <si>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</si>
  <si>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</si>
  <si>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</si>
  <si>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</si>
  <si>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</si>
  <si>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</si>
  <si>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</si>
  <si>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</si>
  <si>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</si>
  <si>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</si>
  <si>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</si>
  <si>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</si>
  <si>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</si>
  <si>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</si>
  <si>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</si>
  <si>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</si>
  <si>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</si>
  <si>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</si>
  <si>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</si>
  <si>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</si>
  <si>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</si>
  <si>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</si>
  <si>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</si>
  <si>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</si>
  <si>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</si>
  <si>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</si>
  <si>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</si>
  <si>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</si>
  <si>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</si>
  <si>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</si>
  <si>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</si>
  <si>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</si>
  <si>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</si>
  <si>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</si>
  <si>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</si>
  <si>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</si>
  <si>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</si>
  <si>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</si>
  <si>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</si>
  <si>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</si>
  <si>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</si>
  <si>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</si>
  <si>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</si>
  <si>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</si>
  <si>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</si>
  <si>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</si>
  <si>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</si>
  <si>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</si>
  <si>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</si>
  <si>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</si>
  <si>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</si>
  <si>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</si>
  <si>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</si>
  <si>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</si>
  <si>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</si>
  <si>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</si>
  <si>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</si>
  <si>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</si>
  <si>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</si>
  <si>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</si>
  <si>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</si>
  <si>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</si>
  <si>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</si>
  <si>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</si>
  <si>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</si>
  <si>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</si>
  <si>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</si>
  <si>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</si>
  <si>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</si>
  <si>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</si>
  <si>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</si>
  <si>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</si>
  <si>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</si>
  <si>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</si>
  <si>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</si>
  <si>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</si>
  <si>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</si>
  <si>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</si>
  <si>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</si>
  <si>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</si>
  <si>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</si>
  <si>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</si>
  <si>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</si>
  <si>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</si>
  <si>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</si>
  <si>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</si>
  <si>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</si>
  <si>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</si>
  <si>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</si>
  <si>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</si>
  <si>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</si>
  <si>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</si>
  <si>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</si>
  <si>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</si>
  <si>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</si>
  <si>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</si>
  <si>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</si>
  <si>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</si>
  <si>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</si>
  <si>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</si>
  <si>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</si>
  <si>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</si>
  <si>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</si>
  <si>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</si>
  <si>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</si>
  <si>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</si>
  <si>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</si>
  <si>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</si>
  <si>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</si>
  <si>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</si>
  <si>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</si>
  <si>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</si>
  <si>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</si>
  <si>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</si>
  <si>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</si>
  <si>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</si>
  <si>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</si>
  <si>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</si>
  <si>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</si>
  <si>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</si>
  <si>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</si>
  <si>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</si>
  <si>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</si>
  <si>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</si>
  <si>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</si>
  <si>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</si>
  <si>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</si>
  <si>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</si>
  <si>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</si>
  <si>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</si>
  <si>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</si>
  <si>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</si>
  <si>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</si>
  <si>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</si>
  <si>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</si>
  <si>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</si>
  <si>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</si>
  <si>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</si>
  <si>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</si>
  <si>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</si>
  <si>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</si>
  <si>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</si>
  <si>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</si>
  <si>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</si>
  <si>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</si>
  <si>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</si>
  <si>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</si>
  <si>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</si>
  <si>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</si>
  <si>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</si>
  <si>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</si>
  <si>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</si>
  <si>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</si>
  <si>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</si>
  <si>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</si>
  <si>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</si>
  <si>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</si>
  <si>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</si>
  <si>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</si>
  <si>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</si>
  <si>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</si>
  <si>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</si>
  <si>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</si>
  <si>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</si>
  <si>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</si>
  <si>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</si>
  <si>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</si>
  <si>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</si>
  <si>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</si>
  <si>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</si>
  <si>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</si>
  <si>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</si>
  <si>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</si>
  <si>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</si>
  <si>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</si>
  <si>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</si>
  <si>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</si>
  <si>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</si>
  <si>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</si>
  <si>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</si>
  <si>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</si>
  <si>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</si>
  <si>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</si>
  <si>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</si>
  <si>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</si>
  <si>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</si>
  <si>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</si>
  <si>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</si>
  <si>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</si>
  <si>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</si>
  <si>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</si>
  <si>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</si>
  <si>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</si>
  <si>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</si>
  <si>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</si>
  <si>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</si>
  <si>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</si>
  <si>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</si>
  <si>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</si>
  <si>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</si>
  <si>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</si>
  <si>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</si>
  <si>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</si>
  <si>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</si>
  <si>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</si>
  <si>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</si>
  <si>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</si>
  <si>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</si>
  <si>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</si>
  <si>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</si>
  <si>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</si>
  <si>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</si>
  <si>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</si>
  <si>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</si>
  <si>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</si>
  <si>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</si>
  <si>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</si>
  <si>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</si>
  <si>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</si>
  <si>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</si>
  <si>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</si>
  <si>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</si>
  <si>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</si>
  <si>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</si>
  <si>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</si>
  <si>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</si>
  <si>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</si>
  <si>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</si>
  <si>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</si>
  <si>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</si>
  <si>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</si>
  <si>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</si>
  <si>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</si>
  <si>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</si>
  <si>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</si>
  <si>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</si>
  <si>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</si>
  <si>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</si>
  <si>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</si>
  <si>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</si>
  <si>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</si>
  <si>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</si>
  <si>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</si>
  <si>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</si>
  <si>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</si>
  <si>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</si>
  <si>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</si>
  <si>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</si>
  <si>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</si>
  <si>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</si>
  <si>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</si>
  <si>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</si>
  <si>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</si>
  <si>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</si>
  <si>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</si>
  <si>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</si>
  <si>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</si>
  <si>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</si>
  <si>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</si>
  <si>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</si>
  <si>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</si>
  <si>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</si>
  <si>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</si>
  <si>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</si>
  <si>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</si>
  <si>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</si>
  <si>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</si>
  <si>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</si>
  <si>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</si>
  <si>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</si>
  <si>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</si>
  <si>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</si>
  <si>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</si>
  <si>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</si>
  <si>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</si>
  <si>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</si>
  <si>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</si>
  <si>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</si>
  <si>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</si>
  <si>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</si>
  <si>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</si>
  <si>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</si>
  <si>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</si>
  <si>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</si>
  <si>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</si>
  <si>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</si>
  <si>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</si>
  <si>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</si>
  <si>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</si>
  <si>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</si>
  <si>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</si>
  <si>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</si>
  <si>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</si>
  <si>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</si>
  <si>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</si>
  <si>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</si>
  <si>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</si>
  <si>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</si>
  <si>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</si>
  <si>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</si>
  <si>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</si>
  <si>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</si>
  <si>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</si>
  <si>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</si>
  <si>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</si>
  <si>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</si>
  <si>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</si>
  <si>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</si>
  <si>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</si>
  <si>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</si>
  <si>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</si>
  <si>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</si>
  <si>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</si>
  <si>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</si>
  <si>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</si>
  <si>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</si>
  <si>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</si>
  <si>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</si>
  <si>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</si>
  <si>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</si>
  <si>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</si>
  <si>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</si>
  <si>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</si>
  <si>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</si>
  <si>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</si>
  <si>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</si>
  <si>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</si>
  <si>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</si>
  <si>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</si>
  <si>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</si>
  <si>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</si>
  <si>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</si>
  <si>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</si>
  <si>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</si>
  <si>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</si>
  <si>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</si>
  <si>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</si>
  <si>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</si>
  <si>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</si>
  <si>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</si>
  <si>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</si>
  <si>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</si>
  <si>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</si>
  <si>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</si>
  <si>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</si>
  <si>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</si>
  <si>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</si>
  <si>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</si>
  <si>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</si>
  <si>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</si>
  <si>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</si>
  <si>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</si>
  <si>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</si>
  <si>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</si>
  <si>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</si>
  <si>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</si>
  <si>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</si>
  <si>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</si>
  <si>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</si>
  <si>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</si>
  <si>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</si>
  <si>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</si>
  <si>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</si>
  <si>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</si>
  <si>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</si>
  <si>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</si>
  <si>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</si>
  <si>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</si>
  <si>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</si>
  <si>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</si>
  <si>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</si>
  <si>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</si>
  <si>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</si>
  <si>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</si>
  <si>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</si>
  <si>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</si>
  <si>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</si>
  <si>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</si>
  <si>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</si>
  <si>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</si>
  <si>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</si>
  <si>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</si>
  <si>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</si>
  <si>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</si>
  <si>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</si>
  <si>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</si>
  <si>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</si>
  <si>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</si>
  <si>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</si>
  <si>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</si>
  <si>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</si>
  <si>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</si>
  <si>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</si>
  <si>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</si>
  <si>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</si>
  <si>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</si>
  <si>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</si>
  <si>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</si>
  <si>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</si>
  <si>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</si>
  <si>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</si>
  <si>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</si>
  <si>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</si>
  <si>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</si>
  <si>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</si>
  <si>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</si>
  <si>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</si>
  <si>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</si>
  <si>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</si>
  <si>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</si>
  <si>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</si>
  <si>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</si>
  <si>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</si>
  <si>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</si>
  <si>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</si>
  <si>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</si>
  <si>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</si>
  <si>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</si>
  <si>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</si>
  <si>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</si>
  <si>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</si>
  <si>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</si>
  <si>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</si>
  <si>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</si>
  <si>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</si>
  <si>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</si>
  <si>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</si>
  <si>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</si>
  <si>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</si>
  <si>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</si>
  <si>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</si>
  <si>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</si>
  <si>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</si>
  <si>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</si>
  <si>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</si>
  <si>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</si>
  <si>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</si>
  <si>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</si>
  <si>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</si>
  <si>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</si>
  <si>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</si>
  <si>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</si>
  <si>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</si>
  <si>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</si>
  <si>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</si>
  <si>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</si>
  <si>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</si>
  <si>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</si>
  <si>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</si>
  <si>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</si>
  <si>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</si>
  <si>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</si>
  <si>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</si>
  <si>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</si>
  <si>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</si>
  <si>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</si>
  <si>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</si>
  <si>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</si>
  <si>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</si>
  <si>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</si>
  <si>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</si>
  <si>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</si>
  <si>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</si>
  <si>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</si>
  <si>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</si>
  <si>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</si>
  <si>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</si>
  <si>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</si>
  <si>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</si>
  <si>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</si>
  <si>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</si>
  <si>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</si>
  <si>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</si>
  <si>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</si>
  <si>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</si>
  <si>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</si>
  <si>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</si>
  <si>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</si>
  <si>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</si>
  <si>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</si>
  <si>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</si>
  <si>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</si>
  <si>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</si>
  <si>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</si>
  <si>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</si>
  <si>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</si>
  <si>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</si>
  <si>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</si>
  <si>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</si>
  <si>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</si>
  <si>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</si>
  <si>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</si>
  <si>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</si>
  <si>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</si>
  <si>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</si>
  <si>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</si>
  <si>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</si>
  <si>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</si>
  <si>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</si>
  <si>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</si>
  <si>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</si>
  <si>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</si>
  <si>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</si>
  <si>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</si>
  <si>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</si>
  <si>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</si>
  <si>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</si>
  <si>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</si>
  <si>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</si>
  <si>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</si>
  <si>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</si>
  <si>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</si>
  <si>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</si>
  <si>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</si>
  <si>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</si>
  <si>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</si>
  <si>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</si>
  <si>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</si>
  <si>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</si>
  <si>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</si>
  <si>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</si>
  <si>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</si>
  <si>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</si>
  <si>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</si>
  <si>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</si>
  <si>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</si>
  <si>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</si>
  <si>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</si>
  <si>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</si>
  <si>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</si>
  <si>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</si>
  <si>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</si>
  <si>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</si>
  <si>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</si>
  <si>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</si>
  <si>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</si>
  <si>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</si>
  <si>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</si>
  <si>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</si>
  <si>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</si>
  <si>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</si>
  <si>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</si>
  <si>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</si>
  <si>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</si>
  <si>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</si>
  <si>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</si>
  <si>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</si>
  <si>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</si>
  <si>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</si>
  <si>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</si>
  <si>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</si>
  <si>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</si>
  <si>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</si>
  <si>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</si>
  <si>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</si>
  <si>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</si>
  <si>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</si>
  <si>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</si>
  <si>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</si>
  <si>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</si>
  <si>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</si>
  <si>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</si>
  <si>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</si>
  <si>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</si>
  <si>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</si>
  <si>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</si>
  <si>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</si>
  <si>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</si>
  <si>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</si>
  <si>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</si>
  <si>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</si>
  <si>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</si>
  <si>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</si>
  <si>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</si>
  <si>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</si>
  <si>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</si>
  <si>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</si>
  <si>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</si>
  <si>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</si>
  <si>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</si>
  <si>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</si>
  <si>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</si>
  <si>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</si>
  <si>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</si>
  <si>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</si>
  <si>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</si>
  <si>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</si>
  <si>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</si>
  <si>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</si>
  <si>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</si>
  <si>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</si>
  <si>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</si>
  <si>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</si>
  <si>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</si>
  <si>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</si>
  <si>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</si>
  <si>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</si>
  <si>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</si>
  <si>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</si>
  <si>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</si>
  <si>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</si>
  <si>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</si>
  <si>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</si>
  <si>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</si>
  <si>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</si>
  <si>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</si>
  <si>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</si>
  <si>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</si>
  <si>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</si>
  <si>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</si>
  <si>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</si>
  <si>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</si>
  <si>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</si>
  <si>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</si>
  <si>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</si>
  <si>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</si>
  <si>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</si>
  <si>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</si>
  <si>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</si>
  <si>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</si>
  <si>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</si>
  <si>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</si>
  <si>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</si>
  <si>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</si>
  <si>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</si>
  <si>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</si>
  <si>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</si>
  <si>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</si>
  <si>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</si>
  <si>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</si>
  <si>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</si>
  <si>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</si>
  <si>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</si>
  <si>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</si>
  <si>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</si>
  <si>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</si>
  <si>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</si>
  <si>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</si>
  <si>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</si>
  <si>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</si>
  <si>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</si>
  <si>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</si>
  <si>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</si>
  <si>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</si>
  <si>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</si>
  <si>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</si>
  <si>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</si>
  <si>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</si>
  <si>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</si>
  <si>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</si>
  <si>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</si>
  <si>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</si>
  <si>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</si>
  <si>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</si>
  <si>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</si>
  <si>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</si>
  <si>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</si>
  <si>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</si>
  <si>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</si>
  <si>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</si>
  <si>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</si>
  <si>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</si>
  <si>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</si>
  <si>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</si>
  <si>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</si>
  <si>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</si>
  <si>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</si>
  <si>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</si>
  <si>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</si>
  <si>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</si>
  <si>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</si>
  <si>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</si>
  <si>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</si>
  <si>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</si>
  <si>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</si>
  <si>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</si>
  <si>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</si>
  <si>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</si>
  <si>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</si>
  <si>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</si>
  <si>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</si>
  <si>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</si>
  <si>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</si>
  <si>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</si>
  <si>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</si>
  <si>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</si>
  <si>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</si>
  <si>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</si>
  <si>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</si>
  <si>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</si>
  <si>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</si>
  <si>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</si>
  <si>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</si>
  <si>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</si>
  <si>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</si>
  <si>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</si>
  <si>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</si>
  <si>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</si>
  <si>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</si>
  <si>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</si>
  <si>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</si>
  <si>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</si>
  <si>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</si>
  <si>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</si>
  <si>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</si>
  <si>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</si>
  <si>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</si>
  <si>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</si>
  <si>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</si>
  <si>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</si>
  <si>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</si>
  <si>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</si>
  <si>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</si>
  <si>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</si>
  <si>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</si>
  <si>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</si>
  <si>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</si>
  <si>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</si>
  <si>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</si>
  <si>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</si>
  <si>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</si>
  <si>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</si>
  <si>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</si>
  <si>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</si>
  <si>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</si>
  <si>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</si>
  <si>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</si>
  <si>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</si>
  <si>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</si>
  <si>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</si>
  <si>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</si>
  <si>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</si>
  <si>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</si>
  <si>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</si>
  <si>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</si>
  <si>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</si>
  <si>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</si>
  <si>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</si>
  <si>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</si>
  <si>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</si>
  <si>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</si>
  <si>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</si>
  <si>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</si>
  <si>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</si>
  <si>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</si>
  <si>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</si>
  <si>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</si>
  <si>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</si>
  <si>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</si>
  <si>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</si>
  <si>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</si>
  <si>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</si>
  <si>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</si>
  <si>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</si>
  <si>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</si>
  <si>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</si>
  <si>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</si>
  <si>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</si>
  <si>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</si>
  <si>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</si>
  <si>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</si>
  <si>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</si>
  <si>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</si>
  <si>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</si>
  <si>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</si>
  <si>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</si>
  <si>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</si>
  <si>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</si>
  <si>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</si>
  <si>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</si>
  <si>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</si>
  <si>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</si>
  <si>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</si>
  <si>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</si>
  <si>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</si>
  <si>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</si>
  <si>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</si>
  <si>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</si>
  <si>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</si>
  <si>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</si>
  <si>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</si>
  <si>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</si>
  <si>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</si>
  <si>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</si>
  <si>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</si>
  <si>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</si>
  <si>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</si>
  <si>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</si>
  <si>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</si>
  <si>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</si>
  <si>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</si>
  <si>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</si>
  <si>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</si>
  <si>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</si>
  <si>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</si>
  <si>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</si>
  <si>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</si>
  <si>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</si>
  <si>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</si>
  <si>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</si>
  <si>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</si>
  <si>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</si>
  <si>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</si>
  <si>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</si>
  <si>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</si>
  <si>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</si>
  <si>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</si>
  <si>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</si>
  <si>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</si>
  <si>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</si>
  <si>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</si>
  <si>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</si>
  <si>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</si>
  <si>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</si>
  <si>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</si>
  <si>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</si>
  <si>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</si>
  <si>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</si>
  <si>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</si>
  <si>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</si>
  <si>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</si>
  <si>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</si>
  <si>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</si>
  <si>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</si>
  <si>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</si>
  <si>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</si>
  <si>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</si>
  <si>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</si>
  <si>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</si>
  <si>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</si>
  <si>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</si>
  <si>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</si>
  <si>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</si>
  <si>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</si>
  <si>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</si>
  <si>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</si>
  <si>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</si>
  <si>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</si>
  <si>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</si>
  <si>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</si>
  <si>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</si>
  <si>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</si>
  <si>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</si>
  <si>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</si>
  <si>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</si>
  <si>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</si>
  <si>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</si>
  <si>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</si>
  <si>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</si>
  <si>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</si>
  <si>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</si>
  <si>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</si>
  <si>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</si>
  <si>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</si>
  <si>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</si>
  <si>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</si>
  <si>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</si>
  <si>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</si>
  <si>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</si>
  <si>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</si>
  <si>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</si>
  <si>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</si>
  <si>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</si>
  <si>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</si>
  <si>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</si>
  <si>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</si>
  <si>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</si>
  <si>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</si>
  <si>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</si>
  <si>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</si>
  <si>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</si>
  <si>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</si>
  <si>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</si>
  <si>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</si>
  <si>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</si>
  <si>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</si>
  <si>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</si>
  <si>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</si>
  <si>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</si>
  <si>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</si>
  <si>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</si>
  <si>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</si>
  <si>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</si>
  <si>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</si>
  <si>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</si>
  <si>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</si>
  <si>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</si>
  <si>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</si>
  <si>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</si>
  <si>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</si>
  <si>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</si>
  <si>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</si>
  <si>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</si>
  <si>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</si>
  <si>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</si>
  <si>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</si>
  <si>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</si>
  <si>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</si>
  <si>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</si>
  <si>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</si>
  <si>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</si>
  <si>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</si>
  <si>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</si>
  <si>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</si>
  <si>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</si>
  <si>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</si>
  <si>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</si>
  <si>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</si>
  <si>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</si>
  <si>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</si>
  <si>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</si>
  <si>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</si>
  <si>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</si>
  <si>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</si>
  <si>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</si>
  <si>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</si>
  <si>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</si>
  <si>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</si>
  <si>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</si>
  <si>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</si>
  <si>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</si>
  <si>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</si>
  <si>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</si>
  <si>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</si>
  <si>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</si>
  <si>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</si>
  <si>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</si>
  <si>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</si>
  <si>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</si>
  <si>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</si>
  <si>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</si>
  <si>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</si>
  <si>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</si>
  <si>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</si>
  <si>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</si>
  <si>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</si>
  <si>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</si>
  <si>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</si>
  <si>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</si>
  <si>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</si>
  <si>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</si>
  <si>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</si>
  <si>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</si>
  <si>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</si>
  <si>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</si>
  <si>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</si>
  <si>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</si>
  <si>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</si>
  <si>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</si>
  <si>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</si>
  <si>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</si>
  <si>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</si>
  <si>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</si>
  <si>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</si>
  <si>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</si>
  <si>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</si>
  <si>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</si>
  <si>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</si>
  <si>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</si>
  <si>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</si>
  <si>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</si>
  <si>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</si>
  <si>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</si>
  <si>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</si>
  <si>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</si>
  <si>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</si>
  <si>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</si>
  <si>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</si>
  <si>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</si>
  <si>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</si>
  <si>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</si>
  <si>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</si>
  <si>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</si>
  <si>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</si>
  <si>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</si>
  <si>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</si>
  <si>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</si>
  <si>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</si>
  <si>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</si>
  <si>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</si>
  <si>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</si>
  <si>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</si>
  <si>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</si>
  <si>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</si>
  <si>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</si>
  <si>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</si>
  <si>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</si>
  <si>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</si>
  <si>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</si>
  <si>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</si>
  <si>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</si>
  <si>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</si>
  <si>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</si>
  <si>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</si>
  <si>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</si>
  <si>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</si>
  <si>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</si>
  <si>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</si>
  <si>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</si>
  <si>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</si>
  <si>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</si>
  <si>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</si>
  <si>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</si>
  <si>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</si>
  <si>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</si>
  <si>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</si>
  <si>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</si>
  <si>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</si>
  <si>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</si>
  <si>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</si>
  <si>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</si>
  <si>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</si>
  <si>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</si>
  <si>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</si>
  <si>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</si>
  <si>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</si>
  <si>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</si>
  <si>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</si>
  <si>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</si>
  <si>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</si>
  <si>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</si>
  <si>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</si>
  <si>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</si>
  <si>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</si>
  <si>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</si>
  <si>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</si>
  <si>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</si>
  <si>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</si>
  <si>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</si>
  <si>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</si>
  <si>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</si>
  <si>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</si>
  <si>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</si>
  <si>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</si>
  <si>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</si>
  <si>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</si>
  <si>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</si>
  <si>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</si>
  <si>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</si>
  <si>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</si>
  <si>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</si>
  <si>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</si>
  <si>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</si>
  <si>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</si>
  <si>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</si>
  <si>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</si>
  <si>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</si>
  <si>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</si>
  <si>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</si>
  <si>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</si>
  <si>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</si>
  <si>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</si>
  <si>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</si>
  <si>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</si>
  <si>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</si>
  <si>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</si>
  <si>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</si>
  <si>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</si>
  <si>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</si>
  <si>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</si>
  <si>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</si>
  <si>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</si>
  <si>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</si>
  <si>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</si>
  <si>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</si>
  <si>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</si>
  <si>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</si>
  <si>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</si>
  <si>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</si>
  <si>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</si>
  <si>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</si>
  <si>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</si>
  <si>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</si>
  <si>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</si>
  <si>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</si>
  <si>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</si>
  <si>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</si>
  <si>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</si>
  <si>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</si>
  <si>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</si>
  <si>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</si>
  <si>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</si>
  <si>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</si>
  <si>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</si>
  <si>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</si>
  <si>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</si>
  <si>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</si>
  <si>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</si>
  <si>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</si>
  <si>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</si>
  <si>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</si>
  <si>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</si>
  <si>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</si>
  <si>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</si>
  <si>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</si>
  <si>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</si>
  <si>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</si>
  <si>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</si>
  <si>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</si>
  <si>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</si>
  <si>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</si>
  <si>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</si>
  <si>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</si>
  <si>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</si>
  <si>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</si>
  <si>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</si>
  <si>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</si>
  <si>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</si>
  <si>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</si>
  <si>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</si>
  <si>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</si>
  <si>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</si>
  <si>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</si>
  <si>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</si>
  <si>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</si>
  <si>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</si>
  <si>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</si>
  <si>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</si>
  <si>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</si>
  <si>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</si>
  <si>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</si>
  <si>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</si>
  <si>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</si>
  <si>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</si>
  <si>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</si>
  <si>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</si>
  <si>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</si>
  <si>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</si>
  <si>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</si>
  <si>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</si>
  <si>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</si>
  <si>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</si>
  <si>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</si>
  <si>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</si>
  <si>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</si>
  <si>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</si>
  <si>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</si>
  <si>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</si>
  <si>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</si>
  <si>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</si>
  <si>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</si>
  <si>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</si>
  <si>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</si>
  <si>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</si>
  <si>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</si>
  <si>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</si>
  <si>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</si>
  <si>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</si>
  <si>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</si>
  <si>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</si>
  <si>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</si>
  <si>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</si>
  <si>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</si>
  <si>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</si>
  <si>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</si>
  <si>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</si>
  <si>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</si>
  <si>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</si>
  <si>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</si>
  <si>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</si>
  <si>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</si>
  <si>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</si>
  <si>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</si>
  <si>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</si>
  <si>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</si>
  <si>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</si>
  <si>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</si>
  <si>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</si>
  <si>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</si>
  <si>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</si>
  <si>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</si>
  <si>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</si>
  <si>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</si>
  <si>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</si>
  <si>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</si>
  <si>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</si>
  <si>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</si>
  <si>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</si>
  <si>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</si>
  <si>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</si>
  <si>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</si>
  <si>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</si>
  <si>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</si>
  <si>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</si>
  <si>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</si>
  <si>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</si>
  <si>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</si>
  <si>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</si>
  <si>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</si>
  <si>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</si>
  <si>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</si>
  <si>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</si>
  <si>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</si>
  <si>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</si>
  <si>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</si>
  <si>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</si>
  <si>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</si>
  <si>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</si>
  <si>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</si>
  <si>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</si>
  <si>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</si>
  <si>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</si>
  <si>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</si>
  <si>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</si>
  <si>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</si>
  <si>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</si>
  <si>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</si>
  <si>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</si>
  <si>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</si>
  <si>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</si>
  <si>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</si>
  <si>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</si>
  <si>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</si>
  <si>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</si>
  <si>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</si>
  <si>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</si>
  <si>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</si>
  <si>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</si>
  <si>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</si>
  <si>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</si>
  <si>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</si>
  <si>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</si>
  <si>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</si>
  <si>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</si>
  <si>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</si>
  <si>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</si>
  <si>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</si>
  <si>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</si>
  <si>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</si>
  <si>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</si>
  <si>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</si>
  <si>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</si>
  <si>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</si>
  <si>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</si>
  <si>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</si>
  <si>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</si>
  <si>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</si>
  <si>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</si>
  <si>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</si>
  <si>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</si>
  <si>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</si>
  <si>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</si>
  <si>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</si>
  <si>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</si>
  <si>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</si>
  <si>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</si>
  <si>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</si>
  <si>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</si>
  <si>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</si>
  <si>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</si>
  <si>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</si>
  <si>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</si>
  <si>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</si>
  <si>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</si>
  <si>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</si>
  <si>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</si>
  <si>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</si>
  <si>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</si>
  <si>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</si>
  <si>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</si>
  <si>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</si>
  <si>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</si>
  <si>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</si>
  <si>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</si>
  <si>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</si>
  <si>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</si>
  <si>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</si>
  <si>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</si>
  <si>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</si>
  <si>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</si>
  <si>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</si>
  <si>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</si>
  <si>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</si>
  <si>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</si>
  <si>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</si>
  <si>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</si>
  <si>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</si>
  <si>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</si>
  <si>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</si>
  <si>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</si>
  <si>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</si>
  <si>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</si>
  <si>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</si>
  <si>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</si>
  <si>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</si>
  <si>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</si>
  <si>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</si>
  <si>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</si>
  <si>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</si>
  <si>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</si>
  <si>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</si>
  <si>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</si>
  <si>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</si>
  <si>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</si>
  <si>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</si>
  <si>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</si>
  <si>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</si>
  <si>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</si>
  <si>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</si>
  <si>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</si>
  <si>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</si>
  <si>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</si>
  <si>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</si>
  <si>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</si>
  <si>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</si>
  <si>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</si>
  <si>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</si>
  <si>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</si>
  <si>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</si>
  <si>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</si>
  <si>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</si>
  <si>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</si>
  <si>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</si>
  <si>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</si>
  <si>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</si>
  <si>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</si>
  <si>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</si>
  <si>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</si>
  <si>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</si>
  <si>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</si>
  <si>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</si>
  <si>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</si>
  <si>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</si>
  <si>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</si>
  <si>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</si>
  <si>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</si>
  <si>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</si>
  <si>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</si>
  <si>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</si>
  <si>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</si>
  <si>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</si>
  <si>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</si>
  <si>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</si>
  <si>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</si>
  <si>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</si>
  <si>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</si>
  <si>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</si>
  <si>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</si>
  <si>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</si>
  <si>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</si>
  <si>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</si>
  <si>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</si>
  <si>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</si>
  <si>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</si>
  <si>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</si>
  <si>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</si>
  <si>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</si>
  <si>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</si>
  <si>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</si>
  <si>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</si>
  <si>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</si>
  <si>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</si>
  <si>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</si>
  <si>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</si>
  <si>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</si>
  <si>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</si>
  <si>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</si>
  <si>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</si>
  <si>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</si>
  <si>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</si>
  <si>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</si>
  <si>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</si>
  <si>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</si>
  <si>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</si>
  <si>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</si>
  <si>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</si>
  <si>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</si>
  <si>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</si>
  <si>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</si>
  <si>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</si>
  <si>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</si>
  <si>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</si>
  <si>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</si>
  <si>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</si>
  <si>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</si>
  <si>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</si>
  <si>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</si>
  <si>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</si>
  <si>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</si>
  <si>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</si>
  <si>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</si>
  <si>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</si>
  <si>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</si>
  <si>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</si>
  <si>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</si>
  <si>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</si>
  <si>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</si>
  <si>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</si>
  <si>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</si>
  <si>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</si>
  <si>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</si>
  <si>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</si>
  <si>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</si>
  <si>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</si>
  <si>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</si>
  <si>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</si>
  <si>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</si>
  <si>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</si>
  <si>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</si>
  <si>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</si>
  <si>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</si>
  <si>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</si>
  <si>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</si>
  <si>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</si>
  <si>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</si>
  <si>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</si>
  <si>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</si>
  <si>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</si>
  <si>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</si>
  <si>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</si>
  <si>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</si>
  <si>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</si>
  <si>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</si>
  <si>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</si>
  <si>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</si>
  <si>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</si>
  <si>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</si>
  <si>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</si>
  <si>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</si>
  <si>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</si>
  <si>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</si>
  <si>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</si>
  <si>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</si>
  <si>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</si>
  <si>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</si>
  <si>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</si>
  <si>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</si>
  <si>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</si>
  <si>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</si>
  <si>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</si>
  <si>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</si>
  <si>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</si>
  <si>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</si>
  <si>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</si>
  <si>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</si>
  <si>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</si>
  <si>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</si>
  <si>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</si>
  <si>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</si>
  <si>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</si>
  <si>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</si>
  <si>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</si>
  <si>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</si>
  <si>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</si>
  <si>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</si>
  <si>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</si>
  <si>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</si>
  <si>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</si>
  <si>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</si>
  <si>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</si>
  <si>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</si>
  <si>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</si>
  <si>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</si>
  <si>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</si>
  <si>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</si>
  <si>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</si>
  <si>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</si>
  <si>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</si>
  <si>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</si>
  <si>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</si>
  <si>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</si>
  <si>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</si>
  <si>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</si>
  <si>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</si>
  <si>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</si>
  <si>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</si>
  <si>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</si>
  <si>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</si>
  <si>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</si>
  <si>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</si>
  <si>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</si>
  <si>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</si>
  <si>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</si>
  <si>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</si>
  <si>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</si>
  <si>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</si>
  <si>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</si>
  <si>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</si>
  <si>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</si>
  <si>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</si>
  <si>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</si>
  <si>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</si>
  <si>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</si>
  <si>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</si>
  <si>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</si>
  <si>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</si>
  <si>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</si>
  <si>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</si>
  <si>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</si>
  <si>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</si>
  <si>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</si>
  <si>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</si>
  <si>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</si>
  <si>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</si>
  <si>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</si>
  <si>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</si>
  <si>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</si>
  <si>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</si>
  <si>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</si>
  <si>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</si>
  <si>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</si>
  <si>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</si>
  <si>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</si>
  <si>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</si>
  <si>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</si>
  <si>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</si>
  <si>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</si>
  <si>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</si>
  <si>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</si>
  <si>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</si>
  <si>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</si>
  <si>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</si>
  <si>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</si>
  <si>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</si>
  <si>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</si>
  <si>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</si>
  <si>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</si>
  <si>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</si>
  <si>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</si>
  <si>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</si>
  <si>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</si>
  <si>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</si>
  <si>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</si>
  <si>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</si>
  <si>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</si>
  <si>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</si>
  <si>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</si>
  <si>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</si>
  <si>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</si>
  <si>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</si>
  <si>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</si>
  <si>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</si>
  <si>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</si>
  <si>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</si>
  <si>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</si>
  <si>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</si>
  <si>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</si>
  <si>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</si>
  <si>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</si>
  <si>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</si>
  <si>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</si>
  <si>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</si>
  <si>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</si>
  <si>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</si>
  <si>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</si>
  <si>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</si>
  <si>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</si>
  <si>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</si>
  <si>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</si>
  <si>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</si>
  <si>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</si>
  <si>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</si>
  <si>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</si>
  <si>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</si>
  <si>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</si>
  <si>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</si>
  <si>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</si>
  <si>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</si>
  <si>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</si>
  <si>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</si>
  <si>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</si>
  <si>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</si>
  <si>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</si>
  <si>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</si>
  <si>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</si>
  <si>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</si>
  <si>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</si>
  <si>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</si>
  <si>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</si>
  <si>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</si>
  <si>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</si>
  <si>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</si>
  <si>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</si>
  <si>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</si>
  <si>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</si>
  <si>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</si>
  <si>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</si>
  <si>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</si>
  <si>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</si>
  <si>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</si>
  <si>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</si>
  <si>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</si>
  <si>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</si>
  <si>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</si>
  <si>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</si>
  <si>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</si>
  <si>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</si>
  <si>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</si>
  <si>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</si>
  <si>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</si>
  <si>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</si>
  <si>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</si>
  <si>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</si>
  <si>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</si>
  <si>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</si>
  <si>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</si>
  <si>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</si>
  <si>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</si>
  <si>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</si>
  <si>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</si>
  <si>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</si>
  <si>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</si>
  <si>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</si>
  <si>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</si>
  <si>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</si>
  <si>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</si>
  <si>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</si>
  <si>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</si>
  <si>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</si>
  <si>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</si>
  <si>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</si>
  <si>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</si>
  <si>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</si>
  <si>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</si>
  <si>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</si>
  <si>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</si>
  <si>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</si>
  <si>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</si>
  <si>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</si>
  <si>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</si>
  <si>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</si>
  <si>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</si>
  <si>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</si>
  <si>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</si>
  <si>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</si>
  <si>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</si>
  <si>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</si>
  <si>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</si>
  <si>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</si>
  <si>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</si>
  <si>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</si>
  <si>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</si>
  <si>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</si>
  <si>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</si>
  <si>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</si>
  <si>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</si>
  <si>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</si>
  <si>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</si>
  <si>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</si>
  <si>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</si>
  <si>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</si>
  <si>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</si>
  <si>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</si>
  <si>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</si>
  <si>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</si>
  <si>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</si>
  <si>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</si>
  <si>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</si>
  <si>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</si>
  <si>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</si>
  <si>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</si>
  <si>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</si>
  <si>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</si>
  <si>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</si>
  <si>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</si>
  <si>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</si>
  <si>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</si>
  <si>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</si>
  <si>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</si>
  <si>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</si>
  <si>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</si>
  <si>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</si>
  <si>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</si>
  <si>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</si>
  <si>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</si>
  <si>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</si>
  <si>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</si>
  <si>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</si>
  <si>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</si>
  <si>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</si>
  <si>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</si>
  <si>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</si>
  <si>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</si>
  <si>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</si>
  <si>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</si>
  <si>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</si>
  <si>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</si>
  <si>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</si>
  <si>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</si>
  <si>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</si>
  <si>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</si>
  <si>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</si>
  <si>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</si>
  <si>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</si>
  <si>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</si>
  <si>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</si>
  <si>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</si>
  <si>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</si>
  <si>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</si>
  <si>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</si>
  <si>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</si>
  <si>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</si>
  <si>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</si>
  <si>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</si>
  <si>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</si>
  <si>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</si>
  <si>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</si>
  <si>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</si>
  <si>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</si>
  <si>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</si>
  <si>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</si>
  <si>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</si>
  <si>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</si>
  <si>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</si>
  <si>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</si>
  <si>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</si>
  <si>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</si>
  <si>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</si>
  <si>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</si>
  <si>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</si>
  <si>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</si>
  <si>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</si>
  <si>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</si>
  <si>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</si>
  <si>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</si>
  <si>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</si>
  <si>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</si>
  <si>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</si>
  <si>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</si>
  <si>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</si>
  <si>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</si>
  <si>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</si>
  <si>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</si>
  <si>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</si>
  <si>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</si>
  <si>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</si>
  <si>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</si>
  <si>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</si>
  <si>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</si>
  <si>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</si>
  <si>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</si>
  <si>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</si>
  <si>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</si>
  <si>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</si>
  <si>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</si>
  <si>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</si>
  <si>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</si>
  <si>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</si>
  <si>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</si>
  <si>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</si>
  <si>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</si>
  <si>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</si>
  <si>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</si>
  <si>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</si>
  <si>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</si>
  <si>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</si>
  <si>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</si>
  <si>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</si>
  <si>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</si>
  <si>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</si>
  <si>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</si>
  <si>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</si>
  <si>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</si>
  <si>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</si>
  <si>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</si>
  <si>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</si>
  <si>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</si>
  <si>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</si>
  <si>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</si>
  <si>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</si>
  <si>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</si>
  <si>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</si>
  <si>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</si>
  <si>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</si>
  <si>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</si>
  <si>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</si>
  <si>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</si>
  <si>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</si>
  <si>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</si>
  <si>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</si>
  <si>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</si>
  <si>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</si>
  <si>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</si>
  <si>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</si>
  <si>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</si>
  <si>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</si>
  <si>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</si>
  <si>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</si>
  <si>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</si>
  <si>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</si>
  <si>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</si>
  <si>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</si>
  <si>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</si>
  <si>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</si>
  <si>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</si>
  <si>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</si>
  <si>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</si>
  <si>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</si>
  <si>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</si>
  <si>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</si>
  <si>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</si>
  <si>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</si>
  <si>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</si>
  <si>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</si>
  <si>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</si>
  <si>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</si>
  <si>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</si>
  <si>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</si>
  <si>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</si>
  <si>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</si>
  <si>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</si>
  <si>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</si>
  <si>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</si>
  <si>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</si>
  <si>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</si>
  <si>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</si>
  <si>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</si>
  <si>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</si>
  <si>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</si>
  <si>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</si>
  <si>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</si>
  <si>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</si>
  <si>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</si>
  <si>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</si>
  <si>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</si>
  <si>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</si>
  <si>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</si>
  <si>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</si>
  <si>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</si>
  <si>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</si>
  <si>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</si>
  <si>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</si>
  <si>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</si>
  <si>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</si>
  <si>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</si>
  <si>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</si>
  <si>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</si>
  <si>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</si>
  <si>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</si>
  <si>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</si>
  <si>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</si>
  <si>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</si>
  <si>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</si>
  <si>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</si>
  <si>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</si>
  <si>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</si>
  <si>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</si>
  <si>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</si>
  <si>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</si>
  <si>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</si>
  <si>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</si>
  <si>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</si>
  <si>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</si>
  <si>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</si>
  <si>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</si>
  <si>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</si>
  <si>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</si>
  <si>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</si>
  <si>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</si>
  <si>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</si>
  <si>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</si>
  <si>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</si>
  <si>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</si>
  <si>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</si>
  <si>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</si>
  <si>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</si>
  <si>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</si>
  <si>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</si>
  <si>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</si>
  <si>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</si>
  <si>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</si>
  <si>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</si>
  <si>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</si>
  <si>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</si>
  <si>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</si>
  <si>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</si>
  <si>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</si>
  <si>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</si>
  <si>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</si>
  <si>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</si>
  <si>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</si>
  <si>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</si>
  <si>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</si>
  <si>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</si>
  <si>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</si>
  <si>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</si>
  <si>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</si>
  <si>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</si>
  <si>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</si>
  <si>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</si>
  <si>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</si>
  <si>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</si>
  <si>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</si>
  <si>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</si>
  <si>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</si>
  <si>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</si>
  <si>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</si>
  <si>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</si>
  <si>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</si>
  <si>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</si>
  <si>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</si>
  <si>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</si>
  <si>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</si>
  <si>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</si>
  <si>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</si>
  <si>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</si>
  <si>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</si>
  <si>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</si>
  <si>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</si>
  <si>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</si>
  <si>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</si>
  <si>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</si>
  <si>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</si>
  <si>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</si>
  <si>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</si>
  <si>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</si>
  <si>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</si>
  <si>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</si>
  <si>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</si>
  <si>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</si>
  <si>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</si>
  <si>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</si>
  <si>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</si>
  <si>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</si>
  <si>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</si>
  <si>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</si>
  <si>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</si>
  <si>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</si>
  <si>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</si>
  <si>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</si>
  <si>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</si>
  <si>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</si>
  <si>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</si>
  <si>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</si>
  <si>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</si>
  <si>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</si>
  <si>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</si>
  <si>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</si>
  <si>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</si>
  <si>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</si>
  <si>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</si>
  <si>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</si>
  <si>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</si>
  <si>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</si>
  <si>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</si>
  <si>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</si>
  <si>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</si>
  <si>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</si>
  <si>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</si>
  <si>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</si>
  <si>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</si>
  <si>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</si>
  <si>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</si>
  <si>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</si>
  <si>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</si>
  <si>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</si>
  <si>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</si>
  <si>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</si>
  <si>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</si>
  <si>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</si>
  <si>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</si>
  <si>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</si>
  <si>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</si>
  <si>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</si>
  <si>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</si>
  <si>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</si>
  <si>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</si>
  <si>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</si>
  <si>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</si>
  <si>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</si>
  <si>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</si>
  <si>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</si>
  <si>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</si>
  <si>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</si>
  <si>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</si>
  <si>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</si>
  <si>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</si>
  <si>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</si>
  <si>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</si>
  <si>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</si>
  <si>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</si>
  <si>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</si>
  <si>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</si>
  <si>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</si>
  <si>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</si>
  <si>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</si>
  <si>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</si>
  <si>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</si>
  <si>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</si>
  <si>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</si>
  <si>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</si>
  <si>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</si>
  <si>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</si>
  <si>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</si>
  <si>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</si>
  <si>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</si>
  <si>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</si>
  <si>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</si>
  <si>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</si>
  <si>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</si>
  <si>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</si>
  <si>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</si>
  <si>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</si>
  <si>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</si>
  <si>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</si>
  <si>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</si>
  <si>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</si>
  <si>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</si>
  <si>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</si>
  <si>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</si>
  <si>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</si>
  <si>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</si>
  <si>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</si>
  <si>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</si>
  <si>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</si>
  <si>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</si>
  <si>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</si>
  <si>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</si>
  <si>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</si>
  <si>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</si>
  <si>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</si>
  <si>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</si>
  <si>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</si>
  <si>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</si>
  <si>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</si>
  <si>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</si>
  <si>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</si>
  <si>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</si>
  <si>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</si>
  <si>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</si>
  <si>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</si>
  <si>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</si>
  <si>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</si>
  <si>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</si>
  <si>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</si>
  <si>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</si>
  <si>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</si>
  <si>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</si>
  <si>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</si>
  <si>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</si>
  <si>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</si>
  <si>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</si>
  <si>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</si>
  <si>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</si>
  <si>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</si>
  <si>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</si>
  <si>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</si>
  <si>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</si>
  <si>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</si>
  <si>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</si>
  <si>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</si>
  <si>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</si>
  <si>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</si>
  <si>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</si>
  <si>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</si>
  <si>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</si>
  <si>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</si>
  <si>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</si>
  <si>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</si>
  <si>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</si>
  <si>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</si>
  <si>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</si>
  <si>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</si>
  <si>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</si>
  <si>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</si>
  <si>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</si>
  <si>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</si>
  <si>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</si>
  <si>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</si>
  <si>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</si>
  <si>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</si>
  <si>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</si>
  <si>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</si>
  <si>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</si>
  <si>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</si>
  <si>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</si>
  <si>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</si>
  <si>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</si>
  <si>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</si>
  <si>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</si>
  <si>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</si>
  <si>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</si>
  <si>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</si>
  <si>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</si>
  <si>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</si>
  <si>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</si>
  <si>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</si>
  <si>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</si>
  <si>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</si>
  <si>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</si>
  <si>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</si>
  <si>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</si>
  <si>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</si>
  <si>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</si>
  <si>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</si>
  <si>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</si>
  <si>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</si>
  <si>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</si>
  <si>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</si>
  <si>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</si>
  <si>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</si>
  <si>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</si>
  <si>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</si>
  <si>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</si>
  <si>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</si>
  <si>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</si>
  <si>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</si>
  <si>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</si>
  <si>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</si>
  <si>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</si>
  <si>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</si>
  <si>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</si>
  <si>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</si>
  <si>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</si>
  <si>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</si>
  <si>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</si>
  <si>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</si>
  <si>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</si>
  <si>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</si>
  <si>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</si>
  <si>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</si>
  <si>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</si>
  <si>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</si>
  <si>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</si>
  <si>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</si>
  <si>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</si>
  <si>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</si>
  <si>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</si>
  <si>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</si>
  <si>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</si>
  <si>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</si>
  <si>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</si>
  <si>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</si>
  <si>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</si>
  <si>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</si>
  <si>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</si>
  <si>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</si>
  <si>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</si>
  <si>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</si>
  <si>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</si>
  <si>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</si>
  <si>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</si>
  <si>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</si>
  <si>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</si>
  <si>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</si>
  <si>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</si>
  <si>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</si>
  <si>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</si>
  <si>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</si>
  <si>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</si>
  <si>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</si>
  <si>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</si>
  <si>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</si>
  <si>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</si>
  <si>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</si>
  <si>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</si>
  <si>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</si>
  <si>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</si>
  <si>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</si>
  <si>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</si>
  <si>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</si>
  <si>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</si>
  <si>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</si>
  <si>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</si>
  <si>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</si>
  <si>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</si>
  <si>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</si>
  <si>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</si>
  <si>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</si>
  <si>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</si>
  <si>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</si>
  <si>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</si>
  <si>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</si>
  <si>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</si>
  <si>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</si>
  <si>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</si>
  <si>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</si>
  <si>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</si>
  <si>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</si>
  <si>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</si>
  <si>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</si>
  <si>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</si>
  <si>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</si>
  <si>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</si>
  <si>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</si>
  <si>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</si>
  <si>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</si>
  <si>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</si>
  <si>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</si>
  <si>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</si>
  <si>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</si>
  <si>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</si>
  <si>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</si>
  <si>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</si>
  <si>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</si>
  <si>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</si>
  <si>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</si>
  <si>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</si>
  <si>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</si>
  <si>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</si>
  <si>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</si>
  <si>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</si>
  <si>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</si>
  <si>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</si>
  <si>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</si>
  <si>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</si>
  <si>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</si>
  <si>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</si>
  <si>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</si>
  <si>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</si>
  <si>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</si>
  <si>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</si>
  <si>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</si>
  <si>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</si>
  <si>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</si>
  <si>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</si>
  <si>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</si>
  <si>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</si>
  <si>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</si>
  <si>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</si>
  <si>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</si>
  <si>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</si>
  <si>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</si>
  <si>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</si>
  <si>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</si>
  <si>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</si>
  <si>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</si>
  <si>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</si>
  <si>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</si>
  <si>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</si>
  <si>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</si>
  <si>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</si>
  <si>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</si>
  <si>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</si>
  <si>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</si>
  <si>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</si>
  <si>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</si>
  <si>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</si>
  <si>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</si>
  <si>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</si>
  <si>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</si>
  <si>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</si>
  <si>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</si>
  <si>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</si>
  <si>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</si>
  <si>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</si>
  <si>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</si>
  <si>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</si>
  <si>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</si>
  <si>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</si>
  <si>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</si>
  <si>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</si>
  <si>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</si>
  <si>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</si>
  <si>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</si>
  <si>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</si>
  <si>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</si>
  <si>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</si>
  <si>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</si>
  <si>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</si>
  <si>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</si>
  <si>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</si>
  <si>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</si>
  <si>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</si>
  <si>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</si>
  <si>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</si>
  <si>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</si>
  <si>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</si>
  <si>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</si>
  <si>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</si>
  <si>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</si>
  <si>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</si>
  <si>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</si>
  <si>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</si>
  <si>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</si>
  <si>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</si>
  <si>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</si>
  <si>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</si>
  <si>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</si>
  <si>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</si>
  <si>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</si>
  <si>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</si>
  <si>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</si>
  <si>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</si>
  <si>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</si>
  <si>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</si>
  <si>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</si>
  <si>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</si>
  <si>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</si>
  <si>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</si>
  <si>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</si>
  <si>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</si>
  <si>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</si>
  <si>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</si>
  <si>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</si>
  <si>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</si>
  <si>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</si>
  <si>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</si>
  <si>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</si>
  <si>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</si>
  <si>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</si>
  <si>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</si>
  <si>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</si>
  <si>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</si>
  <si>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</si>
  <si>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</si>
  <si>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</si>
  <si>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</si>
  <si>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</si>
  <si>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</si>
  <si>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</si>
  <si>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</si>
  <si>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</si>
  <si>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</si>
  <si>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</si>
  <si>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</si>
  <si>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</si>
  <si>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</si>
  <si>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</si>
  <si>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</si>
  <si>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</si>
  <si>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</si>
  <si>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</si>
  <si>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</si>
  <si>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</si>
  <si>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</si>
  <si>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</si>
  <si>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</si>
  <si>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</si>
  <si>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</si>
  <si>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</si>
  <si>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</si>
  <si>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</si>
  <si>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</si>
  <si>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</si>
  <si>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</si>
  <si>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</si>
  <si>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</si>
  <si>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</si>
  <si>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</si>
  <si>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</si>
  <si>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</si>
  <si>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</si>
  <si>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</si>
  <si>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</si>
  <si>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</si>
  <si>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</si>
  <si>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</si>
  <si>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</si>
  <si>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</si>
  <si>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</si>
  <si>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</si>
  <si>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</si>
  <si>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</si>
  <si>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</si>
  <si>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</si>
  <si>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</si>
  <si>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</si>
  <si>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</si>
  <si>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</si>
  <si>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</si>
  <si>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</si>
  <si>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</si>
  <si>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</si>
  <si>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</si>
  <si>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</si>
  <si>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</si>
  <si>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</si>
  <si>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</si>
  <si>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</si>
  <si>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</si>
  <si>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</si>
  <si>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</si>
  <si>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</si>
  <si>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</si>
  <si>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</si>
  <si>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</si>
  <si>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</si>
  <si>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</si>
  <si>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</si>
  <si>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</si>
  <si>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</si>
  <si>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</si>
  <si>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</si>
  <si>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</si>
  <si>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</si>
  <si>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</si>
  <si>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</si>
  <si>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</si>
  <si>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</si>
  <si>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</si>
  <si>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</si>
  <si>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</si>
  <si>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</si>
  <si>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</si>
  <si>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</si>
  <si>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</si>
  <si>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</si>
  <si>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</si>
  <si>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</si>
  <si>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</si>
  <si>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</si>
  <si>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</si>
  <si>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</si>
  <si>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</si>
  <si>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</si>
  <si>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</si>
  <si>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</si>
  <si>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</si>
  <si>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</si>
  <si>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</si>
  <si>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</si>
  <si>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</si>
  <si>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</si>
  <si>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</si>
  <si>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</si>
  <si>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</si>
  <si>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</si>
  <si>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</si>
  <si>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</si>
  <si>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</si>
  <si>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</si>
  <si>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</si>
  <si>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</si>
  <si>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</si>
  <si>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</si>
  <si>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</si>
  <si>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</si>
  <si>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</si>
  <si>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</si>
  <si>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</si>
  <si>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</si>
  <si>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</si>
  <si>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</si>
  <si>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</si>
  <si>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</si>
  <si>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</si>
  <si>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</si>
  <si>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</si>
  <si>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</si>
  <si>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</si>
  <si>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</si>
  <si>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</si>
  <si>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</si>
  <si>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</si>
  <si>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</si>
  <si>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</si>
  <si>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</si>
  <si>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</si>
  <si>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</si>
  <si>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</si>
  <si>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</si>
  <si>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</si>
  <si>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</si>
  <si>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</si>
  <si>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</si>
  <si>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</si>
  <si>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</si>
  <si>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</si>
  <si>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</si>
  <si>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</si>
  <si>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</si>
  <si>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</si>
  <si>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</si>
  <si>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</si>
  <si>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</si>
  <si>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</si>
  <si>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</si>
  <si>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</si>
  <si>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</si>
  <si>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</si>
  <si>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</si>
  <si>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</si>
  <si>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</si>
  <si>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</si>
  <si>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</si>
  <si>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</si>
  <si>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</si>
  <si>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</si>
  <si>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</si>
  <si>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</si>
  <si>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</si>
  <si>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</si>
  <si>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</si>
  <si>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</si>
  <si>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</si>
  <si>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</si>
  <si>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</si>
  <si>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</si>
  <si>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</si>
  <si>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</si>
  <si>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</si>
  <si>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</si>
  <si>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</si>
  <si>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</si>
  <si>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</si>
  <si>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</si>
  <si>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</si>
  <si>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</si>
  <si>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</si>
  <si>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</si>
  <si>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</si>
  <si>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</si>
  <si>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</si>
  <si>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</si>
  <si>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</si>
  <si>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</si>
  <si>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</si>
  <si>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</si>
  <si>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</si>
  <si>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</si>
  <si>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</si>
  <si>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</si>
  <si>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</si>
  <si>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</si>
  <si>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</si>
  <si>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</si>
  <si>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</si>
  <si>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</si>
  <si>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</si>
  <si>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</si>
  <si>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</si>
  <si>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</si>
  <si>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</si>
  <si>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</si>
  <si>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</si>
  <si>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</si>
  <si>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</si>
  <si>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</si>
  <si>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</si>
  <si>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</si>
  <si>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</si>
  <si>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</si>
  <si>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</si>
  <si>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</si>
  <si>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</si>
  <si>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</si>
  <si>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</si>
  <si>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</si>
  <si>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</si>
  <si>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</si>
  <si>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</si>
  <si>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</si>
  <si>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</si>
  <si>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</si>
  <si>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</si>
  <si>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</si>
  <si>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</si>
  <si>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</si>
  <si>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</si>
  <si>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</si>
  <si>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</si>
  <si>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</si>
  <si>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</si>
  <si>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</si>
  <si>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</si>
  <si>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</si>
  <si>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</si>
  <si>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</si>
  <si>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</si>
  <si>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</si>
  <si>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</si>
  <si>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</si>
  <si>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</si>
  <si>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</si>
  <si>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</si>
  <si>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</si>
  <si>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</si>
  <si>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</si>
  <si>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</si>
  <si>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</si>
  <si>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</si>
  <si>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</si>
  <si>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</si>
  <si>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</si>
  <si>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</si>
  <si>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</si>
  <si>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</si>
  <si>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</si>
  <si>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</si>
  <si>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</si>
  <si>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</si>
  <si>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</si>
  <si>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</si>
  <si>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</si>
  <si>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</si>
  <si>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</si>
  <si>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</si>
  <si>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</si>
  <si>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</si>
  <si>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</si>
  <si>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</si>
  <si>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</si>
  <si>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</si>
  <si>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</si>
  <si>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</si>
  <si>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</si>
  <si>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</si>
  <si>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</si>
  <si>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</si>
  <si>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</si>
  <si>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</si>
  <si>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</si>
  <si>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</si>
  <si>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</si>
  <si>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</si>
  <si>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</si>
  <si>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</si>
  <si>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</si>
  <si>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</si>
  <si>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</si>
  <si>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</si>
  <si>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</si>
  <si>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</si>
  <si>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</si>
  <si>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</si>
  <si>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</si>
  <si>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</si>
  <si>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</si>
  <si>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</si>
  <si>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</si>
  <si>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</si>
  <si>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</si>
  <si>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</si>
  <si>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</si>
  <si>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</si>
  <si>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</si>
  <si>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</si>
  <si>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</si>
  <si>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</si>
  <si>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</si>
  <si>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</si>
  <si>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</si>
  <si>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</si>
  <si>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</si>
  <si>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</si>
  <si>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</si>
  <si>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</si>
  <si>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</si>
  <si>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</si>
  <si>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</si>
  <si>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</si>
  <si>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</si>
  <si>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</si>
  <si>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</si>
  <si>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</si>
  <si>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</si>
  <si>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</si>
  <si>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</si>
  <si>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</si>
  <si>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</si>
  <si>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</si>
  <si>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</si>
  <si>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</si>
  <si>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</si>
  <si>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</si>
  <si>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</si>
  <si>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</si>
  <si>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</si>
  <si>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</si>
  <si>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</si>
  <si>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</si>
  <si>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</si>
  <si>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</si>
  <si>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</si>
  <si>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</si>
  <si>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</si>
  <si>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</si>
  <si>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</si>
  <si>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</si>
  <si>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</si>
  <si>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</si>
  <si>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</si>
  <si>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</si>
  <si>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</si>
  <si>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</si>
  <si>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</si>
  <si>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</si>
  <si>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</si>
  <si>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</si>
  <si>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</si>
  <si>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</si>
  <si>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</si>
  <si>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</si>
  <si>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</si>
  <si>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</si>
  <si>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</si>
  <si>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</si>
  <si>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</si>
  <si>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</si>
  <si>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</si>
  <si>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</si>
  <si>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</si>
  <si>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</si>
  <si>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</si>
  <si>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</si>
  <si>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</si>
  <si>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</si>
  <si>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</si>
  <si>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</si>
  <si>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</si>
  <si>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</si>
  <si>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</si>
  <si>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</si>
  <si>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</si>
  <si>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</si>
  <si>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</si>
  <si>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</si>
  <si>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</si>
  <si>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</si>
  <si>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</si>
  <si>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</si>
  <si>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</si>
  <si>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</si>
  <si>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</si>
  <si>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</si>
  <si>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</si>
  <si>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</si>
  <si>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</si>
  <si>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</si>
  <si>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</si>
  <si>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</si>
  <si>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</si>
  <si>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</si>
  <si>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</si>
  <si>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</si>
  <si>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</si>
  <si>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</si>
  <si>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</si>
  <si>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</si>
  <si>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</si>
  <si>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</si>
  <si>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</si>
  <si>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</si>
  <si>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</si>
  <si>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</si>
  <si>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</si>
  <si>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</si>
  <si>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</si>
  <si>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</si>
  <si>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</si>
  <si>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</si>
  <si>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</si>
  <si>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</si>
  <si>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</si>
  <si>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</si>
  <si>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</si>
  <si>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</si>
  <si>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</si>
  <si>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</si>
  <si>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</si>
  <si>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</si>
  <si>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</si>
  <si>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</si>
  <si>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</si>
  <si>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</si>
  <si>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</si>
  <si>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</si>
  <si>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</si>
  <si>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</si>
  <si>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</si>
  <si>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</si>
  <si>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</si>
  <si>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</si>
  <si>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</si>
  <si>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</si>
  <si>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</si>
  <si>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</si>
  <si>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</si>
  <si>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</si>
  <si>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</si>
  <si>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</si>
  <si>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</si>
  <si>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</si>
  <si>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</si>
  <si>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</si>
  <si>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</si>
  <si>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</si>
  <si>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</si>
  <si>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</si>
  <si>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</si>
  <si>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</si>
  <si>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</si>
  <si>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</si>
  <si>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</si>
  <si>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</si>
  <si>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</si>
  <si>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</si>
  <si>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</si>
  <si>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</si>
  <si>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</si>
  <si>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</si>
  <si>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</si>
  <si>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</si>
  <si>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</si>
  <si>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</si>
  <si>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</si>
  <si>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</si>
  <si>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</si>
  <si>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</si>
  <si>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</si>
  <si>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</si>
  <si>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</si>
  <si>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</si>
  <si>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</si>
  <si>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</si>
  <si>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</si>
  <si>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</si>
  <si>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</si>
  <si>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</si>
  <si>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</si>
  <si>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</si>
  <si>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</si>
  <si>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</si>
  <si>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</si>
  <si>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</si>
  <si>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</si>
  <si>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</si>
  <si>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</si>
  <si>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</si>
  <si>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</si>
  <si>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</si>
  <si>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</si>
  <si>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</si>
  <si>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</si>
  <si>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</si>
  <si>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</si>
  <si>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</si>
  <si>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</si>
  <si>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</si>
  <si>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</si>
  <si>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</si>
  <si>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</si>
  <si>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</si>
  <si>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</si>
  <si>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</si>
  <si>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</si>
  <si>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</si>
  <si>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</si>
  <si>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</si>
  <si>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</si>
  <si>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</si>
  <si>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</si>
  <si>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</si>
  <si>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</si>
  <si>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</si>
  <si>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</si>
  <si>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</si>
  <si>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</si>
  <si>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</si>
  <si>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</si>
  <si>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</si>
  <si>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</si>
  <si>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</si>
  <si>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</si>
  <si>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</si>
  <si>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</si>
  <si>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</si>
  <si>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</si>
  <si>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</si>
  <si>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</si>
  <si>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</si>
  <si>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</si>
  <si>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</si>
  <si>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</si>
  <si>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</si>
  <si>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</si>
  <si>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</si>
  <si>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</si>
  <si>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</si>
  <si>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</si>
  <si>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</si>
  <si>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</si>
  <si>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</si>
  <si>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</si>
  <si>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</si>
  <si>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</si>
  <si>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</si>
  <si>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</si>
  <si>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</si>
  <si>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</si>
  <si>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</si>
  <si>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</si>
  <si>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</si>
  <si>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</si>
  <si>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</si>
  <si>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</si>
  <si>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</si>
  <si>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</si>
  <si>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</si>
  <si>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</si>
  <si>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</si>
  <si>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</si>
  <si>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</si>
  <si>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</si>
  <si>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</si>
  <si>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</si>
  <si>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</si>
  <si>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</si>
  <si>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</si>
  <si>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</si>
  <si>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</si>
  <si>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</si>
  <si>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</si>
  <si>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</si>
  <si>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</si>
  <si>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</si>
  <si>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</si>
  <si>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</si>
  <si>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</si>
  <si>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</si>
  <si>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</si>
  <si>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</si>
  <si>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</si>
  <si>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</si>
  <si>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</si>
  <si>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</si>
  <si>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</si>
  <si>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</si>
  <si>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</si>
  <si>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</si>
  <si>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</si>
  <si>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</si>
  <si>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</si>
  <si>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</si>
  <si>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</si>
  <si>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</si>
  <si>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</si>
  <si>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</si>
  <si>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</si>
  <si>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</si>
  <si>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</si>
  <si>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</si>
  <si>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</si>
  <si>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</si>
  <si>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</si>
  <si>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</si>
  <si>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</si>
  <si>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</si>
  <si>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</si>
  <si>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</si>
  <si>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</si>
  <si>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</si>
  <si>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</si>
  <si>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</si>
  <si>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</si>
  <si>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</si>
  <si>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</si>
  <si>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</si>
  <si>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</si>
  <si>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</si>
  <si>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</si>
  <si>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</si>
  <si>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</si>
  <si>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</si>
  <si>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</si>
  <si>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</si>
  <si>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</si>
  <si>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</si>
  <si>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</si>
  <si>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</si>
  <si>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</si>
  <si>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</si>
  <si>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</si>
  <si>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</si>
  <si>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</si>
  <si>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</si>
  <si>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</si>
  <si>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</si>
  <si>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</si>
  <si>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</si>
  <si>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</si>
  <si>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</si>
  <si>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</si>
  <si>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</si>
  <si>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</si>
  <si>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</si>
  <si>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</si>
  <si>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</si>
  <si>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</si>
  <si>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</si>
  <si>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</si>
  <si>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</si>
  <si>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</si>
  <si>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</si>
  <si>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</si>
  <si>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</si>
  <si>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</si>
  <si>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</si>
  <si>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</si>
  <si>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</si>
  <si>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</si>
  <si>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</si>
  <si>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</si>
  <si>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</si>
  <si>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</si>
  <si>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</si>
  <si>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</si>
  <si>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</si>
  <si>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</si>
  <si>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</si>
  <si>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</si>
  <si>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</si>
  <si>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</si>
  <si>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</si>
  <si>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</si>
  <si>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</si>
  <si>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</si>
  <si>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</si>
  <si>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</si>
  <si>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</si>
  <si>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</si>
  <si>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</si>
  <si>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</si>
  <si>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</si>
  <si>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</si>
  <si>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</si>
  <si>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</si>
  <si>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</si>
  <si>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</si>
  <si>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</si>
  <si>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</si>
  <si>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</si>
  <si>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</si>
  <si>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</si>
  <si>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</si>
  <si>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</si>
  <si>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</si>
  <si>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</si>
  <si>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</si>
  <si>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</si>
  <si>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</si>
  <si>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</si>
  <si>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</si>
  <si>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</si>
  <si>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</si>
  <si>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</si>
  <si>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</si>
  <si>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</si>
  <si>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</si>
  <si>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</si>
  <si>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</si>
  <si>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</si>
  <si>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</si>
  <si>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</si>
  <si>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</si>
  <si>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</si>
  <si>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</si>
  <si>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</si>
  <si>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</si>
  <si>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</si>
  <si>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</si>
  <si>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</si>
  <si>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</si>
  <si>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</si>
  <si>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</si>
  <si>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</si>
  <si>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</si>
  <si>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</si>
  <si>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</si>
  <si>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</si>
  <si>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</si>
  <si>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</si>
  <si>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</si>
  <si>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</si>
  <si>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</si>
  <si>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</si>
  <si>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</si>
  <si>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</si>
  <si>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</si>
  <si>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</si>
  <si>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</si>
  <si>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</si>
  <si>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</si>
  <si>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</si>
  <si>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</si>
  <si>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</si>
  <si>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</si>
  <si>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</si>
  <si>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</si>
  <si>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</si>
  <si>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</si>
  <si>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</si>
  <si>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</si>
  <si>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</si>
  <si>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</si>
  <si>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</si>
  <si>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</si>
  <si>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</si>
  <si>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</si>
  <si>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</si>
  <si>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</si>
  <si>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</si>
  <si>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</si>
  <si>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</si>
  <si>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</si>
  <si>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</si>
  <si>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</si>
  <si>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</si>
  <si>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</si>
  <si>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</si>
  <si>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</si>
  <si>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</si>
  <si>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</si>
  <si>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</si>
  <si>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</si>
  <si>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</si>
  <si>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</si>
  <si>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</si>
  <si>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</si>
  <si>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</si>
  <si>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</si>
  <si>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</si>
  <si>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</si>
  <si>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</si>
  <si>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</si>
  <si>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</si>
  <si>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</si>
  <si>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</si>
  <si>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</si>
  <si>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</si>
  <si>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</si>
  <si>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</si>
  <si>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</si>
  <si>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</si>
  <si>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</si>
  <si>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</si>
  <si>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</si>
  <si>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</si>
  <si>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</si>
  <si>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</si>
  <si>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</si>
  <si>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</si>
  <si>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</si>
  <si>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</si>
  <si>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</si>
  <si>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</si>
  <si>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</si>
  <si>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</si>
  <si>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</si>
  <si>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</si>
  <si>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</si>
  <si>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</si>
  <si>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</si>
  <si>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</si>
  <si>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</si>
  <si>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</si>
  <si>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</si>
  <si>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</si>
  <si>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</si>
  <si>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</si>
  <si>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</si>
  <si>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</si>
  <si>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</si>
  <si>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</si>
  <si>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</si>
  <si>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</si>
  <si>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</si>
  <si>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</si>
  <si>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</si>
  <si>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</si>
  <si>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</si>
  <si>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</si>
  <si>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</si>
  <si>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</si>
  <si>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</si>
  <si>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</si>
  <si>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</si>
  <si>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</si>
  <si>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</si>
  <si>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</si>
  <si>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</si>
  <si>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</si>
  <si>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</si>
  <si>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</si>
  <si>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</si>
  <si>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</si>
  <si>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</si>
  <si>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</si>
  <si>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</si>
  <si>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</si>
  <si>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</si>
  <si>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</si>
  <si>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</si>
  <si>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</si>
  <si>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</si>
  <si>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</si>
  <si>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</si>
  <si>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</si>
  <si>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</si>
  <si>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</si>
  <si>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</si>
  <si>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</si>
  <si>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</si>
  <si>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</si>
  <si>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</si>
  <si>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</si>
  <si>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</si>
  <si>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</si>
  <si>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</si>
  <si>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</si>
  <si>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</si>
  <si>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</si>
  <si>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</si>
  <si>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</si>
  <si>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</si>
  <si>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</si>
  <si>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</si>
  <si>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</si>
  <si>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</si>
  <si>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</si>
  <si>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</si>
  <si>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</si>
  <si>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</si>
  <si>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</si>
  <si>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</si>
  <si>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</si>
  <si>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</si>
  <si>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</si>
  <si>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</si>
  <si>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</si>
  <si>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</si>
  <si>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</si>
  <si>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</si>
  <si>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</si>
  <si>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</si>
  <si>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</si>
  <si>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</si>
  <si>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</si>
  <si>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</si>
  <si>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</si>
  <si>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</si>
  <si>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</si>
  <si>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</si>
  <si>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</si>
  <si>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</si>
  <si>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</si>
  <si>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</si>
  <si>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</si>
  <si>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</si>
  <si>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</si>
  <si>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</si>
  <si>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</si>
  <si>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</si>
  <si>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</si>
  <si>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</si>
  <si>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</si>
  <si>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</si>
  <si>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</si>
  <si>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</si>
  <si>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</si>
  <si>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</si>
  <si>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</si>
  <si>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</si>
  <si>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</si>
  <si>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</si>
  <si>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</si>
  <si>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</si>
  <si>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</si>
  <si>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</si>
  <si>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</si>
  <si>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</si>
  <si>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</si>
  <si>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</si>
  <si>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</si>
  <si>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</si>
  <si>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</si>
  <si>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</si>
  <si>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</si>
  <si>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</si>
  <si>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</si>
  <si>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</si>
  <si>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</si>
  <si>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</si>
  <si>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</si>
  <si>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</si>
  <si>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</si>
  <si>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</si>
  <si>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</si>
  <si>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</si>
  <si>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</si>
  <si>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</si>
  <si>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</si>
  <si>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</si>
  <si>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</si>
  <si>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</si>
  <si>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</si>
  <si>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</si>
  <si>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</si>
  <si>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</si>
  <si>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</si>
  <si>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</si>
  <si>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</si>
  <si>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</si>
  <si>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</si>
  <si>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</si>
  <si>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</si>
  <si>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</si>
  <si>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</si>
  <si>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</si>
  <si>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</si>
  <si>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</si>
  <si>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</si>
  <si>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</si>
  <si>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</si>
  <si>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</si>
  <si>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</si>
  <si>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</si>
  <si>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</si>
  <si>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</si>
  <si>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</si>
  <si>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</si>
  <si>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</si>
  <si>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</si>
  <si>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</si>
  <si>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</si>
  <si>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</si>
  <si>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</si>
  <si>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</si>
  <si>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</si>
  <si>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</si>
  <si>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</si>
  <si>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</si>
  <si>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</si>
  <si>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</si>
  <si>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</si>
  <si>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</si>
  <si>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</si>
  <si>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</si>
  <si>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</si>
  <si>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</si>
  <si>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</si>
  <si>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</si>
  <si>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</si>
  <si>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</si>
  <si>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</si>
  <si>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</si>
  <si>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</si>
  <si>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</si>
  <si>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</si>
  <si>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</si>
  <si>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</si>
  <si>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</si>
  <si>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</si>
  <si>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</si>
  <si>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</si>
  <si>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</si>
  <si>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</si>
  <si>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</si>
  <si>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</si>
  <si>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</si>
  <si>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</si>
  <si>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</si>
  <si>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</si>
  <si>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</si>
  <si>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</si>
  <si>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</si>
  <si>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</si>
  <si>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</si>
  <si>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</si>
  <si>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</si>
  <si>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</si>
  <si>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</si>
  <si>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</si>
  <si>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</si>
  <si>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</si>
  <si>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</si>
  <si>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</si>
  <si>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</si>
  <si>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</si>
  <si>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</si>
  <si>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</si>
  <si>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</si>
  <si>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</si>
  <si>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</si>
  <si>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</si>
  <si>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</si>
  <si>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</si>
  <si>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</si>
  <si>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</si>
  <si>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</si>
  <si>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</si>
  <si>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</si>
  <si>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</si>
  <si>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</si>
  <si>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</si>
  <si>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</si>
  <si>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</si>
  <si>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</si>
  <si>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</si>
  <si>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</si>
  <si>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</si>
  <si>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</si>
  <si>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</si>
  <si>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</si>
  <si>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</si>
  <si>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</si>
  <si>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</si>
  <si>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</si>
  <si>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</si>
  <si>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</si>
  <si>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</si>
  <si>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</si>
  <si>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</si>
  <si>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</si>
  <si>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</si>
  <si>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</si>
  <si>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</si>
  <si>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</si>
  <si>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</si>
  <si>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</si>
  <si>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</si>
  <si>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</si>
  <si>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</si>
  <si>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</si>
  <si>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</si>
  <si>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</si>
  <si>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</si>
  <si>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</si>
  <si>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</si>
  <si>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</si>
  <si>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</si>
  <si>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</si>
  <si>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</si>
  <si>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</si>
  <si>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</si>
  <si>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</si>
  <si>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</si>
  <si>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</si>
  <si>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</si>
  <si>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</si>
  <si>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</si>
  <si>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</si>
  <si>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</si>
  <si>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</si>
  <si>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</si>
  <si>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</si>
  <si>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</si>
  <si>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</si>
  <si>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</si>
  <si>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</si>
  <si>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</si>
  <si>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</si>
  <si>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</si>
  <si>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</si>
  <si>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</si>
  <si>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</si>
  <si>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</si>
  <si>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</si>
  <si>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</si>
  <si>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</si>
  <si>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</si>
  <si>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</si>
  <si>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</si>
  <si>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</si>
  <si>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</si>
  <si>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</si>
  <si>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</si>
  <si>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</si>
  <si>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</si>
  <si>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</si>
  <si>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</si>
  <si>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</si>
  <si>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</si>
  <si>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</si>
  <si>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</si>
  <si>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</si>
  <si>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</si>
  <si>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</si>
  <si>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</si>
  <si>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</si>
  <si>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</si>
  <si>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</si>
  <si>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</si>
  <si>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</si>
  <si>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</si>
  <si>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</si>
  <si>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</si>
  <si>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</si>
  <si>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</si>
  <si>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</si>
  <si>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</si>
  <si>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</si>
  <si>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</si>
  <si>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</si>
  <si>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</si>
  <si>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</si>
  <si>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</si>
  <si>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</si>
  <si>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</si>
  <si>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</si>
  <si>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</si>
  <si>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</si>
  <si>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</si>
  <si>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</si>
  <si>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</si>
  <si>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</si>
  <si>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</si>
  <si>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</si>
  <si>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</si>
  <si>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</si>
  <si>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</si>
  <si>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</si>
  <si>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</si>
  <si>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</si>
  <si>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</si>
  <si>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</si>
  <si>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</si>
  <si>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</si>
  <si>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</si>
  <si>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</si>
  <si>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</si>
  <si>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</si>
  <si>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</si>
  <si>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</si>
  <si>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</si>
  <si>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</si>
  <si>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</si>
  <si>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</si>
  <si>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</si>
  <si>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</si>
  <si>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</si>
  <si>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</si>
  <si>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</si>
  <si>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</si>
  <si>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</si>
  <si>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</si>
  <si>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</si>
  <si>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</si>
  <si>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</si>
  <si>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</si>
  <si>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</si>
  <si>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</si>
  <si>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</si>
  <si>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</si>
  <si>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</si>
  <si>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</si>
  <si>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</si>
  <si>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</si>
  <si>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</si>
  <si>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</si>
  <si>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</si>
  <si>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</si>
  <si>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</si>
  <si>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</si>
  <si>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</si>
  <si>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</si>
  <si>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</si>
  <si>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</si>
  <si>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</si>
  <si>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</si>
  <si>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</si>
  <si>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</si>
  <si>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</si>
  <si>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</si>
  <si>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</si>
  <si>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</si>
  <si>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</si>
  <si>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</si>
  <si>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</si>
  <si>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</si>
  <si>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</si>
  <si>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</si>
  <si>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</si>
  <si>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</si>
  <si>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</si>
  <si>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</si>
  <si>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</si>
  <si>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</si>
  <si>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</si>
  <si>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</si>
  <si>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</si>
  <si>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</si>
  <si>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</si>
  <si>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</si>
  <si>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</si>
  <si>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</si>
  <si>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</si>
  <si>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</si>
  <si>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</si>
  <si>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</si>
  <si>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</si>
  <si>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</si>
  <si>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</si>
  <si>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</si>
  <si>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</si>
  <si>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</si>
  <si>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</si>
  <si>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</si>
  <si>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</si>
  <si>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</si>
  <si>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</si>
  <si>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</si>
  <si>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</si>
  <si>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</si>
  <si>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</si>
  <si>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</si>
  <si>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</si>
  <si>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</si>
  <si>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</si>
  <si>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</si>
  <si>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</si>
  <si>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</si>
  <si>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</si>
  <si>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</si>
  <si>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</si>
  <si>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</si>
  <si>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</si>
  <si>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</si>
  <si>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</si>
  <si>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</si>
  <si>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</si>
  <si>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</si>
  <si>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</si>
  <si>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</si>
  <si>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</si>
  <si>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</si>
  <si>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</si>
  <si>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</si>
  <si>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</si>
  <si>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</si>
  <si>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</si>
  <si>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</si>
  <si>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</si>
  <si>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</si>
  <si>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</si>
  <si>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</si>
  <si>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</si>
  <si>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</si>
  <si>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</si>
  <si>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</si>
  <si>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</si>
  <si>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</si>
  <si>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</si>
  <si>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</si>
  <si>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</si>
  <si>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</si>
  <si>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</si>
  <si>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</si>
  <si>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</si>
  <si>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</si>
  <si>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</si>
  <si>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</si>
  <si>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</si>
  <si>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</si>
  <si>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</si>
  <si>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</si>
  <si>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</si>
  <si>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</si>
  <si>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</si>
  <si>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</si>
  <si>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</si>
  <si>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</si>
  <si>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</si>
  <si>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</si>
  <si>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</si>
  <si>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</si>
  <si>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</si>
  <si>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</si>
  <si>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</si>
  <si>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</si>
  <si>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</si>
  <si>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</si>
  <si>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</si>
  <si>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</si>
  <si>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</si>
  <si>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</si>
  <si>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</si>
  <si>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</si>
  <si>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</si>
  <si>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</si>
  <si>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</si>
  <si>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</si>
  <si>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</si>
  <si>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</si>
  <si>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</si>
  <si>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</si>
  <si>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</si>
  <si>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</si>
  <si>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</si>
  <si>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</si>
  <si>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</si>
  <si>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</si>
  <si>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</si>
  <si>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</si>
  <si>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</si>
  <si>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</si>
  <si>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</si>
  <si>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</si>
  <si>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</si>
  <si>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</si>
  <si>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</si>
  <si>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</si>
  <si>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</si>
  <si>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</si>
  <si>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</si>
  <si>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</si>
  <si>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</si>
  <si>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</si>
  <si>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</si>
  <si>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</si>
  <si>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</si>
  <si>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</si>
  <si>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</si>
  <si>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</si>
  <si>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</si>
  <si>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</si>
  <si>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</si>
  <si>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</si>
  <si>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</si>
  <si>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</si>
  <si>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</si>
  <si>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</si>
  <si>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</si>
  <si>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</si>
  <si>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</si>
  <si>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</si>
  <si>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</si>
  <si>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</si>
  <si>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</si>
  <si>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</si>
  <si>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</si>
  <si>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</si>
  <si>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</si>
  <si>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</si>
  <si>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</si>
  <si>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</si>
  <si>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</si>
  <si>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</si>
  <si>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</si>
  <si>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</si>
  <si>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</si>
  <si>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</si>
  <si>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</si>
  <si>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</si>
  <si>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</si>
  <si>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</si>
  <si>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</si>
  <si>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</si>
  <si>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</si>
  <si>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</si>
  <si>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</si>
  <si>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</si>
  <si>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</si>
  <si>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</si>
  <si>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</si>
  <si>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</si>
  <si>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</si>
  <si>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</si>
  <si>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</si>
  <si>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</si>
  <si>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</si>
  <si>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</si>
  <si>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</si>
  <si>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</si>
  <si>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</si>
  <si>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</si>
  <si>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</si>
  <si>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</si>
  <si>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</si>
  <si>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</si>
  <si>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</si>
  <si>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</si>
  <si>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</si>
  <si>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</si>
  <si>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</si>
  <si>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</si>
  <si>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</si>
  <si>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</si>
  <si>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</si>
  <si>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</si>
  <si>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</si>
  <si>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</si>
  <si>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</si>
  <si>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</si>
  <si>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</si>
  <si>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</si>
  <si>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</si>
  <si>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</si>
  <si>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</si>
  <si>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</si>
  <si>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</si>
  <si>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</si>
  <si>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</si>
  <si>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</si>
  <si>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</si>
  <si>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</si>
  <si>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</si>
  <si>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</si>
  <si>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</si>
  <si>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</si>
  <si>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</si>
  <si>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</si>
  <si>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</si>
  <si>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</si>
  <si>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</si>
  <si>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</si>
  <si>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</si>
  <si>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</si>
  <si>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</si>
  <si>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</si>
  <si>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</si>
  <si>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</si>
  <si>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</si>
  <si>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</si>
  <si>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</si>
  <si>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</si>
  <si>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</si>
  <si>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</si>
  <si>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</si>
  <si>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</si>
  <si>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</si>
  <si>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</si>
  <si>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</si>
  <si>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</si>
  <si>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</si>
  <si>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</si>
  <si>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</si>
  <si>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</si>
  <si>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</si>
  <si>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</si>
  <si>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</si>
  <si>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</si>
  <si>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</si>
  <si>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</si>
  <si>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</si>
  <si>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</si>
  <si>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</si>
  <si>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</si>
  <si>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</si>
  <si>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</si>
  <si>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</si>
  <si>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</si>
  <si>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</si>
  <si>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</si>
  <si>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</si>
  <si>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</si>
  <si>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</si>
  <si>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</si>
  <si>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</si>
  <si>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</si>
  <si>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</si>
  <si>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</si>
  <si>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</si>
  <si>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</si>
  <si>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</si>
  <si>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</si>
  <si>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</si>
  <si>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</si>
  <si>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</si>
  <si>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</si>
  <si>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</si>
  <si>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</si>
  <si>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</si>
  <si>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</si>
  <si>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</si>
  <si>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</si>
  <si>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</si>
  <si>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</si>
  <si>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</si>
  <si>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</si>
  <si>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</si>
  <si>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</si>
  <si>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</si>
  <si>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</si>
  <si>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</si>
  <si>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</si>
  <si>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</si>
  <si>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</si>
  <si>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</si>
  <si>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</si>
  <si>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</si>
  <si>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</si>
  <si>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</si>
  <si>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</si>
  <si>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</si>
  <si>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</si>
  <si>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</si>
  <si>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</si>
  <si>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</si>
  <si>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</si>
  <si>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</si>
  <si>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</si>
  <si>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</si>
  <si>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</si>
  <si>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</si>
  <si>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</si>
  <si>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</si>
  <si>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</si>
  <si>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</si>
  <si>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</si>
  <si>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</si>
  <si>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</si>
  <si>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</si>
  <si>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</si>
  <si>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</si>
  <si>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</si>
  <si>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</si>
  <si>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</si>
  <si>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</si>
  <si>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</si>
  <si>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</si>
  <si>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</si>
  <si>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</si>
  <si>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</si>
  <si>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</si>
  <si>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</si>
  <si>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</si>
  <si>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</si>
  <si>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</si>
  <si>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</si>
  <si>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</si>
  <si>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</si>
  <si>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</si>
  <si>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</si>
  <si>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</si>
  <si>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</si>
  <si>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</si>
  <si>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</si>
  <si>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</si>
  <si>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</si>
  <si>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</si>
  <si>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</si>
  <si>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</si>
  <si>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</si>
  <si>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</si>
  <si>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</si>
  <si>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</si>
  <si>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</si>
  <si>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</si>
  <si>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</si>
  <si>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</si>
  <si>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</si>
  <si>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</si>
  <si>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</si>
  <si>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</si>
  <si>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</si>
  <si>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</si>
  <si>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</si>
  <si>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</si>
  <si>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</si>
  <si>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</si>
  <si>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</si>
  <si>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</si>
  <si>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</si>
  <si>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</si>
  <si>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</si>
  <si>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</si>
  <si>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</si>
  <si>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</si>
  <si>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</si>
  <si>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</si>
  <si>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</si>
  <si>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</si>
  <si>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</si>
  <si>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</si>
  <si>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</si>
  <si>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</si>
  <si>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</si>
  <si>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</si>
  <si>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</si>
  <si>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</si>
  <si>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</si>
  <si>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</si>
  <si>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</si>
  <si>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</si>
  <si>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</si>
  <si>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</si>
  <si>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</si>
  <si>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</si>
  <si>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</si>
  <si>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</si>
  <si>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</si>
  <si>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</si>
  <si>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</si>
  <si>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</si>
  <si>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</si>
  <si>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</si>
  <si>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</si>
  <si>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</si>
  <si>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</si>
  <si>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</si>
  <si>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</si>
  <si>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</si>
  <si>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</si>
  <si>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</si>
  <si>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</si>
  <si>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</si>
  <si>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</si>
  <si>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</si>
  <si>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</si>
  <si>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</si>
  <si>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</si>
  <si>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</si>
  <si>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</si>
  <si>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</si>
  <si>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</si>
  <si>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</si>
  <si>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</si>
  <si>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</si>
  <si>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</si>
  <si>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</si>
  <si>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</si>
  <si>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</si>
  <si>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</si>
  <si>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</si>
  <si>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</si>
  <si>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</si>
  <si>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</si>
  <si>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</si>
  <si>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</si>
  <si>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</si>
  <si>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</si>
  <si>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</si>
  <si>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</si>
  <si>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</si>
  <si>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</si>
  <si>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</si>
  <si>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</si>
  <si>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</si>
  <si>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</si>
  <si>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</si>
  <si>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</si>
  <si>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</si>
  <si>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</si>
  <si>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</si>
  <si>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</si>
  <si>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</si>
  <si>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</si>
  <si>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</si>
  <si>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</si>
  <si>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</si>
  <si>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</si>
  <si>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</si>
  <si>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</si>
  <si>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</si>
  <si>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</si>
  <si>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</si>
  <si>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</si>
  <si>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</si>
  <si>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</si>
  <si>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</si>
  <si>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</si>
  <si>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</si>
  <si>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</si>
  <si>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</si>
  <si>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</si>
  <si>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</si>
  <si>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</si>
  <si>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</si>
  <si>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</si>
  <si>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</si>
  <si>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</si>
  <si>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</si>
  <si>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</si>
  <si>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</si>
  <si>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</si>
  <si>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</si>
  <si>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</si>
  <si>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</si>
  <si>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</si>
  <si>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</si>
  <si>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</si>
  <si>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</si>
  <si>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</si>
  <si>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</si>
  <si>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</si>
  <si>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</si>
  <si>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</si>
  <si>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</si>
  <si>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</si>
  <si>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</si>
  <si>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</si>
  <si>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</si>
  <si>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</si>
  <si>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</si>
  <si>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</si>
  <si>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</si>
  <si>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</si>
  <si>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</si>
  <si>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</si>
  <si>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</si>
  <si>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</si>
  <si>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</si>
  <si>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</si>
  <si>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</si>
  <si>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</si>
  <si>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</si>
  <si>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</si>
  <si>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</si>
  <si>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</si>
  <si>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</si>
  <si>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</si>
  <si>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</si>
  <si>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</si>
  <si>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</si>
  <si>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</si>
  <si>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</si>
  <si>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</si>
  <si>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</si>
  <si>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</si>
  <si>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</si>
  <si>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</si>
  <si>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</si>
  <si>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</si>
  <si>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</si>
  <si>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</si>
  <si>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</si>
  <si>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</si>
  <si>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</si>
  <si>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</si>
  <si>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</si>
  <si>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</si>
  <si>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</si>
  <si>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</si>
  <si>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</si>
  <si>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</si>
  <si>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</si>
  <si>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</si>
  <si>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</si>
  <si>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</si>
  <si>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</si>
  <si>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</si>
  <si>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</si>
  <si>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</si>
  <si>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</si>
  <si>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</si>
  <si>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</si>
  <si>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</si>
  <si>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</si>
  <si>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</si>
  <si>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</si>
  <si>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</si>
  <si>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</si>
  <si>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</si>
  <si>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</si>
  <si>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</si>
  <si>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</si>
  <si>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</si>
  <si>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</si>
  <si>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</si>
  <si>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</si>
  <si>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</si>
  <si>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</si>
  <si>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</si>
  <si>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</si>
  <si>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</si>
  <si>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</si>
  <si>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</si>
  <si>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</si>
  <si>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</si>
  <si>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</si>
  <si>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</si>
  <si>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</si>
  <si>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</si>
  <si>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</si>
  <si>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</si>
  <si>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</si>
  <si>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</si>
  <si>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</si>
  <si>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</si>
  <si>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</si>
  <si>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</si>
  <si>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</si>
  <si>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</si>
  <si>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</si>
  <si>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</si>
  <si>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</si>
  <si>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</si>
  <si>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</si>
  <si>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</si>
  <si>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</si>
  <si>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</si>
  <si>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</si>
  <si>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</si>
  <si>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</si>
  <si>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</si>
  <si>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</si>
  <si>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</si>
  <si>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</si>
  <si>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</si>
  <si>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</si>
  <si>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</si>
  <si>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</si>
  <si>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</si>
  <si>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</si>
  <si>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</si>
  <si>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</si>
  <si>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</si>
  <si>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</si>
  <si>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</si>
  <si>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</si>
  <si>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</si>
  <si>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</si>
  <si>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</si>
  <si>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</si>
  <si>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</si>
  <si>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</si>
  <si>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</si>
  <si>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</si>
  <si>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</si>
  <si>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</si>
  <si>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</si>
  <si>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</si>
  <si>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</si>
  <si>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</si>
  <si>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</si>
  <si>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</si>
  <si>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</si>
  <si>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</si>
  <si>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</si>
  <si>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</si>
  <si>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</si>
  <si>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</si>
  <si>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</si>
  <si>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</si>
  <si>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</si>
  <si>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</si>
  <si>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</si>
  <si>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</si>
  <si>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</si>
  <si>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</si>
  <si>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</si>
  <si>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</si>
  <si>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</si>
  <si>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</si>
  <si>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</si>
  <si>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</si>
  <si>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</si>
  <si>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</si>
  <si>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</si>
  <si>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</si>
  <si>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</si>
  <si>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</si>
  <si>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</si>
  <si>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</si>
  <si>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</si>
  <si>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</si>
  <si>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</si>
  <si>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</si>
  <si>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</si>
  <si>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</si>
  <si>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</si>
  <si>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</si>
  <si>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</si>
  <si>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</si>
  <si>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</si>
  <si>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</si>
  <si>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</si>
  <si>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</si>
  <si>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</si>
  <si>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</si>
  <si>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</si>
  <si>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</si>
  <si>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</si>
  <si>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</si>
  <si>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</si>
  <si>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</si>
  <si>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</si>
  <si>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</si>
  <si>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</si>
  <si>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</si>
  <si>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</si>
  <si>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</si>
  <si>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</si>
  <si>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</si>
  <si>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</si>
  <si>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</si>
  <si>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</si>
  <si>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</si>
  <si>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</si>
  <si>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</si>
  <si>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</si>
  <si>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</si>
  <si>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</si>
  <si>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</si>
  <si>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</si>
  <si>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</si>
  <si>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</si>
  <si>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</si>
  <si>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</si>
  <si>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</si>
  <si>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</si>
  <si>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</si>
  <si>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</si>
  <si>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</si>
  <si>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</si>
  <si>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</si>
  <si>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</si>
  <si>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</si>
  <si>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</si>
  <si>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</si>
  <si>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</si>
  <si>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</si>
  <si>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</si>
  <si>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</si>
  <si>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</si>
  <si>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</si>
  <si>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</si>
  <si>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</si>
  <si>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</si>
  <si>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</si>
  <si>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</si>
  <si>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</si>
  <si>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</si>
  <si>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</si>
  <si>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</si>
  <si>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</si>
  <si>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</si>
  <si>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</si>
  <si>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</si>
  <si>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</si>
  <si>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</si>
  <si>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</si>
  <si>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</si>
  <si>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</si>
  <si>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</si>
  <si>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</si>
  <si>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</si>
  <si>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</si>
  <si>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</si>
  <si>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</si>
  <si>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</si>
  <si>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</si>
  <si>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</si>
  <si>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</si>
  <si>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</si>
  <si>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</si>
  <si>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</si>
  <si>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</si>
  <si>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</si>
  <si>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</si>
  <si>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</si>
  <si>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</si>
  <si>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</si>
  <si>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</si>
  <si>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</si>
  <si>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</si>
  <si>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</si>
  <si>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</si>
  <si>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</si>
  <si>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</si>
  <si>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</si>
  <si>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</si>
  <si>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</si>
  <si>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</si>
  <si>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</si>
  <si>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</si>
  <si>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</si>
  <si>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</si>
  <si>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</si>
  <si>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</si>
  <si>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</si>
  <si>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</si>
  <si>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</si>
  <si>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</si>
  <si>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</si>
  <si>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</si>
  <si>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</si>
  <si>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</si>
  <si>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</si>
  <si>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</si>
  <si>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</si>
  <si>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</si>
  <si>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</si>
  <si>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</si>
  <si>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</si>
  <si>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</si>
  <si>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</si>
  <si>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</si>
  <si>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</si>
  <si>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</si>
  <si>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</si>
  <si>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</si>
  <si>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</si>
  <si>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</si>
  <si>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</si>
  <si>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</si>
  <si>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</si>
  <si>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</si>
  <si>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</si>
  <si>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</si>
  <si>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</si>
  <si>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</si>
  <si>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</si>
  <si>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</si>
  <si>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</si>
  <si>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</si>
  <si>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</si>
  <si>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</si>
  <si>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</si>
  <si>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</si>
  <si>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</si>
  <si>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</si>
  <si>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</si>
  <si>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</si>
  <si>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</si>
  <si>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</si>
  <si>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</si>
  <si>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</si>
  <si>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</si>
  <si>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</si>
  <si>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</si>
  <si>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</si>
  <si>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</si>
  <si>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</si>
  <si>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</si>
  <si>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</si>
  <si>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</si>
  <si>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</si>
  <si>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</si>
  <si>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</si>
  <si>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</si>
  <si>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</si>
  <si>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</si>
  <si>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</si>
  <si>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</si>
  <si>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</si>
  <si>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</si>
  <si>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</si>
  <si>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</si>
  <si>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</si>
  <si>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</si>
  <si>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</si>
  <si>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</si>
  <si>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</si>
  <si>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</si>
  <si>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</si>
  <si>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</si>
  <si>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</si>
  <si>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</si>
  <si>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</si>
  <si>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</si>
  <si>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</si>
  <si>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</si>
  <si>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</si>
  <si>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</si>
  <si>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</si>
  <si>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</si>
  <si>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</si>
  <si>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</si>
  <si>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</si>
  <si>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</si>
  <si>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</si>
  <si>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</si>
  <si>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</si>
  <si>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</si>
  <si>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</si>
  <si>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</si>
  <si>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</si>
  <si>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</si>
  <si>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</si>
  <si>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</si>
  <si>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</si>
  <si>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</si>
  <si>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</si>
  <si>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</si>
  <si>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</si>
  <si>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</si>
  <si>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</si>
  <si>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</si>
  <si>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</si>
  <si>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</si>
  <si>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</si>
  <si>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</si>
  <si>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</si>
  <si>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</si>
  <si>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</si>
  <si>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</si>
  <si>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</si>
  <si>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</si>
  <si>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</si>
  <si>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</si>
  <si>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</si>
  <si>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</si>
  <si>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</si>
  <si>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</si>
  <si>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</si>
  <si>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</si>
  <si>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</si>
  <si>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</si>
  <si>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</si>
  <si>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</si>
  <si>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</si>
  <si>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</si>
  <si>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</si>
  <si>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</si>
  <si>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</si>
  <si>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</si>
  <si>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</si>
  <si>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</si>
  <si>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</si>
  <si>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</si>
  <si>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</si>
  <si>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</si>
  <si>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</si>
  <si>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</si>
  <si>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</si>
  <si>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</si>
  <si>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</si>
  <si>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</si>
  <si>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</si>
  <si>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</si>
  <si>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</si>
  <si>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</si>
  <si>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</si>
  <si>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</si>
  <si>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</si>
  <si>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</si>
  <si>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</si>
  <si>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</si>
  <si>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</si>
  <si>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</si>
  <si>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</si>
  <si>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</si>
  <si>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</si>
  <si>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</si>
  <si>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</si>
  <si>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</si>
  <si>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</si>
  <si>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</si>
  <si>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</si>
  <si>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</si>
  <si>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</si>
  <si>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</si>
  <si>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</si>
  <si>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</si>
  <si>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</si>
  <si>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</si>
  <si>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</si>
  <si>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</si>
  <si>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</si>
  <si>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</si>
  <si>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</si>
  <si>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</si>
  <si>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</si>
  <si>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</si>
  <si>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</si>
  <si>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</si>
  <si>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</si>
  <si>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</si>
  <si>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</si>
  <si>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</si>
  <si>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</si>
  <si>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</si>
  <si>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</si>
  <si>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</si>
  <si>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</si>
  <si>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</si>
  <si>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</si>
  <si>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</si>
  <si>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</si>
  <si>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</si>
  <si>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</si>
  <si>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</si>
  <si>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</si>
  <si>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</si>
  <si>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</si>
  <si>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</si>
  <si>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</si>
  <si>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</si>
  <si>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</si>
  <si>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</si>
  <si>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</si>
  <si>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</si>
  <si>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</si>
  <si>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</si>
  <si>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</si>
  <si>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</si>
  <si>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</si>
  <si>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</si>
  <si>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</si>
  <si>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</si>
  <si>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</si>
  <si>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</si>
  <si>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</si>
  <si>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</si>
  <si>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</si>
  <si>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</si>
  <si>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</si>
  <si>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</si>
  <si>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</si>
  <si>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</si>
  <si>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</si>
  <si>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</si>
  <si>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</si>
  <si>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</si>
  <si>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</si>
  <si>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</si>
  <si>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</si>
  <si>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</si>
  <si>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</si>
  <si>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</si>
  <si>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</si>
  <si>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</si>
  <si>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</si>
  <si>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</si>
  <si>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</si>
  <si>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</si>
  <si>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</si>
  <si>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</si>
  <si>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</si>
  <si>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</si>
  <si>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</si>
  <si>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</si>
  <si>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</si>
  <si>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</si>
  <si>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</si>
  <si>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</si>
  <si>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</si>
  <si>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</si>
  <si>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</si>
  <si>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</si>
  <si>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</si>
  <si>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</si>
  <si>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</si>
  <si>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</si>
  <si>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</si>
  <si>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</si>
  <si>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</si>
  <si>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</si>
  <si>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</si>
  <si>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</si>
  <si>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</si>
  <si>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</si>
  <si>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</si>
  <si>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</si>
  <si>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</si>
  <si>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</si>
  <si>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</si>
  <si>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</si>
  <si>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</si>
  <si>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</si>
  <si>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</si>
  <si>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</si>
  <si>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</si>
  <si>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</si>
  <si>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</si>
  <si>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</si>
  <si>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</si>
  <si>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</si>
  <si>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</si>
  <si>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</si>
  <si>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</si>
  <si>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</si>
  <si>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</si>
  <si>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</si>
  <si>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</si>
  <si>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</si>
  <si>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</si>
  <si>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</si>
  <si>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</si>
  <si>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</si>
  <si>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</si>
  <si>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</si>
  <si>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</si>
  <si>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</si>
  <si>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</si>
  <si>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</si>
  <si>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</si>
  <si>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</si>
  <si>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</si>
  <si>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</si>
  <si>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</si>
  <si>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</si>
  <si>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</si>
  <si>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</si>
  <si>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</si>
  <si>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</si>
  <si>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</si>
  <si>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</si>
  <si>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</si>
  <si>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</si>
  <si>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</si>
  <si>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</si>
  <si>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</si>
  <si>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</si>
  <si>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</si>
  <si>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</si>
  <si>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</si>
  <si>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</si>
  <si>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</si>
  <si>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</si>
  <si>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</si>
  <si>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</si>
  <si>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</si>
  <si>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</si>
  <si>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</si>
  <si>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</si>
  <si>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</si>
  <si>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</si>
  <si>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</si>
  <si>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</si>
  <si>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</si>
  <si>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</si>
  <si>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</si>
  <si>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</si>
  <si>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</si>
  <si>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</si>
  <si>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</si>
  <si>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</si>
  <si>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</si>
  <si>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</si>
  <si>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</si>
  <si>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</si>
  <si>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</si>
  <si>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</si>
  <si>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</si>
  <si>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</si>
  <si>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</si>
  <si>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</si>
  <si>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</si>
  <si>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</si>
  <si>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</si>
  <si>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</si>
  <si>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</si>
  <si>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</si>
  <si>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</si>
  <si>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</si>
  <si>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</si>
  <si>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</si>
  <si>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</si>
  <si>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</si>
  <si>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</si>
  <si>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</si>
  <si>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</si>
  <si>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</si>
  <si>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</si>
  <si>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</si>
  <si>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</si>
  <si>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</si>
  <si>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</si>
  <si>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</si>
  <si>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</si>
  <si>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</si>
  <si>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</si>
  <si>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</si>
  <si>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</si>
  <si>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</si>
  <si>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</si>
  <si>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</si>
  <si>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</si>
  <si>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</si>
  <si>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</si>
  <si>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</si>
  <si>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</si>
  <si>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</si>
  <si>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</si>
  <si>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</si>
  <si>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</si>
  <si>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</si>
  <si>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</si>
  <si>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</si>
  <si>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</si>
  <si>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</si>
  <si>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</si>
  <si>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</si>
  <si>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</si>
  <si>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</si>
  <si>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</si>
  <si>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</si>
  <si>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</si>
  <si>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</si>
  <si>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</si>
  <si>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</si>
  <si>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</si>
  <si>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</si>
  <si>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</si>
  <si>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</si>
  <si>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</si>
  <si>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</si>
  <si>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</si>
  <si>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</si>
  <si>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</si>
  <si>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</si>
  <si>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</si>
  <si>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</si>
  <si>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</si>
  <si>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</si>
  <si>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</si>
  <si>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</si>
  <si>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</si>
  <si>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</si>
  <si>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</si>
  <si>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</si>
  <si>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</si>
  <si>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</si>
  <si>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</si>
  <si>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</si>
  <si>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</si>
  <si>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</si>
  <si>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</si>
  <si>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</si>
  <si>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</si>
  <si>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</si>
  <si>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</si>
  <si>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</si>
  <si>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</si>
  <si>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</si>
  <si>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</si>
  <si>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</si>
  <si>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</si>
  <si>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</si>
  <si>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</si>
  <si>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</si>
  <si>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</si>
  <si>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</si>
  <si>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</si>
  <si>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</si>
  <si>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</si>
  <si>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</si>
  <si>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</si>
  <si>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</si>
  <si>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</si>
  <si>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</si>
  <si>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</si>
  <si>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</si>
  <si>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</si>
  <si>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</si>
  <si>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</si>
  <si>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</si>
  <si>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</si>
  <si>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</si>
  <si>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</si>
  <si>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</si>
  <si>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</si>
  <si>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</si>
  <si>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</si>
  <si>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</si>
  <si>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</si>
  <si>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</si>
  <si>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</si>
  <si>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</si>
  <si>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</si>
  <si>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</si>
  <si>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</si>
  <si>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</si>
  <si>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</si>
  <si>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</si>
  <si>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</si>
  <si>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</si>
  <si>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</si>
  <si>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</si>
  <si>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</si>
  <si>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</si>
  <si>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</si>
  <si>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</si>
  <si>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</si>
  <si>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</si>
  <si>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</si>
  <si>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</si>
  <si>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</si>
  <si>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</si>
  <si>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</si>
  <si>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</si>
  <si>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</si>
  <si>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</si>
  <si>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</si>
  <si>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</si>
  <si>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</si>
  <si>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</si>
  <si>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</si>
  <si>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</si>
  <si>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</si>
  <si>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</si>
  <si>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</si>
  <si>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</si>
  <si>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</si>
  <si>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</si>
  <si>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</si>
  <si>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</si>
  <si>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</si>
  <si>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</si>
  <si>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</si>
  <si>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</si>
  <si>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</si>
  <si>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</si>
  <si>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</si>
  <si>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</si>
  <si>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</si>
  <si>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</si>
  <si>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</si>
  <si>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</si>
  <si>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</si>
  <si>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</si>
  <si>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</si>
  <si>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</si>
  <si>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</si>
  <si>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</si>
  <si>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</si>
  <si>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</si>
  <si>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</si>
  <si>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</si>
  <si>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</si>
  <si>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</si>
  <si>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</si>
  <si>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</si>
  <si>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</si>
  <si>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</si>
  <si>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</si>
  <si>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</si>
  <si>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</si>
  <si>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</si>
  <si>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</si>
  <si>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</si>
  <si>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</si>
  <si>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</si>
  <si>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</si>
  <si>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</si>
  <si>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</si>
  <si>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</si>
  <si>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</si>
  <si>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</si>
  <si>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</si>
  <si>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</si>
  <si>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</si>
  <si>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</si>
  <si>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</si>
  <si>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</si>
  <si>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</si>
  <si>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</si>
  <si>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</si>
  <si>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</si>
  <si>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</si>
  <si>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</si>
  <si>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</si>
  <si>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</si>
  <si>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</si>
  <si>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</si>
  <si>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</si>
  <si>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</si>
  <si>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</si>
  <si>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</si>
  <si>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</si>
  <si>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</si>
  <si>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</si>
  <si>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</si>
  <si>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</si>
  <si>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</si>
  <si>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</si>
  <si>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</si>
  <si>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</si>
  <si>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</si>
  <si>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</si>
  <si>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</si>
  <si>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</si>
  <si>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</si>
  <si>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</si>
  <si>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</si>
  <si>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</si>
  <si>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</si>
  <si>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</si>
  <si>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</si>
  <si>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</si>
  <si>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</si>
  <si>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</si>
  <si>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</si>
  <si>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</si>
  <si>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</si>
  <si>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</si>
  <si>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</si>
  <si>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</si>
  <si>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</si>
  <si>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</si>
  <si>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</si>
  <si>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</si>
  <si>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</si>
  <si>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</si>
  <si>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</si>
  <si>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</si>
  <si>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</si>
  <si>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</si>
  <si>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</si>
  <si>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</si>
  <si>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</si>
  <si>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</si>
  <si>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</si>
  <si>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</si>
  <si>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</si>
  <si>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</si>
  <si>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</si>
  <si>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</si>
  <si>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</si>
  <si>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</si>
  <si>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</si>
  <si>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</si>
  <si>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</si>
  <si>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</si>
  <si>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</si>
  <si>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</si>
  <si>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</si>
  <si>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</si>
  <si>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</si>
  <si>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</si>
  <si>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</si>
  <si>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</si>
  <si>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</si>
  <si>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</si>
  <si>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</si>
  <si>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</si>
  <si>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</si>
  <si>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</si>
  <si>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</si>
  <si>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</si>
  <si>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</si>
  <si>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</si>
  <si>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</si>
  <si>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</si>
  <si>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</si>
  <si>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</si>
  <si>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</si>
  <si>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</si>
  <si>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</si>
  <si>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</si>
  <si>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</si>
  <si>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</si>
  <si>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</si>
  <si>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</si>
  <si>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</si>
  <si>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</si>
  <si>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</si>
  <si>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</si>
  <si>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</si>
  <si>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</si>
  <si>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</si>
  <si>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</si>
  <si>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</si>
  <si>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</si>
  <si>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</si>
  <si>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</si>
  <si>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</si>
  <si>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</si>
  <si>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</si>
  <si>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</si>
  <si>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</si>
  <si>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</si>
  <si>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</si>
  <si>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</si>
  <si>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</si>
  <si>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</si>
  <si>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</si>
  <si>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</si>
  <si>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</si>
  <si>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</si>
  <si>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</si>
  <si>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</si>
  <si>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</si>
  <si>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</si>
  <si>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</si>
  <si>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</si>
  <si>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</si>
  <si>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</si>
  <si>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</si>
  <si>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</si>
  <si>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</si>
  <si>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</si>
  <si>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</si>
  <si>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</si>
  <si>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</si>
  <si>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</si>
  <si>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</si>
  <si>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</si>
  <si>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</si>
  <si>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</si>
  <si>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</si>
  <si>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</si>
  <si>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</si>
  <si>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</si>
  <si>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</si>
  <si>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</si>
  <si>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</si>
  <si>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</si>
  <si>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</si>
  <si>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</si>
  <si>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</si>
  <si>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</si>
  <si>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</si>
  <si>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</si>
  <si>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</si>
  <si>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</si>
  <si>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</si>
  <si>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</si>
  <si>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</si>
  <si>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</si>
  <si>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</si>
  <si>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</si>
  <si>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</si>
  <si>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</si>
  <si>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</si>
  <si>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</si>
  <si>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</si>
  <si>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</si>
  <si>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</si>
  <si>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</si>
  <si>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</si>
  <si>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</si>
  <si>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</si>
  <si>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</si>
  <si>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</si>
  <si>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</si>
  <si>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</si>
  <si>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</si>
  <si>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</si>
  <si>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</si>
  <si>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</si>
  <si>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</si>
  <si>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</si>
  <si>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</si>
  <si>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</si>
  <si>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</si>
  <si>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</si>
  <si>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</si>
  <si>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</si>
  <si>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</si>
  <si>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</si>
  <si>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</si>
  <si>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</si>
  <si>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</si>
  <si>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</si>
  <si>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</si>
  <si>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</si>
  <si>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</si>
  <si>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</si>
  <si>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</si>
  <si>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</si>
  <si>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</si>
  <si>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</si>
  <si>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</si>
  <si>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</si>
  <si>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</si>
  <si>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</si>
  <si>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</si>
  <si>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</si>
  <si>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</si>
  <si>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</si>
  <si>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</si>
  <si>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</si>
  <si>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</si>
  <si>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</si>
  <si>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</si>
  <si>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</si>
  <si>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</si>
  <si>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</si>
  <si>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</si>
  <si>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</si>
  <si>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</si>
  <si>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</si>
  <si>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</si>
  <si>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</si>
  <si>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</si>
  <si>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</si>
  <si>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</si>
  <si>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</si>
  <si>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</si>
  <si>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</si>
  <si>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</si>
  <si>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</si>
  <si>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</si>
  <si>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</si>
  <si>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</si>
  <si>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</si>
  <si>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</si>
  <si>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</si>
  <si>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</si>
  <si>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</si>
  <si>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</si>
  <si>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</si>
  <si>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</si>
  <si>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</si>
  <si>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</si>
  <si>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</si>
  <si>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</si>
  <si>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</si>
  <si>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</si>
  <si>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</si>
  <si>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</si>
  <si>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</si>
  <si>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</si>
  <si>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</si>
  <si>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</si>
  <si>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</si>
  <si>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</si>
  <si>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</si>
  <si>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</si>
  <si>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</si>
  <si>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</si>
  <si>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</si>
  <si>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</si>
  <si>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</si>
  <si>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</si>
  <si>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</si>
  <si>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</si>
  <si>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</si>
  <si>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</si>
  <si>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</si>
  <si>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</si>
  <si>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</si>
  <si>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</si>
  <si>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</si>
  <si>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</si>
  <si>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</si>
  <si>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</si>
  <si>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</si>
  <si>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</si>
  <si>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</si>
  <si>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</si>
  <si>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</si>
  <si>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</si>
  <si>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</si>
  <si>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</si>
  <si>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</si>
  <si>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</si>
  <si>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</si>
  <si>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</si>
  <si>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</si>
  <si>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</si>
  <si>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</si>
  <si>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</si>
  <si>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</si>
  <si>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</si>
  <si>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</si>
  <si>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</si>
  <si>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</si>
  <si>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</si>
  <si>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</si>
  <si>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</si>
  <si>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</si>
  <si>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</si>
  <si>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</si>
  <si>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</si>
  <si>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</si>
  <si>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</si>
  <si>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</si>
  <si>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</si>
  <si>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</si>
  <si>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</si>
  <si>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</si>
  <si>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</si>
  <si>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</si>
  <si>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</si>
  <si>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</si>
  <si>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</si>
  <si>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</si>
  <si>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</si>
  <si>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</si>
  <si>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</si>
  <si>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</si>
  <si>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</si>
  <si>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</si>
  <si>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</si>
  <si>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</si>
  <si>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</si>
  <si>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</si>
  <si>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</si>
  <si>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</si>
  <si>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</si>
  <si>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</si>
  <si>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</si>
  <si>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</si>
  <si>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</si>
  <si>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</si>
  <si>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</si>
  <si>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</si>
  <si>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</si>
  <si>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</si>
  <si>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</si>
  <si>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</si>
  <si>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</si>
  <si>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</si>
  <si>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</si>
  <si>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</si>
  <si>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</si>
  <si>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</si>
  <si>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</si>
  <si>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</si>
  <si>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</si>
  <si>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</si>
  <si>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</si>
  <si>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</si>
  <si>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</si>
  <si>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</si>
  <si>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</si>
  <si>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</si>
  <si>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</si>
  <si>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</si>
  <si>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</si>
  <si>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</si>
  <si>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</si>
  <si>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</si>
  <si>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</si>
  <si>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</si>
  <si>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</si>
  <si>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</si>
  <si>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</si>
  <si>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</si>
  <si>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</si>
  <si>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</si>
  <si>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</si>
  <si>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</si>
  <si>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</si>
  <si>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</si>
  <si>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</si>
  <si>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</si>
  <si>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</si>
  <si>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</si>
  <si>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</si>
  <si>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</si>
  <si>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</si>
  <si>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</si>
  <si>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</si>
  <si>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</si>
  <si>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</si>
  <si>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</si>
  <si>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</si>
  <si>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</si>
  <si>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</si>
  <si>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</si>
  <si>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</si>
  <si>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</si>
  <si>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</si>
  <si>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</si>
  <si>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</si>
  <si>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</si>
  <si>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</si>
  <si>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</si>
  <si>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</si>
  <si>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</si>
  <si>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</si>
  <si>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</si>
  <si>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</si>
  <si>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</si>
  <si>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</si>
  <si>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</si>
  <si>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</si>
  <si>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</si>
  <si>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</si>
  <si>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</si>
  <si>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</si>
  <si>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</si>
  <si>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</si>
  <si>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</si>
  <si>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</si>
  <si>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</si>
  <si>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</si>
  <si>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</si>
  <si>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</si>
  <si>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</si>
  <si>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</si>
  <si>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</si>
  <si>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</si>
  <si>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</si>
  <si>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</si>
  <si>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</si>
  <si>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</si>
  <si>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</si>
  <si>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</si>
  <si>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</si>
  <si>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</si>
  <si>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</si>
  <si>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</si>
  <si>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</si>
  <si>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</si>
  <si>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</si>
  <si>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</si>
  <si>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</si>
  <si>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</si>
  <si>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</si>
  <si>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</si>
  <si>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</si>
  <si>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</si>
  <si>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</si>
  <si>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</si>
  <si>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</si>
  <si>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</si>
  <si>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</si>
  <si>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</si>
  <si>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</si>
  <si>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</si>
  <si>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</si>
  <si>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</si>
  <si>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</si>
  <si>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</si>
  <si>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</si>
  <si>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</si>
  <si>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</si>
  <si>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</si>
  <si>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</si>
  <si>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</si>
  <si>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</si>
  <si>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</si>
  <si>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</si>
  <si>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</si>
  <si>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</si>
  <si>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</si>
  <si>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</si>
  <si>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</si>
  <si>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</si>
  <si>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</si>
  <si>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</si>
  <si>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</si>
  <si>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</si>
  <si>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</si>
  <si>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</si>
  <si>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</si>
  <si>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</si>
  <si>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</si>
  <si>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</si>
  <si>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</si>
  <si>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</si>
  <si>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</si>
  <si>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</si>
  <si>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</si>
  <si>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</si>
  <si>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</si>
  <si>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</si>
  <si>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</si>
  <si>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</si>
  <si>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</si>
  <si>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</si>
  <si>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</si>
  <si>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</si>
  <si>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</si>
  <si>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</si>
  <si>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</si>
  <si>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</si>
  <si>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</si>
  <si>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</si>
  <si>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</si>
  <si>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</si>
  <si>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</si>
  <si>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</si>
  <si>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</si>
  <si>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</si>
  <si>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</si>
  <si>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</si>
  <si>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</si>
  <si>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</si>
  <si>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</si>
  <si>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</si>
  <si>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</si>
  <si>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</si>
  <si>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</si>
  <si>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</si>
  <si>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</si>
  <si>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</si>
  <si>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</si>
  <si>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</si>
  <si>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</si>
  <si>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</si>
  <si>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</si>
  <si>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</si>
  <si>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</si>
  <si>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</si>
  <si>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</si>
  <si>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</si>
  <si>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</si>
  <si>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</si>
  <si>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</si>
  <si>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</si>
  <si>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</si>
  <si>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</si>
  <si>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</si>
  <si>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</si>
  <si>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</si>
  <si>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</si>
  <si>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</si>
  <si>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</si>
  <si>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</si>
  <si>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</si>
  <si>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</si>
  <si>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</si>
  <si>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</si>
  <si>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</si>
  <si>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</si>
  <si>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</si>
  <si>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</si>
  <si>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</si>
  <si>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</si>
  <si>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</si>
  <si>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</si>
  <si>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</si>
  <si>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</si>
  <si>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</si>
  <si>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</si>
  <si>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</si>
  <si>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</si>
  <si>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</si>
  <si>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</si>
  <si>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</si>
  <si>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</si>
  <si>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</si>
  <si>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</si>
  <si>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</si>
  <si>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</si>
  <si>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</si>
  <si>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</si>
  <si>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</si>
  <si>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</si>
  <si>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</si>
  <si>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</si>
  <si>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</si>
  <si>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</si>
  <si>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</si>
  <si>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</si>
  <si>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</si>
  <si>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</si>
  <si>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</si>
  <si>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</si>
  <si>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</si>
  <si>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</si>
  <si>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</si>
  <si>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</si>
  <si>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</si>
  <si>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</si>
  <si>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</si>
  <si>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</si>
  <si>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</si>
  <si>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</si>
  <si>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</si>
  <si>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</si>
  <si>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</si>
  <si>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</si>
  <si>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</si>
  <si>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</si>
  <si>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</si>
  <si>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</si>
  <si>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</si>
  <si>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</si>
  <si>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</si>
  <si>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</si>
  <si>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</si>
  <si>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</si>
  <si>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</si>
  <si>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</si>
  <si>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</si>
  <si>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</si>
  <si>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</si>
  <si>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</si>
  <si>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</si>
  <si>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</si>
  <si>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</si>
  <si>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</si>
  <si>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</si>
  <si>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</si>
  <si>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</si>
  <si>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</si>
  <si>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</si>
  <si>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</si>
  <si>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</si>
  <si>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</si>
  <si>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</si>
  <si>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</si>
  <si>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</si>
  <si>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</si>
  <si>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</si>
  <si>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</si>
  <si>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</si>
  <si>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</si>
  <si>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</si>
  <si>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</si>
  <si>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</si>
  <si>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</si>
  <si>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</si>
  <si>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</si>
  <si>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</si>
  <si>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</si>
  <si>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</si>
  <si>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</si>
  <si>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</si>
  <si>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</si>
  <si>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</si>
  <si>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</si>
  <si>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</si>
  <si>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</si>
  <si>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</si>
  <si>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</si>
  <si>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</si>
  <si>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</si>
  <si>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</si>
  <si>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</si>
  <si>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</si>
  <si>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</si>
  <si>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</si>
  <si>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</si>
  <si>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</si>
  <si>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</si>
  <si>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</si>
  <si>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</si>
  <si>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</si>
  <si>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</si>
  <si>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</si>
  <si>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</si>
  <si>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</si>
  <si>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</si>
  <si>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</si>
  <si>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</si>
  <si>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</si>
  <si>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</si>
  <si>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</si>
  <si>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</si>
  <si>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</si>
  <si>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</si>
  <si>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</si>
  <si>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</si>
  <si>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</si>
  <si>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</si>
  <si>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</si>
  <si>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</si>
  <si>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</si>
  <si>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</si>
  <si>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</si>
  <si>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</si>
  <si>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</si>
  <si>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</si>
  <si>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</si>
  <si>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</si>
  <si>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</si>
  <si>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</si>
  <si>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</si>
  <si>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</si>
  <si>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</si>
  <si>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</si>
  <si>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</si>
  <si>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</si>
  <si>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</si>
  <si>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</si>
  <si>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</si>
  <si>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</si>
  <si>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</si>
  <si>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</si>
  <si>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</si>
  <si>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</si>
  <si>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</si>
  <si>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</si>
  <si>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</si>
  <si>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</si>
  <si>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</si>
  <si>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</si>
  <si>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</si>
  <si>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</si>
  <si>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</si>
  <si>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</si>
  <si>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</si>
  <si>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</si>
  <si>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</si>
  <si>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</si>
  <si>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</si>
  <si>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</si>
  <si>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</si>
  <si>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</si>
  <si>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</si>
  <si>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</si>
  <si>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</si>
  <si>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</si>
  <si>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</si>
  <si>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</si>
  <si>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</si>
  <si>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</si>
  <si>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</si>
  <si>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</si>
  <si>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</si>
  <si>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</si>
  <si>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</si>
  <si>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</si>
  <si>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</si>
  <si>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</si>
  <si>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</si>
  <si>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</si>
  <si>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</si>
  <si>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</si>
  <si>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</si>
  <si>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</si>
  <si>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</si>
  <si>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</si>
  <si>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</si>
  <si>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</si>
  <si>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</si>
  <si>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</si>
  <si>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</si>
  <si>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</si>
  <si>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</si>
  <si>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</si>
  <si>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</si>
  <si>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</si>
  <si>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</si>
  <si>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</si>
  <si>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</si>
  <si>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</si>
  <si>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</si>
  <si>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</si>
  <si>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</si>
  <si>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</si>
  <si>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</si>
  <si>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</si>
  <si>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</si>
  <si>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</si>
  <si>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</si>
  <si>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</si>
  <si>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</si>
  <si>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</si>
  <si>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</si>
  <si>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</si>
  <si>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</si>
  <si>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</si>
  <si>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</si>
  <si>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</si>
  <si>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</si>
  <si>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</si>
  <si>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</si>
  <si>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</si>
  <si>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</si>
  <si>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</si>
  <si>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</si>
  <si>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</si>
  <si>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</si>
  <si>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</si>
  <si>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</si>
  <si>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</si>
  <si>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</si>
  <si>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</si>
  <si>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</si>
  <si>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</si>
  <si>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</si>
  <si>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</si>
  <si>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</si>
  <si>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</si>
  <si>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</si>
  <si>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</si>
  <si>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</si>
  <si>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</si>
  <si>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</si>
  <si>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</si>
  <si>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</si>
  <si>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</si>
  <si>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</si>
  <si>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</si>
  <si>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</si>
  <si>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</si>
  <si>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</si>
  <si>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</si>
  <si>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</si>
  <si>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</si>
  <si>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</si>
  <si>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</si>
  <si>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</si>
  <si>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</si>
  <si>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</si>
  <si>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</si>
  <si>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</si>
  <si>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</si>
  <si>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</si>
  <si>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</si>
  <si>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</si>
  <si>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</si>
  <si>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</si>
  <si>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</si>
  <si>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</si>
  <si>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</si>
  <si>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</si>
  <si>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</si>
  <si>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</si>
  <si>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</si>
  <si>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</si>
  <si>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</si>
  <si>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</si>
  <si>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</si>
  <si>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</si>
  <si>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</si>
  <si>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</si>
  <si>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</si>
  <si>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</si>
  <si>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</si>
  <si>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</si>
  <si>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</si>
  <si>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</si>
  <si>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</si>
  <si>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</si>
  <si>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</si>
  <si>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</si>
  <si>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</si>
  <si>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</si>
  <si>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</si>
  <si>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</si>
  <si>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</si>
  <si>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</si>
  <si>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</si>
  <si>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</si>
  <si>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</si>
  <si>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</si>
  <si>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</si>
  <si>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</si>
  <si>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</si>
  <si>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</si>
  <si>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</si>
  <si>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</si>
  <si>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</si>
  <si>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</si>
  <si>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</si>
  <si>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</si>
  <si>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</si>
  <si>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</si>
  <si>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</si>
  <si>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</si>
  <si>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</si>
  <si>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</si>
  <si>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</si>
  <si>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</si>
  <si>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</si>
  <si>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</si>
  <si>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</si>
  <si>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</si>
  <si>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</si>
  <si>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</si>
  <si>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</si>
  <si>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</si>
  <si>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</si>
  <si>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</si>
  <si>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</si>
  <si>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</si>
  <si>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</si>
  <si>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</si>
  <si>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</si>
  <si>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</si>
  <si>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</si>
  <si>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</si>
  <si>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</si>
  <si>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</si>
  <si>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</si>
  <si>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</si>
  <si>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</si>
  <si>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</si>
  <si>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</si>
  <si>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</si>
  <si>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</si>
  <si>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</si>
  <si>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</si>
  <si>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</si>
  <si>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</si>
  <si>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</si>
  <si>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</si>
  <si>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</si>
  <si>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</si>
  <si>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</si>
  <si>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</si>
  <si>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</si>
  <si>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</si>
  <si>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</si>
  <si>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</si>
  <si>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</si>
  <si>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</si>
  <si>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</si>
  <si>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</si>
  <si>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</si>
  <si>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</si>
  <si>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</si>
  <si>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</si>
  <si>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</si>
  <si>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</si>
  <si>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</si>
  <si>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</si>
  <si>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</si>
  <si>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</si>
  <si>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</si>
  <si>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</si>
  <si>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</si>
  <si>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</si>
  <si>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</si>
  <si>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</si>
  <si>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</si>
  <si>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</si>
  <si>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</si>
  <si>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</si>
  <si>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</si>
  <si>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</si>
  <si>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</si>
  <si>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</si>
  <si>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</si>
  <si>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</si>
  <si>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</si>
  <si>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</si>
  <si>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</si>
  <si>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</si>
  <si>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</si>
  <si>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</si>
  <si>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</si>
  <si>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</si>
  <si>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</si>
  <si>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</si>
  <si>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</si>
  <si>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</si>
  <si>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</si>
  <si>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</si>
  <si>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</si>
  <si>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</si>
  <si>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</si>
  <si>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</si>
  <si>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</si>
  <si>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</si>
  <si>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</si>
  <si>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</si>
  <si>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</si>
  <si>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</si>
  <si>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</si>
  <si>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</si>
  <si>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</si>
  <si>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</si>
  <si>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</si>
  <si>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</si>
  <si>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</si>
  <si>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</si>
  <si>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</si>
  <si>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</si>
  <si>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</si>
  <si>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</si>
  <si>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</si>
  <si>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</si>
  <si>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</si>
  <si>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</si>
  <si>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</si>
  <si>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</si>
  <si>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</si>
  <si>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</si>
  <si>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</si>
  <si>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</si>
  <si>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</si>
  <si>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</si>
  <si>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</si>
  <si>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</si>
  <si>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</si>
  <si>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</si>
  <si>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</si>
  <si>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</si>
  <si>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</si>
  <si>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</si>
  <si>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</si>
  <si>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</si>
  <si>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</si>
  <si>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</si>
  <si>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</si>
  <si>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</si>
  <si>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</si>
  <si>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</si>
  <si>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</si>
  <si>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</si>
  <si>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</si>
  <si>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</si>
  <si>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</si>
  <si>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</si>
  <si>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</si>
  <si>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</si>
  <si>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</si>
  <si>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</si>
  <si>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</si>
  <si>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</si>
  <si>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</si>
  <si>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</si>
  <si>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</si>
  <si>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</si>
  <si>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</si>
  <si>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</si>
  <si>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</si>
  <si>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</si>
  <si>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</si>
  <si>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</si>
  <si>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</si>
  <si>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</si>
  <si>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</si>
  <si>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</si>
  <si>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</si>
  <si>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</si>
  <si>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</si>
  <si>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</si>
  <si>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</si>
  <si>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</si>
  <si>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</si>
  <si>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</si>
  <si>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</si>
  <si>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</si>
  <si>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</si>
  <si>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</si>
  <si>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</si>
  <si>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</si>
  <si>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</si>
  <si>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</si>
  <si>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</si>
  <si>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</si>
  <si>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</si>
  <si>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</si>
  <si>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</si>
  <si>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</si>
  <si>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</si>
  <si>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</si>
  <si>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</si>
  <si>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</si>
  <si>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</si>
  <si>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</si>
  <si>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</si>
  <si>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</si>
  <si>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</si>
  <si>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</si>
  <si>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</si>
  <si>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</si>
  <si>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</si>
  <si>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</si>
  <si>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</si>
  <si>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</si>
  <si>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</si>
  <si>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</si>
  <si>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</si>
  <si>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</si>
  <si>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</si>
  <si>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</si>
  <si>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</si>
  <si>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</si>
  <si>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</si>
  <si>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</si>
  <si>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</si>
  <si>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</si>
  <si>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</si>
  <si>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</si>
  <si>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</si>
  <si>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</si>
  <si>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</si>
  <si>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</si>
  <si>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</si>
  <si>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</si>
  <si>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</si>
  <si>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</si>
  <si>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</si>
  <si>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</si>
  <si>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</si>
  <si>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</si>
  <si>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</si>
  <si>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</si>
  <si>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</si>
  <si>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</si>
  <si>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</si>
  <si>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</si>
  <si>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</si>
  <si>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</si>
  <si>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</si>
  <si>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</si>
  <si>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</si>
  <si>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</si>
  <si>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</si>
  <si>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</si>
  <si>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</si>
  <si>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</si>
  <si>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</si>
  <si>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</si>
  <si>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</si>
  <si>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</si>
  <si>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</si>
  <si>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</si>
  <si>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</si>
  <si>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</si>
  <si>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</si>
  <si>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</si>
  <si>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</si>
  <si>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</si>
  <si>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</si>
  <si>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</si>
  <si>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</si>
  <si>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</si>
  <si>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</si>
  <si>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</si>
  <si>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</si>
  <si>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</si>
  <si>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</si>
  <si>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</si>
  <si>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</si>
  <si>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</si>
  <si>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</si>
  <si>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</si>
  <si>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</si>
  <si>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</si>
  <si>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</si>
  <si>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</si>
  <si>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</si>
  <si>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</si>
  <si>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</si>
  <si>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</si>
  <si>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</si>
  <si>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</si>
  <si>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</si>
  <si>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</si>
  <si>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</si>
  <si>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</si>
  <si>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</si>
  <si>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</si>
  <si>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</si>
  <si>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</si>
  <si>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</si>
  <si>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</si>
  <si>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</si>
  <si>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</si>
  <si>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</si>
  <si>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</si>
  <si>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</si>
  <si>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</si>
  <si>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</si>
  <si>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</si>
  <si>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</si>
  <si>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</si>
  <si>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</si>
  <si>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</si>
  <si>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</si>
  <si>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</si>
  <si>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</si>
  <si>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</si>
  <si>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</si>
  <si>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</si>
  <si>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</si>
  <si>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</si>
  <si>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</si>
  <si>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</si>
  <si>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</si>
  <si>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</si>
  <si>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</si>
  <si>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</si>
  <si>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</si>
  <si>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</si>
  <si>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</si>
  <si>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</si>
  <si>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</si>
  <si>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</si>
  <si>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</si>
  <si>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</si>
  <si>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</si>
  <si>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</si>
  <si>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</si>
  <si>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</si>
  <si>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</si>
  <si>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</si>
  <si>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</si>
  <si>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</si>
  <si>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</si>
  <si>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</si>
  <si>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</si>
  <si>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</si>
  <si>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</si>
  <si>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</si>
  <si>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</si>
  <si>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</si>
  <si>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</si>
  <si>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</si>
  <si>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</si>
  <si>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</si>
  <si>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</si>
  <si>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</si>
  <si>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</si>
  <si>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</si>
  <si>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</si>
  <si>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</si>
  <si>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</si>
  <si>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</si>
  <si>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</si>
  <si>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</si>
  <si>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</si>
  <si>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</si>
  <si>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</si>
  <si>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</si>
  <si>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</si>
  <si>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</si>
  <si>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</si>
  <si>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</si>
  <si>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</si>
  <si>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</si>
  <si>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</si>
  <si>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</si>
  <si>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</si>
  <si>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</si>
  <si>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</si>
  <si>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</si>
  <si>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</si>
  <si>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</si>
  <si>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</si>
  <si>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</si>
  <si>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</si>
  <si>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</si>
  <si>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</si>
  <si>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</si>
  <si>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</si>
  <si>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</si>
  <si>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</si>
  <si>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</si>
  <si>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</si>
  <si>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</si>
  <si>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</si>
  <si>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</si>
  <si>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</si>
  <si>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</si>
  <si>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</si>
  <si>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</si>
  <si>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</si>
  <si>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</si>
  <si>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</si>
  <si>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</si>
  <si>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</si>
  <si>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</si>
  <si>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</si>
  <si>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</si>
  <si>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</si>
  <si>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</si>
  <si>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</si>
  <si>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</si>
  <si>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</si>
  <si>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</si>
  <si>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</si>
  <si>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</si>
  <si>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</si>
  <si>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</si>
  <si>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</si>
  <si>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</si>
  <si>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</si>
  <si>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</si>
  <si>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</si>
  <si>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</si>
  <si>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</si>
  <si>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</si>
  <si>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</si>
  <si>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</si>
  <si>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</si>
  <si>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</si>
  <si>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</si>
  <si>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</si>
  <si>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</si>
  <si>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</si>
  <si>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</si>
  <si>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</si>
  <si>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</si>
  <si>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</si>
  <si>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</si>
  <si>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</si>
  <si>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</si>
  <si>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</si>
  <si>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</si>
  <si>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</si>
  <si>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</si>
  <si>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</si>
  <si>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</si>
  <si>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</si>
  <si>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</si>
  <si>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</si>
  <si>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</si>
  <si>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</si>
  <si>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</si>
  <si>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</si>
  <si>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</si>
  <si>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</si>
  <si>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</si>
  <si>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</si>
  <si>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</si>
  <si>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</si>
  <si>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</si>
  <si>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</si>
  <si>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</si>
  <si>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</si>
  <si>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</si>
  <si>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</si>
  <si>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</si>
  <si>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</si>
  <si>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</si>
  <si>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</si>
  <si>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</si>
  <si>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</si>
  <si>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2009</t>
  </si>
  <si>
    <t>Aug</t>
  </si>
  <si>
    <t>Sep</t>
  </si>
  <si>
    <t>Oct</t>
  </si>
  <si>
    <t>Nov</t>
  </si>
  <si>
    <t>Dec</t>
  </si>
  <si>
    <t>2010</t>
  </si>
  <si>
    <t>Jan</t>
  </si>
  <si>
    <t>Feb</t>
  </si>
  <si>
    <t>Mar</t>
  </si>
  <si>
    <t>Apr</t>
  </si>
  <si>
    <t>May</t>
  </si>
  <si>
    <t>Jun</t>
  </si>
  <si>
    <t>Jul</t>
  </si>
  <si>
    <t>2011</t>
  </si>
  <si>
    <t>2012</t>
  </si>
  <si>
    <t>2013</t>
  </si>
  <si>
    <t>2014</t>
  </si>
  <si>
    <t>2015</t>
  </si>
  <si>
    <t>2016</t>
  </si>
  <si>
    <t>2017</t>
  </si>
  <si>
    <t>(Multiple Items)</t>
  </si>
  <si>
    <t>Count of id</t>
  </si>
  <si>
    <t>Duration(days)</t>
  </si>
  <si>
    <t>Average of Duration(days)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</si>
  <si>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</si>
  <si>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</si>
  <si>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</si>
  <si>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</si>
  <si>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</si>
  <si>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</si>
  <si>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</si>
  <si>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</si>
  <si>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</si>
  <si>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</si>
  <si>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</si>
  <si>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</si>
  <si>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</si>
  <si>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</si>
  <si>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</si>
  <si>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</si>
  <si>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</si>
  <si>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</si>
  <si>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</si>
  <si>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</si>
  <si>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Years</t>
  </si>
  <si>
    <t>*NOTE - In the date formula on the RAW_DATA tab I used -6/24… looks like the example is using -5/24*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</si>
</sst>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9" fontId="0" fillId="0" borderId="2" xfId="1" applyFont="1" applyBorder="1"/>
    <xf numFmtId="0" fontId="0" fillId="0" borderId="2" xfId="0" quotePrefix="1" applyBorder="1"/>
    <xf numFmtId="0" fontId="0" fillId="2" borderId="0" xfId="0" applyFill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FC-4BD8-BF32-72B78D8A31D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FC-4BD8-BF32-72B78D8A31D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FC-4BD8-BF32-72B78D8A3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66552"/>
        <c:axId val="652470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FC-4BD8-BF32-72B78D8A31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FC-4BD8-BF32-72B78D8A31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FC-4BD8-BF32-72B78D8A31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FC-4BD8-BF32-72B78D8A31DA}"/>
                  </c:ext>
                </c:extLst>
              </c15:ser>
            </c15:filteredLineSeries>
          </c:ext>
        </c:extLst>
      </c:lineChart>
      <c:catAx>
        <c:axId val="65246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12"/>
        <c:crosses val="autoZero"/>
        <c:auto val="1"/>
        <c:lblAlgn val="ctr"/>
        <c:lblOffset val="100"/>
        <c:noMultiLvlLbl val="0"/>
      </c:catAx>
      <c:valAx>
        <c:axId val="65247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6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Pivot'!$B$3:$B$12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D-4F92-8C1A-12752CAFEEC9}"/>
            </c:ext>
          </c:extLst>
        </c:ser>
        <c:ser>
          <c:idx val="1"/>
          <c:order val="1"/>
          <c:tx>
            <c:strRef>
              <c:f>'Category Pivot'!$C$1:$C$2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D-4F92-8C1A-12752CAFEEC9}"/>
            </c:ext>
          </c:extLst>
        </c:ser>
        <c:ser>
          <c:idx val="2"/>
          <c:order val="2"/>
          <c:tx>
            <c:strRef>
              <c:f>'Category Pivot'!$D$1:$D$2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Pivot'!$D$3:$D$12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D-4F92-8C1A-12752CAFEEC9}"/>
            </c:ext>
          </c:extLst>
        </c:ser>
        <c:ser>
          <c:idx val="3"/>
          <c:order val="3"/>
          <c:tx>
            <c:strRef>
              <c:f>'Category Pivot'!$E$1:$E$2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Pivot'!$E$3:$E$12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D-4F92-8C1A-12752CAFE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479664"/>
        <c:axId val="529480944"/>
      </c:barChart>
      <c:catAx>
        <c:axId val="52947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80944"/>
        <c:crosses val="autoZero"/>
        <c:auto val="1"/>
        <c:lblAlgn val="ctr"/>
        <c:lblOffset val="100"/>
        <c:noMultiLvlLbl val="0"/>
      </c:catAx>
      <c:valAx>
        <c:axId val="52948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7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[Andy_Humburg_StarterBook.xlsx]Sub-category Pivot!PivotTable2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5-459F-899E-95FDA84BB8CA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5-459F-899E-95FDA84BB8CA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5-459F-899E-95FDA84BB8CA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55-459F-899E-95FDA84BB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4561712"/>
        <c:axId val="724562032"/>
      </c:barChart>
      <c:catAx>
        <c:axId val="72456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62032"/>
        <c:crosses val="autoZero"/>
        <c:auto val="1"/>
        <c:lblAlgn val="ctr"/>
        <c:lblOffset val="100"/>
        <c:noMultiLvlLbl val="0"/>
      </c:catAx>
      <c:valAx>
        <c:axId val="7245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6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[Andy_Humburg_StarterBook.xlsx]Created Month Status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'Created Month Status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'Created Month Status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Month Status Pivot'!$B$7:$B$19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B-43DA-B1AB-DB35E6C59A65}"/>
            </c:ext>
          </c:extLst>
        </c:ser>
        <c:ser>
          <c:idx val="1"/>
          <c:order val="1"/>
          <c:tx>
            <c:strRef>
              <c:f>'Created Month Status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'Created Month Status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Month Status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2B-43DA-B1AB-DB35E6C59A65}"/>
            </c:ext>
          </c:extLst>
        </c:ser>
        <c:ser>
          <c:idx val="2"/>
          <c:order val="2"/>
          <c:tx>
            <c:strRef>
              <c:f>'Created Month Status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'Created Month Status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Month Status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2B-43DA-B1AB-DB35E6C59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874296"/>
        <c:axId val="601878776"/>
      </c:lineChart>
      <c:catAx>
        <c:axId val="60187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78776"/>
        <c:crosses val="autoZero"/>
        <c:auto val="1"/>
        <c:lblAlgn val="ctr"/>
        <c:lblOffset val="100"/>
        <c:noMultiLvlLbl val="0"/>
      </c:catAx>
      <c:valAx>
        <c:axId val="60187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7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[Andy_Humburg_StarterBook.xlsx]Extra State Breakout by Year!PivotTable4</c:name>
    <c:fmtId val="2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State Breakout by Year'!$B$3:$B$4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'Extra State Breakout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State Breakout by Year'!$B$5:$B$14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E-40B0-89BE-EFB96B8CB6EF}"/>
            </c:ext>
          </c:extLst>
        </c:ser>
        <c:ser>
          <c:idx val="1"/>
          <c:order val="1"/>
          <c:tx>
            <c:strRef>
              <c:f>'Extra State Breakout by 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'Extra State Breakout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State Breakout by Year'!$C$5:$C$14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E-40B0-89BE-EFB96B8CB6EF}"/>
            </c:ext>
          </c:extLst>
        </c:ser>
        <c:ser>
          <c:idx val="2"/>
          <c:order val="2"/>
          <c:tx>
            <c:strRef>
              <c:f>'Extra State Breakout by Year'!$D$3:$D$4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'Extra State Breakout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State Breakout by Year'!$D$5:$D$14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9E-40B0-89BE-EFB96B8CB6EF}"/>
            </c:ext>
          </c:extLst>
        </c:ser>
        <c:ser>
          <c:idx val="3"/>
          <c:order val="3"/>
          <c:tx>
            <c:strRef>
              <c:f>'Extra State Breakout by Year'!$E$3:$E$4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'Extra State Breakout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State Breakout by Year'!$E$5:$E$14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9E-40B0-89BE-EFB96B8CB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234808"/>
        <c:axId val="696235128"/>
      </c:barChart>
      <c:catAx>
        <c:axId val="69623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35128"/>
        <c:crosses val="autoZero"/>
        <c:auto val="1"/>
        <c:lblAlgn val="ctr"/>
        <c:lblOffset val="100"/>
        <c:noMultiLvlLbl val="0"/>
      </c:catAx>
      <c:valAx>
        <c:axId val="69623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3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[Andy_Humburg_StarterBook.xlsx]Extra ID Count by Year!PivotTable5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'Extra ID Count by Year'!$B$3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DC-420E-8672-8DD1EE7CF0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DC-420E-8672-8DD1EE7CF0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DC-420E-8672-8DD1EE7CF08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BDC-420E-8672-8DD1EE7CF08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BDC-420E-8672-8DD1EE7CF08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BDC-420E-8672-8DD1EE7CF08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BDC-420E-8672-8DD1EE7CF08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BDC-420E-8672-8DD1EE7CF08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BDC-420E-8672-8DD1EE7CF082}"/>
              </c:ext>
            </c:extLst>
          </c:dPt>
          <c:cat>
            <c:strRef>
              <c:f>'Extra ID Count by Year'!$A$4:$A$13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ID Count by Year'!$B$4:$B$13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1226</c:v>
                </c:pt>
                <c:pt idx="7">
                  <c:v>949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A-43A7-868F-CDB844027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[Andy_Humburg_StarterBook.xlsx]Extra Average Duration by Days!PivotTable6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'Extra Average Duration by Days'!$B$4:$B$5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Days'!$B$6:$B$15</c:f>
              <c:numCache>
                <c:formatCode>0.00</c:formatCode>
                <c:ptCount val="9"/>
                <c:pt idx="1">
                  <c:v>52.25</c:v>
                </c:pt>
                <c:pt idx="2">
                  <c:v>35.5</c:v>
                </c:pt>
                <c:pt idx="3">
                  <c:v>37.037037037037038</c:v>
                </c:pt>
                <c:pt idx="4">
                  <c:v>31.863636363636363</c:v>
                </c:pt>
                <c:pt idx="5">
                  <c:v>30.733333333333334</c:v>
                </c:pt>
                <c:pt idx="6">
                  <c:v>33.435897435897438</c:v>
                </c:pt>
                <c:pt idx="7">
                  <c:v>31.379310344827587</c:v>
                </c:pt>
                <c:pt idx="8">
                  <c:v>34.373134328358212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09-428E-9D4E-D2B47648ABE6}"/>
            </c:ext>
          </c:extLst>
        </c:ser>
        <c:ser>
          <c:idx val="1"/>
          <c:order val="1"/>
          <c:tx>
            <c:strRef>
              <c:f>'Extra Average Duration by Days'!$C$4:$C$5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Days'!$C$6:$C$15</c:f>
              <c:numCache>
                <c:formatCode>0.00</c:formatCode>
                <c:ptCount val="9"/>
                <c:pt idx="1">
                  <c:v>46</c:v>
                </c:pt>
                <c:pt idx="2">
                  <c:v>44.25</c:v>
                </c:pt>
                <c:pt idx="3">
                  <c:v>38.142857142857146</c:v>
                </c:pt>
                <c:pt idx="4">
                  <c:v>32.444444444444443</c:v>
                </c:pt>
                <c:pt idx="5">
                  <c:v>31.047619047619047</c:v>
                </c:pt>
                <c:pt idx="6">
                  <c:v>35.56</c:v>
                </c:pt>
                <c:pt idx="7">
                  <c:v>34.296703296703299</c:v>
                </c:pt>
                <c:pt idx="8">
                  <c:v>25.921052631578949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09-428E-9D4E-D2B47648ABE6}"/>
            </c:ext>
          </c:extLst>
        </c:ser>
        <c:ser>
          <c:idx val="2"/>
          <c:order val="2"/>
          <c:tx>
            <c:strRef>
              <c:f>'Extra Average Duration by Days'!$D$4:$D$5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Days'!$D$6:$D$15</c:f>
              <c:numCache>
                <c:formatCode>0.00</c:formatCode>
                <c:ptCount val="9"/>
                <c:pt idx="1">
                  <c:v>56.857142857142854</c:v>
                </c:pt>
                <c:pt idx="2">
                  <c:v>33.333333333333336</c:v>
                </c:pt>
                <c:pt idx="3">
                  <c:v>38.027027027027025</c:v>
                </c:pt>
                <c:pt idx="4">
                  <c:v>32.411764705882355</c:v>
                </c:pt>
                <c:pt idx="5">
                  <c:v>32.185185185185183</c:v>
                </c:pt>
                <c:pt idx="6">
                  <c:v>33.713043478260872</c:v>
                </c:pt>
                <c:pt idx="7">
                  <c:v>35.851485148514854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09-428E-9D4E-D2B47648ABE6}"/>
            </c:ext>
          </c:extLst>
        </c:ser>
        <c:ser>
          <c:idx val="3"/>
          <c:order val="3"/>
          <c:tx>
            <c:strRef>
              <c:f>'Extra Average Duration by Days'!$E$4:$E$5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Days'!$E$6:$E$15</c:f>
              <c:numCache>
                <c:formatCode>0.00</c:formatCode>
                <c:ptCount val="9"/>
                <c:pt idx="1">
                  <c:v>58</c:v>
                </c:pt>
                <c:pt idx="2">
                  <c:v>40.692307692307693</c:v>
                </c:pt>
                <c:pt idx="3">
                  <c:v>35.357142857142854</c:v>
                </c:pt>
                <c:pt idx="4">
                  <c:v>31.161290322580644</c:v>
                </c:pt>
                <c:pt idx="5">
                  <c:v>31.040816326530614</c:v>
                </c:pt>
                <c:pt idx="6">
                  <c:v>34.577235772357724</c:v>
                </c:pt>
                <c:pt idx="7">
                  <c:v>30.779220779220779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09-428E-9D4E-D2B47648ABE6}"/>
            </c:ext>
          </c:extLst>
        </c:ser>
        <c:ser>
          <c:idx val="4"/>
          <c:order val="4"/>
          <c:tx>
            <c:strRef>
              <c:f>'Extra Average Duration by Days'!$F$4:$F$5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Days'!$F$6:$F$15</c:f>
              <c:numCache>
                <c:formatCode>0.00</c:formatCode>
                <c:ptCount val="9"/>
                <c:pt idx="0">
                  <c:v>86</c:v>
                </c:pt>
                <c:pt idx="1">
                  <c:v>49.714285714285715</c:v>
                </c:pt>
                <c:pt idx="2">
                  <c:v>37.944444444444443</c:v>
                </c:pt>
                <c:pt idx="3">
                  <c:v>33.166666666666664</c:v>
                </c:pt>
                <c:pt idx="4">
                  <c:v>31.714285714285715</c:v>
                </c:pt>
                <c:pt idx="5">
                  <c:v>31.114583333333332</c:v>
                </c:pt>
                <c:pt idx="6">
                  <c:v>32.084033613445378</c:v>
                </c:pt>
                <c:pt idx="7">
                  <c:v>32.717171717171716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09-428E-9D4E-D2B47648ABE6}"/>
            </c:ext>
          </c:extLst>
        </c:ser>
        <c:ser>
          <c:idx val="5"/>
          <c:order val="5"/>
          <c:tx>
            <c:strRef>
              <c:f>'Extra Average Duration by Days'!$G$4:$G$5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Days'!$G$6:$G$15</c:f>
              <c:numCache>
                <c:formatCode>0.00</c:formatCode>
                <c:ptCount val="9"/>
                <c:pt idx="1">
                  <c:v>47.083333333333336</c:v>
                </c:pt>
                <c:pt idx="2">
                  <c:v>39.5625</c:v>
                </c:pt>
                <c:pt idx="3">
                  <c:v>26.833333333333332</c:v>
                </c:pt>
                <c:pt idx="4">
                  <c:v>34.055555555555557</c:v>
                </c:pt>
                <c:pt idx="5">
                  <c:v>31.152380952380952</c:v>
                </c:pt>
                <c:pt idx="6">
                  <c:v>34.292682926829265</c:v>
                </c:pt>
                <c:pt idx="7">
                  <c:v>32.68888888888889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09-428E-9D4E-D2B47648ABE6}"/>
            </c:ext>
          </c:extLst>
        </c:ser>
        <c:ser>
          <c:idx val="6"/>
          <c:order val="6"/>
          <c:tx>
            <c:strRef>
              <c:f>'Extra Average Duration by Days'!$H$4:$H$5</c:f>
              <c:strCache>
                <c:ptCount val="1"/>
                <c:pt idx="0">
                  <c:v>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Days'!$H$6:$H$15</c:f>
              <c:numCache>
                <c:formatCode>0.00</c:formatCode>
                <c:ptCount val="9"/>
                <c:pt idx="0">
                  <c:v>50</c:v>
                </c:pt>
                <c:pt idx="1">
                  <c:v>44</c:v>
                </c:pt>
                <c:pt idx="2">
                  <c:v>38.411764705882355</c:v>
                </c:pt>
                <c:pt idx="3">
                  <c:v>29.181818181818183</c:v>
                </c:pt>
                <c:pt idx="4">
                  <c:v>34.411764705882355</c:v>
                </c:pt>
                <c:pt idx="5">
                  <c:v>33.267515923566876</c:v>
                </c:pt>
                <c:pt idx="6">
                  <c:v>32.336734693877553</c:v>
                </c:pt>
                <c:pt idx="7">
                  <c:v>34.014492753623188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09-428E-9D4E-D2B47648ABE6}"/>
            </c:ext>
          </c:extLst>
        </c:ser>
        <c:ser>
          <c:idx val="7"/>
          <c:order val="7"/>
          <c:tx>
            <c:strRef>
              <c:f>'Extra Average Duration by Days'!$I$4:$I$5</c:f>
              <c:strCache>
                <c:ptCount val="1"/>
                <c:pt idx="0">
                  <c:v>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Days'!$I$6:$I$15</c:f>
              <c:numCache>
                <c:formatCode>0.00</c:formatCode>
                <c:ptCount val="9"/>
                <c:pt idx="0">
                  <c:v>43.5</c:v>
                </c:pt>
                <c:pt idx="1">
                  <c:v>35.666666666666664</c:v>
                </c:pt>
                <c:pt idx="2">
                  <c:v>36.684210526315788</c:v>
                </c:pt>
                <c:pt idx="3">
                  <c:v>28.12</c:v>
                </c:pt>
                <c:pt idx="4">
                  <c:v>32.823529411764703</c:v>
                </c:pt>
                <c:pt idx="5">
                  <c:v>31.63063063063063</c:v>
                </c:pt>
                <c:pt idx="6">
                  <c:v>33.18888888888889</c:v>
                </c:pt>
                <c:pt idx="7">
                  <c:v>32.621212121212125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09-428E-9D4E-D2B47648ABE6}"/>
            </c:ext>
          </c:extLst>
        </c:ser>
        <c:ser>
          <c:idx val="8"/>
          <c:order val="8"/>
          <c:tx>
            <c:strRef>
              <c:f>'Extra Average Duration by Days'!$J$4:$J$5</c:f>
              <c:strCache>
                <c:ptCount val="1"/>
                <c:pt idx="0">
                  <c:v>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Days'!$J$6:$J$15</c:f>
              <c:numCache>
                <c:formatCode>0.00</c:formatCode>
                <c:ptCount val="9"/>
                <c:pt idx="0">
                  <c:v>70.400000000000006</c:v>
                </c:pt>
                <c:pt idx="1">
                  <c:v>36.200000000000003</c:v>
                </c:pt>
                <c:pt idx="2">
                  <c:v>42.071428571428569</c:v>
                </c:pt>
                <c:pt idx="3">
                  <c:v>34.166666666666664</c:v>
                </c:pt>
                <c:pt idx="4">
                  <c:v>28.884615384615383</c:v>
                </c:pt>
                <c:pt idx="5">
                  <c:v>31.695121951219512</c:v>
                </c:pt>
                <c:pt idx="6">
                  <c:v>31.682352941176472</c:v>
                </c:pt>
                <c:pt idx="7">
                  <c:v>30.65625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09-428E-9D4E-D2B47648ABE6}"/>
            </c:ext>
          </c:extLst>
        </c:ser>
        <c:ser>
          <c:idx val="9"/>
          <c:order val="9"/>
          <c:tx>
            <c:strRef>
              <c:f>'Extra Average Duration by Days'!$K$4:$K$5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Days'!$K$6:$K$15</c:f>
              <c:numCache>
                <c:formatCode>0.00</c:formatCode>
                <c:ptCount val="9"/>
                <c:pt idx="0">
                  <c:v>49.5</c:v>
                </c:pt>
                <c:pt idx="1">
                  <c:v>51.285714285714285</c:v>
                </c:pt>
                <c:pt idx="2">
                  <c:v>45.75</c:v>
                </c:pt>
                <c:pt idx="3">
                  <c:v>32.428571428571431</c:v>
                </c:pt>
                <c:pt idx="4">
                  <c:v>33.088235294117645</c:v>
                </c:pt>
                <c:pt idx="5">
                  <c:v>31.878048780487806</c:v>
                </c:pt>
                <c:pt idx="6">
                  <c:v>34.78125</c:v>
                </c:pt>
                <c:pt idx="7">
                  <c:v>33.864406779661017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09-428E-9D4E-D2B47648ABE6}"/>
            </c:ext>
          </c:extLst>
        </c:ser>
        <c:ser>
          <c:idx val="10"/>
          <c:order val="10"/>
          <c:tx>
            <c:strRef>
              <c:f>'Extra Average Duration by Days'!$L$4:$L$5</c:f>
              <c:strCache>
                <c:ptCount val="1"/>
                <c:pt idx="0">
                  <c:v>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Days'!$L$6:$L$15</c:f>
              <c:numCache>
                <c:formatCode>0.00</c:formatCode>
                <c:ptCount val="9"/>
                <c:pt idx="0">
                  <c:v>65.666666666666671</c:v>
                </c:pt>
                <c:pt idx="1">
                  <c:v>43.8</c:v>
                </c:pt>
                <c:pt idx="2">
                  <c:v>40.529411764705884</c:v>
                </c:pt>
                <c:pt idx="3">
                  <c:v>35.473684210526315</c:v>
                </c:pt>
                <c:pt idx="4">
                  <c:v>32.958333333333336</c:v>
                </c:pt>
                <c:pt idx="5">
                  <c:v>35.431578947368422</c:v>
                </c:pt>
                <c:pt idx="6">
                  <c:v>35.180722891566262</c:v>
                </c:pt>
                <c:pt idx="7">
                  <c:v>31.19047619047619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09-428E-9D4E-D2B47648ABE6}"/>
            </c:ext>
          </c:extLst>
        </c:ser>
        <c:ser>
          <c:idx val="11"/>
          <c:order val="11"/>
          <c:tx>
            <c:strRef>
              <c:f>'Extra Average Duration by Days'!$M$4:$M$5</c:f>
              <c:strCache>
                <c:ptCount val="1"/>
                <c:pt idx="0">
                  <c:v>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Days'!$M$6:$M$15</c:f>
              <c:numCache>
                <c:formatCode>0.00</c:formatCode>
                <c:ptCount val="9"/>
                <c:pt idx="1">
                  <c:v>55.428571428571431</c:v>
                </c:pt>
                <c:pt idx="2">
                  <c:v>39.0625</c:v>
                </c:pt>
                <c:pt idx="3">
                  <c:v>33.0625</c:v>
                </c:pt>
                <c:pt idx="4">
                  <c:v>29.7</c:v>
                </c:pt>
                <c:pt idx="5">
                  <c:v>35.1875</c:v>
                </c:pt>
                <c:pt idx="6">
                  <c:v>35.596153846153847</c:v>
                </c:pt>
                <c:pt idx="7">
                  <c:v>33.935483870967744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09-428E-9D4E-D2B47648A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631736"/>
        <c:axId val="834634296"/>
      </c:lineChart>
      <c:catAx>
        <c:axId val="8346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34296"/>
        <c:crosses val="autoZero"/>
        <c:auto val="1"/>
        <c:lblAlgn val="ctr"/>
        <c:lblOffset val="100"/>
        <c:noMultiLvlLbl val="0"/>
      </c:catAx>
      <c:valAx>
        <c:axId val="83463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[Andy_Humburg_StarterBook.xlsx]Extra Average Duration by Days!PivotTable6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'Extra Average Duration by Days'!$B$4:$B$5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Days'!$B$6:$B$15</c:f>
              <c:numCache>
                <c:formatCode>0.00</c:formatCode>
                <c:ptCount val="9"/>
                <c:pt idx="1">
                  <c:v>52.25</c:v>
                </c:pt>
                <c:pt idx="2">
                  <c:v>35.5</c:v>
                </c:pt>
                <c:pt idx="3">
                  <c:v>37.037037037037038</c:v>
                </c:pt>
                <c:pt idx="4">
                  <c:v>31.863636363636363</c:v>
                </c:pt>
                <c:pt idx="5">
                  <c:v>30.733333333333334</c:v>
                </c:pt>
                <c:pt idx="6">
                  <c:v>33.435897435897438</c:v>
                </c:pt>
                <c:pt idx="7">
                  <c:v>31.379310344827587</c:v>
                </c:pt>
                <c:pt idx="8">
                  <c:v>34.373134328358212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6-49FE-BBE5-E2DCB60E902B}"/>
            </c:ext>
          </c:extLst>
        </c:ser>
        <c:ser>
          <c:idx val="1"/>
          <c:order val="1"/>
          <c:tx>
            <c:strRef>
              <c:f>'Extra Average Duration by Days'!$C$4:$C$5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Days'!$C$6:$C$15</c:f>
              <c:numCache>
                <c:formatCode>0.00</c:formatCode>
                <c:ptCount val="9"/>
                <c:pt idx="1">
                  <c:v>46</c:v>
                </c:pt>
                <c:pt idx="2">
                  <c:v>44.25</c:v>
                </c:pt>
                <c:pt idx="3">
                  <c:v>38.142857142857146</c:v>
                </c:pt>
                <c:pt idx="4">
                  <c:v>32.444444444444443</c:v>
                </c:pt>
                <c:pt idx="5">
                  <c:v>31.047619047619047</c:v>
                </c:pt>
                <c:pt idx="6">
                  <c:v>35.56</c:v>
                </c:pt>
                <c:pt idx="7">
                  <c:v>34.296703296703299</c:v>
                </c:pt>
                <c:pt idx="8">
                  <c:v>25.921052631578949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6-49FE-BBE5-E2DCB60E902B}"/>
            </c:ext>
          </c:extLst>
        </c:ser>
        <c:ser>
          <c:idx val="2"/>
          <c:order val="2"/>
          <c:tx>
            <c:strRef>
              <c:f>'Extra Average Duration by Days'!$D$4:$D$5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Days'!$D$6:$D$15</c:f>
              <c:numCache>
                <c:formatCode>0.00</c:formatCode>
                <c:ptCount val="9"/>
                <c:pt idx="1">
                  <c:v>56.857142857142854</c:v>
                </c:pt>
                <c:pt idx="2">
                  <c:v>33.333333333333336</c:v>
                </c:pt>
                <c:pt idx="3">
                  <c:v>38.027027027027025</c:v>
                </c:pt>
                <c:pt idx="4">
                  <c:v>32.411764705882355</c:v>
                </c:pt>
                <c:pt idx="5">
                  <c:v>32.185185185185183</c:v>
                </c:pt>
                <c:pt idx="6">
                  <c:v>33.713043478260872</c:v>
                </c:pt>
                <c:pt idx="7">
                  <c:v>35.851485148514854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6-49FE-BBE5-E2DCB60E902B}"/>
            </c:ext>
          </c:extLst>
        </c:ser>
        <c:ser>
          <c:idx val="3"/>
          <c:order val="3"/>
          <c:tx>
            <c:strRef>
              <c:f>'Extra Average Duration by Days'!$E$4:$E$5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Days'!$E$6:$E$15</c:f>
              <c:numCache>
                <c:formatCode>0.00</c:formatCode>
                <c:ptCount val="9"/>
                <c:pt idx="1">
                  <c:v>58</c:v>
                </c:pt>
                <c:pt idx="2">
                  <c:v>40.692307692307693</c:v>
                </c:pt>
                <c:pt idx="3">
                  <c:v>35.357142857142854</c:v>
                </c:pt>
                <c:pt idx="4">
                  <c:v>31.161290322580644</c:v>
                </c:pt>
                <c:pt idx="5">
                  <c:v>31.040816326530614</c:v>
                </c:pt>
                <c:pt idx="6">
                  <c:v>34.577235772357724</c:v>
                </c:pt>
                <c:pt idx="7">
                  <c:v>30.779220779220779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86-49FE-BBE5-E2DCB60E902B}"/>
            </c:ext>
          </c:extLst>
        </c:ser>
        <c:ser>
          <c:idx val="4"/>
          <c:order val="4"/>
          <c:tx>
            <c:strRef>
              <c:f>'Extra Average Duration by Days'!$F$4:$F$5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Days'!$F$6:$F$15</c:f>
              <c:numCache>
                <c:formatCode>0.00</c:formatCode>
                <c:ptCount val="9"/>
                <c:pt idx="0">
                  <c:v>86</c:v>
                </c:pt>
                <c:pt idx="1">
                  <c:v>49.714285714285715</c:v>
                </c:pt>
                <c:pt idx="2">
                  <c:v>37.944444444444443</c:v>
                </c:pt>
                <c:pt idx="3">
                  <c:v>33.166666666666664</c:v>
                </c:pt>
                <c:pt idx="4">
                  <c:v>31.714285714285715</c:v>
                </c:pt>
                <c:pt idx="5">
                  <c:v>31.114583333333332</c:v>
                </c:pt>
                <c:pt idx="6">
                  <c:v>32.084033613445378</c:v>
                </c:pt>
                <c:pt idx="7">
                  <c:v>32.717171717171716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86-49FE-BBE5-E2DCB60E902B}"/>
            </c:ext>
          </c:extLst>
        </c:ser>
        <c:ser>
          <c:idx val="5"/>
          <c:order val="5"/>
          <c:tx>
            <c:strRef>
              <c:f>'Extra Average Duration by Days'!$G$4:$G$5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Days'!$G$6:$G$15</c:f>
              <c:numCache>
                <c:formatCode>0.00</c:formatCode>
                <c:ptCount val="9"/>
                <c:pt idx="1">
                  <c:v>47.083333333333336</c:v>
                </c:pt>
                <c:pt idx="2">
                  <c:v>39.5625</c:v>
                </c:pt>
                <c:pt idx="3">
                  <c:v>26.833333333333332</c:v>
                </c:pt>
                <c:pt idx="4">
                  <c:v>34.055555555555557</c:v>
                </c:pt>
                <c:pt idx="5">
                  <c:v>31.152380952380952</c:v>
                </c:pt>
                <c:pt idx="6">
                  <c:v>34.292682926829265</c:v>
                </c:pt>
                <c:pt idx="7">
                  <c:v>32.68888888888889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86-49FE-BBE5-E2DCB60E902B}"/>
            </c:ext>
          </c:extLst>
        </c:ser>
        <c:ser>
          <c:idx val="6"/>
          <c:order val="6"/>
          <c:tx>
            <c:strRef>
              <c:f>'Extra Average Duration by Days'!$H$4:$H$5</c:f>
              <c:strCache>
                <c:ptCount val="1"/>
                <c:pt idx="0">
                  <c:v>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Days'!$H$6:$H$15</c:f>
              <c:numCache>
                <c:formatCode>0.00</c:formatCode>
                <c:ptCount val="9"/>
                <c:pt idx="0">
                  <c:v>50</c:v>
                </c:pt>
                <c:pt idx="1">
                  <c:v>44</c:v>
                </c:pt>
                <c:pt idx="2">
                  <c:v>38.411764705882355</c:v>
                </c:pt>
                <c:pt idx="3">
                  <c:v>29.181818181818183</c:v>
                </c:pt>
                <c:pt idx="4">
                  <c:v>34.411764705882355</c:v>
                </c:pt>
                <c:pt idx="5">
                  <c:v>33.267515923566876</c:v>
                </c:pt>
                <c:pt idx="6">
                  <c:v>32.336734693877553</c:v>
                </c:pt>
                <c:pt idx="7">
                  <c:v>34.014492753623188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86-49FE-BBE5-E2DCB60E902B}"/>
            </c:ext>
          </c:extLst>
        </c:ser>
        <c:ser>
          <c:idx val="7"/>
          <c:order val="7"/>
          <c:tx>
            <c:strRef>
              <c:f>'Extra Average Duration by Days'!$I$4:$I$5</c:f>
              <c:strCache>
                <c:ptCount val="1"/>
                <c:pt idx="0">
                  <c:v>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Days'!$I$6:$I$15</c:f>
              <c:numCache>
                <c:formatCode>0.00</c:formatCode>
                <c:ptCount val="9"/>
                <c:pt idx="0">
                  <c:v>43.5</c:v>
                </c:pt>
                <c:pt idx="1">
                  <c:v>35.666666666666664</c:v>
                </c:pt>
                <c:pt idx="2">
                  <c:v>36.684210526315788</c:v>
                </c:pt>
                <c:pt idx="3">
                  <c:v>28.12</c:v>
                </c:pt>
                <c:pt idx="4">
                  <c:v>32.823529411764703</c:v>
                </c:pt>
                <c:pt idx="5">
                  <c:v>31.63063063063063</c:v>
                </c:pt>
                <c:pt idx="6">
                  <c:v>33.18888888888889</c:v>
                </c:pt>
                <c:pt idx="7">
                  <c:v>32.621212121212125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86-49FE-BBE5-E2DCB60E902B}"/>
            </c:ext>
          </c:extLst>
        </c:ser>
        <c:ser>
          <c:idx val="8"/>
          <c:order val="8"/>
          <c:tx>
            <c:strRef>
              <c:f>'Extra Average Duration by Days'!$J$4:$J$5</c:f>
              <c:strCache>
                <c:ptCount val="1"/>
                <c:pt idx="0">
                  <c:v>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Days'!$J$6:$J$15</c:f>
              <c:numCache>
                <c:formatCode>0.00</c:formatCode>
                <c:ptCount val="9"/>
                <c:pt idx="0">
                  <c:v>70.400000000000006</c:v>
                </c:pt>
                <c:pt idx="1">
                  <c:v>36.200000000000003</c:v>
                </c:pt>
                <c:pt idx="2">
                  <c:v>42.071428571428569</c:v>
                </c:pt>
                <c:pt idx="3">
                  <c:v>34.166666666666664</c:v>
                </c:pt>
                <c:pt idx="4">
                  <c:v>28.884615384615383</c:v>
                </c:pt>
                <c:pt idx="5">
                  <c:v>31.695121951219512</c:v>
                </c:pt>
                <c:pt idx="6">
                  <c:v>31.682352941176472</c:v>
                </c:pt>
                <c:pt idx="7">
                  <c:v>30.65625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86-49FE-BBE5-E2DCB60E902B}"/>
            </c:ext>
          </c:extLst>
        </c:ser>
        <c:ser>
          <c:idx val="9"/>
          <c:order val="9"/>
          <c:tx>
            <c:strRef>
              <c:f>'Extra Average Duration by Days'!$K$4:$K$5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Days'!$K$6:$K$15</c:f>
              <c:numCache>
                <c:formatCode>0.00</c:formatCode>
                <c:ptCount val="9"/>
                <c:pt idx="0">
                  <c:v>49.5</c:v>
                </c:pt>
                <c:pt idx="1">
                  <c:v>51.285714285714285</c:v>
                </c:pt>
                <c:pt idx="2">
                  <c:v>45.75</c:v>
                </c:pt>
                <c:pt idx="3">
                  <c:v>32.428571428571431</c:v>
                </c:pt>
                <c:pt idx="4">
                  <c:v>33.088235294117645</c:v>
                </c:pt>
                <c:pt idx="5">
                  <c:v>31.878048780487806</c:v>
                </c:pt>
                <c:pt idx="6">
                  <c:v>34.78125</c:v>
                </c:pt>
                <c:pt idx="7">
                  <c:v>33.864406779661017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86-49FE-BBE5-E2DCB60E902B}"/>
            </c:ext>
          </c:extLst>
        </c:ser>
        <c:ser>
          <c:idx val="10"/>
          <c:order val="10"/>
          <c:tx>
            <c:strRef>
              <c:f>'Extra Average Duration by Days'!$L$4:$L$5</c:f>
              <c:strCache>
                <c:ptCount val="1"/>
                <c:pt idx="0">
                  <c:v>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Days'!$L$6:$L$15</c:f>
              <c:numCache>
                <c:formatCode>0.00</c:formatCode>
                <c:ptCount val="9"/>
                <c:pt idx="0">
                  <c:v>65.666666666666671</c:v>
                </c:pt>
                <c:pt idx="1">
                  <c:v>43.8</c:v>
                </c:pt>
                <c:pt idx="2">
                  <c:v>40.529411764705884</c:v>
                </c:pt>
                <c:pt idx="3">
                  <c:v>35.473684210526315</c:v>
                </c:pt>
                <c:pt idx="4">
                  <c:v>32.958333333333336</c:v>
                </c:pt>
                <c:pt idx="5">
                  <c:v>35.431578947368422</c:v>
                </c:pt>
                <c:pt idx="6">
                  <c:v>35.180722891566262</c:v>
                </c:pt>
                <c:pt idx="7">
                  <c:v>31.19047619047619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86-49FE-BBE5-E2DCB60E902B}"/>
            </c:ext>
          </c:extLst>
        </c:ser>
        <c:ser>
          <c:idx val="11"/>
          <c:order val="11"/>
          <c:tx>
            <c:strRef>
              <c:f>'Extra Average Duration by Days'!$M$4:$M$5</c:f>
              <c:strCache>
                <c:ptCount val="1"/>
                <c:pt idx="0">
                  <c:v>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Days'!$M$6:$M$15</c:f>
              <c:numCache>
                <c:formatCode>0.00</c:formatCode>
                <c:ptCount val="9"/>
                <c:pt idx="1">
                  <c:v>55.428571428571431</c:v>
                </c:pt>
                <c:pt idx="2">
                  <c:v>39.0625</c:v>
                </c:pt>
                <c:pt idx="3">
                  <c:v>33.0625</c:v>
                </c:pt>
                <c:pt idx="4">
                  <c:v>29.7</c:v>
                </c:pt>
                <c:pt idx="5">
                  <c:v>35.1875</c:v>
                </c:pt>
                <c:pt idx="6">
                  <c:v>35.596153846153847</c:v>
                </c:pt>
                <c:pt idx="7">
                  <c:v>33.935483870967744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86-49FE-BBE5-E2DCB60E9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855992"/>
        <c:axId val="601862712"/>
      </c:lineChart>
      <c:catAx>
        <c:axId val="60185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62712"/>
        <c:crosses val="autoZero"/>
        <c:auto val="1"/>
        <c:lblAlgn val="ctr"/>
        <c:lblOffset val="100"/>
        <c:noMultiLvlLbl val="0"/>
      </c:catAx>
      <c:valAx>
        <c:axId val="60186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5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542923</xdr:colOff>
      <xdr:row>13</xdr:row>
      <xdr:rowOff>123825</xdr:rowOff>
    </xdr:from>
    <xdr:to>
      <xdr:col>12</xdr:col>
      <xdr:colOff>438149</xdr:colOff>
      <xdr:row>39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3BE85-5527-41F5-8E64-CB73660F4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433387</xdr:colOff>
      <xdr:row>0</xdr:row>
      <xdr:rowOff>190499</xdr:rowOff>
    </xdr:from>
    <xdr:to>
      <xdr:col>19</xdr:col>
      <xdr:colOff>47625</xdr:colOff>
      <xdr:row>26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C0238-DCB2-4E8D-8F19-5B527283F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566736</xdr:colOff>
      <xdr:row>3</xdr:row>
      <xdr:rowOff>9524</xdr:rowOff>
    </xdr:from>
    <xdr:to>
      <xdr:col>19</xdr:col>
      <xdr:colOff>228599</xdr:colOff>
      <xdr:row>32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1FDCD-2557-4359-A116-367028CBB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671512</xdr:colOff>
      <xdr:row>2</xdr:row>
      <xdr:rowOff>152399</xdr:rowOff>
    </xdr:from>
    <xdr:to>
      <xdr:col>17</xdr:col>
      <xdr:colOff>28575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C76B5-3480-47CA-85D4-899D656AF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80962</xdr:colOff>
      <xdr:row>0</xdr:row>
      <xdr:rowOff>180975</xdr:rowOff>
    </xdr:from>
    <xdr:to>
      <xdr:col>14</xdr:col>
      <xdr:colOff>385762</xdr:colOff>
      <xdr:row>15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456903-97E2-421A-92B6-08C4FA726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66674</xdr:rowOff>
    </xdr:from>
    <xdr:to>
      <xdr:col>13</xdr:col>
      <xdr:colOff>352425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6557B-83B9-4D58-AB46-2B0F567CD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280987</xdr:colOff>
      <xdr:row>0</xdr:row>
      <xdr:rowOff>38100</xdr:rowOff>
    </xdr:from>
    <xdr:to>
      <xdr:col>23</xdr:col>
      <xdr:colOff>104775</xdr:colOff>
      <xdr:row>23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A5821-E164-4717-B81C-98D53D4DD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357186</xdr:colOff>
      <xdr:row>11</xdr:row>
      <xdr:rowOff>171449</xdr:rowOff>
    </xdr:from>
    <xdr:to>
      <xdr:col>15</xdr:col>
      <xdr:colOff>123824</xdr:colOff>
      <xdr:row>34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68A33F-F574-4972-BC3F-269D13420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H" refreshedDate="43357.723867708337" createdVersion="6" refreshedVersion="6" minRefreshableVersion="3" recordCount="4114" xr:uid="{536AA96E-6B2B-46B5-A10D-074BD25FF8F2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H" refreshedDate="43357.952392824074" createdVersion="6" refreshedVersion="6" minRefreshableVersion="3" recordCount="4114" xr:uid="{657E386A-D984-4F6F-B530-204FB40C760F}">
  <cacheSource type="worksheet">
    <worksheetSource ref="A1:T4115" sheet="RAW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H" refreshedDate="43357.952862268517" createdVersion="6" refreshedVersion="6" minRefreshableVersion="3" recordCount="4114" xr:uid="{E27C818F-7D32-43ED-AEE1-E395D179C90A}">
  <cacheSource type="worksheet">
    <worksheetSource ref="A1:U4115" sheet="RAW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uration(days)" numFmtId="0">
      <sharedItems containsSemiMixedTypes="0" containsString="0" containsNumber="1" containsInteger="1" minValue="2" maxValue="9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10000000000011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1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50000000000009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9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2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9999999999997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8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0000000000008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40000000000009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9999999999996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1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999999999999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9999999999996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4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9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99999999999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000000000001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5000000000001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000000000001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90000000000009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9999999999995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9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0000000000001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5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1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9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4000000000001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9999999999996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9999999999995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200000000000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8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99999999999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4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10000000000005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8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3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3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5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9999999999995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8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3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5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4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4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999999999999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5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999999999999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2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000000000000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999999999999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000000000001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99999999999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8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3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000000000001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9999999999996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6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999999999999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6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9999999999995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80000000000002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9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80000000000002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9999999999995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20000000000002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4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0000000000011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9999999999995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3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5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0000000000002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60000000000002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50000000000009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7000000000001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70000000000002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000000000001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9999999999995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7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10000000000008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9999999999995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4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4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5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000000000001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2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999999999999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1000000000001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9999999999996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0000000000011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9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40000000000012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8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7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2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9999999999995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0000000000002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0000000000011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2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9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6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8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9999999999995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7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9999999999997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2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5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0000000000007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000000000001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8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4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0000000000008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0000000000011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60000000000002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4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9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9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3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0000000000012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00000000000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0000000000003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0000000000002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8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8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9999999999995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8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0000000000002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9999999999995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9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999999999999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4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999999999999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6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0000000000002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999999999998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2000000000001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20000000000007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9999999999995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6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999999999998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3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999999999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1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0000000000008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7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3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90000000000012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3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5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70000000000007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2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999999999994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999999999997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8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3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3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3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7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999999999998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0000000000002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999999999998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8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0000000000011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2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60000000000011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1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3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9999999999997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0000000000003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999999999999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1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000000000001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1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9999999999996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999999999998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3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40000000000002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3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8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9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0000000000001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4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8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90000000000009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5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90000000000012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8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999999999998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700000000000003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9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8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3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5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5000000000000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6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0000000000003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9000000000001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6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2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5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4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3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50000000000003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999999999998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0000000000012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3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999999999999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9000000000001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2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99999999999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99999999999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60000000000005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7000000000001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50000000000002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999999999999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30000000000003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6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8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7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60000000000005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2000000000001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0000000000002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4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6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999999999999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9999999999996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8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000000000001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999999999998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6000000000001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40000000000006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9999999999996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0000000000011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2000000000000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2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999999999999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000000000000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5000000000000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3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999999999999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99999999998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5000000000000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000000000001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7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1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8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9999999999995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2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9999999999995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9999999999995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000000000001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0000000000012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0000000000003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3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999999999998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6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000000000001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60000000000011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6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2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3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9999999999995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0000000000011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7000000000001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9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0000000000003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7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999999999998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0000000000012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999999999999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4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9999999999995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9999999999995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9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9999999999995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4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999999999998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0000000000003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9999999999996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000000000001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80000000000002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2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3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2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10000000000011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8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9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2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2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999999999999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6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9999999999995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4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4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0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s v="film &amp; video"/>
    <s v="television"/>
    <x v="0"/>
    <d v="2015-07-22T22:00:00"/>
    <n v="3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s v="film &amp; video"/>
    <s v="television"/>
    <x v="1"/>
    <d v="2017-03-02T09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1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s v="film &amp; video"/>
    <s v="television"/>
    <x v="3"/>
    <d v="2014-08-07T07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s v="film &amp; video"/>
    <s v="television"/>
    <x v="4"/>
    <d v="2015-12-19T15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10000000000011"/>
    <s v="film &amp; video"/>
    <s v="television"/>
    <x v="5"/>
    <d v="2016-07-29T00:35:00"/>
    <n v="1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s v="film &amp; video"/>
    <s v="television"/>
    <x v="6"/>
    <d v="2014-06-13T20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s v="film &amp; video"/>
    <s v="television"/>
    <x v="7"/>
    <d v="2016-07-04T20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s v="film &amp; video"/>
    <s v="television"/>
    <x v="8"/>
    <d v="2016-04-15T16:00:00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6T21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s v="film &amp; video"/>
    <s v="television"/>
    <x v="10"/>
    <d v="2014-06-24T20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s v="film &amp; video"/>
    <s v="television"/>
    <x v="11"/>
    <d v="2016-08-21T22:00:00"/>
    <n v="3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s v="film &amp; video"/>
    <s v="television"/>
    <x v="12"/>
    <d v="2014-07-15T22:00:00"/>
    <n v="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s v="film &amp; video"/>
    <s v="television"/>
    <x v="13"/>
    <d v="2016-06-23T15:27:00"/>
    <n v="37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s v="film &amp; video"/>
    <s v="television"/>
    <x v="14"/>
    <d v="2014-07-13T08:59:00"/>
    <n v="2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15:14:00"/>
    <n v="1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s v="film &amp; video"/>
    <s v="television"/>
    <x v="16"/>
    <d v="2014-06-16T00:30:00"/>
    <n v="4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s v="film &amp; video"/>
    <s v="television"/>
    <x v="17"/>
    <d v="2014-11-04T13:33:42"/>
    <n v="3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s v="film &amp; video"/>
    <s v="television"/>
    <x v="18"/>
    <d v="2014-09-17T08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s v="film &amp; video"/>
    <s v="television"/>
    <x v="19"/>
    <d v="2015-07-20T14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s v="film &amp; video"/>
    <s v="television"/>
    <x v="20"/>
    <d v="2015-09-13T13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1"/>
    <s v="film &amp; video"/>
    <s v="television"/>
    <x v="21"/>
    <d v="2014-09-26T10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s v="film &amp; video"/>
    <s v="television"/>
    <x v="22"/>
    <d v="2015-01-01T02:59:00"/>
    <n v="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s v="film &amp; video"/>
    <s v="television"/>
    <x v="23"/>
    <d v="2015-04-30T10:20:00"/>
    <n v="2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50000000000009"/>
    <s v="film &amp; video"/>
    <s v="television"/>
    <x v="24"/>
    <d v="2015-09-15T14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s v="film &amp; video"/>
    <s v="television"/>
    <x v="25"/>
    <d v="2016-01-08T19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s v="film &amp; video"/>
    <s v="television"/>
    <x v="26"/>
    <d v="2014-08-17T07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5T23:57:13"/>
    <n v="3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s v="film &amp; video"/>
    <s v="television"/>
    <x v="28"/>
    <d v="2015-12-16T18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s v="film &amp; video"/>
    <s v="television"/>
    <x v="29"/>
    <d v="2014-07-22T11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s v="film &amp; video"/>
    <s v="television"/>
    <x v="30"/>
    <d v="2014-08-21T02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4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s v="film &amp; video"/>
    <s v="television"/>
    <x v="32"/>
    <d v="2016-05-12T22:59:00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s v="film &amp; video"/>
    <s v="television"/>
    <x v="33"/>
    <d v="2015-11-08T11:51:41"/>
    <n v="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s v="film &amp; video"/>
    <s v="television"/>
    <x v="34"/>
    <d v="2014-08-05T02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s v="film &amp; video"/>
    <s v="television"/>
    <x v="35"/>
    <d v="2015-04-27T19:00:00"/>
    <n v="2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s v="film &amp; video"/>
    <s v="television"/>
    <x v="36"/>
    <d v="2015-04-04T01:22:0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s v="film &amp; video"/>
    <s v="television"/>
    <x v="37"/>
    <d v="2015-02-27T11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9"/>
    <s v="film &amp; video"/>
    <s v="television"/>
    <x v="38"/>
    <d v="2013-05-10T20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s v="film &amp; video"/>
    <s v="television"/>
    <x v="39"/>
    <d v="2014-05-25T17:59:00"/>
    <n v="3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s v="film &amp; video"/>
    <s v="television"/>
    <x v="40"/>
    <d v="2014-06-18T23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s v="film &amp; video"/>
    <s v="television"/>
    <x v="41"/>
    <d v="2014-10-05T08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s v="film &amp; video"/>
    <s v="television"/>
    <x v="42"/>
    <d v="2014-12-28T10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s v="film &amp; video"/>
    <s v="television"/>
    <x v="43"/>
    <d v="2014-07-12T19:00:00"/>
    <n v="3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s v="film &amp; video"/>
    <s v="television"/>
    <x v="44"/>
    <d v="2014-10-06T21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s v="film &amp; video"/>
    <s v="television"/>
    <x v="45"/>
    <d v="2016-04-27T09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s v="film &amp; video"/>
    <s v="television"/>
    <x v="46"/>
    <d v="2015-12-15T18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15:40:07"/>
    <n v="6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07:00:00"/>
    <n v="3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s v="film &amp; video"/>
    <s v="television"/>
    <x v="49"/>
    <d v="2015-10-23T23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s v="film &amp; video"/>
    <s v="television"/>
    <x v="50"/>
    <d v="2015-01-30T12:00:0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s v="film &amp; video"/>
    <s v="television"/>
    <x v="51"/>
    <d v="2015-08-10T17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s v="film &amp; video"/>
    <s v="television"/>
    <x v="52"/>
    <d v="2014-07-17T11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2"/>
    <s v="film &amp; video"/>
    <s v="television"/>
    <x v="53"/>
    <d v="2014-04-04T17:00:00"/>
    <n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s v="film &amp; video"/>
    <s v="television"/>
    <x v="54"/>
    <d v="2015-12-25T12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s v="film &amp; video"/>
    <s v="television"/>
    <x v="55"/>
    <d v="2016-05-27T18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s v="film &amp; video"/>
    <s v="television"/>
    <x v="56"/>
    <d v="2015-06-08T11:00:00"/>
    <n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s v="film &amp; video"/>
    <s v="television"/>
    <x v="57"/>
    <d v="2015-04-25T14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s v="film &amp; video"/>
    <s v="television"/>
    <x v="58"/>
    <d v="2014-11-19T13:52:52"/>
    <n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s v="film &amp; video"/>
    <s v="television"/>
    <x v="59"/>
    <d v="2015-09-14T16:00:00"/>
    <n v="3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s v="film &amp; video"/>
    <s v="shorts"/>
    <x v="60"/>
    <d v="2014-03-22T19:00:00"/>
    <n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s v="film &amp; video"/>
    <s v="shorts"/>
    <x v="61"/>
    <d v="2013-06-06T14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s v="film &amp; video"/>
    <s v="shorts"/>
    <x v="62"/>
    <d v="2013-03-03T14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9999999999997"/>
    <s v="film &amp; video"/>
    <s v="shorts"/>
    <x v="63"/>
    <d v="2013-12-27T23:59:00"/>
    <n v="2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s v="film &amp; video"/>
    <s v="shorts"/>
    <x v="64"/>
    <d v="2013-07-07T19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s v="film &amp; video"/>
    <s v="shorts"/>
    <x v="65"/>
    <d v="2014-08-11T00:59:00"/>
    <n v="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s v="film &amp; video"/>
    <s v="shorts"/>
    <x v="66"/>
    <d v="2016-07-18T15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s v="film &amp; video"/>
    <s v="shorts"/>
    <x v="67"/>
    <d v="2012-07-15T09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s v="film &amp; video"/>
    <s v="shorts"/>
    <x v="68"/>
    <d v="2014-02-23T08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1:59:00"/>
    <n v="3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s v="film &amp; video"/>
    <s v="shorts"/>
    <x v="70"/>
    <d v="2011-09-04T16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1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8"/>
    <s v="film &amp; video"/>
    <s v="shorts"/>
    <x v="72"/>
    <d v="2012-11-14T19:00:00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2:59:00"/>
    <n v="7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s v="film &amp; video"/>
    <s v="shorts"/>
    <x v="74"/>
    <d v="2016-01-21T06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0000000000008"/>
    <s v="film &amp; video"/>
    <s v="shorts"/>
    <x v="75"/>
    <d v="2013-04-23T00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s v="film &amp; video"/>
    <s v="shorts"/>
    <x v="76"/>
    <d v="2011-12-27T12:35:58"/>
    <n v="6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s v="film &amp; video"/>
    <s v="shorts"/>
    <x v="77"/>
    <d v="2012-05-20T21:59:00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2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s v="film &amp; video"/>
    <s v="shorts"/>
    <x v="79"/>
    <d v="2014-04-25T13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s v="film &amp; video"/>
    <s v="shorts"/>
    <x v="80"/>
    <d v="2013-12-09T21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3T22:02:00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s v="film &amp; video"/>
    <s v="shorts"/>
    <x v="82"/>
    <d v="2011-10-09T14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06:30:00"/>
    <n v="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3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s v="film &amp; video"/>
    <s v="shorts"/>
    <x v="85"/>
    <d v="2011-09-22T22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s v="film &amp; video"/>
    <s v="shorts"/>
    <x v="86"/>
    <d v="2015-12-27T09:20:45"/>
    <n v="7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2T20:41:0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0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s v="film &amp; video"/>
    <s v="shorts"/>
    <x v="89"/>
    <d v="2013-06-02T13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s v="film &amp; video"/>
    <s v="shorts"/>
    <x v="90"/>
    <d v="2011-07-12T02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s v="film &amp; video"/>
    <s v="shorts"/>
    <x v="91"/>
    <d v="2011-05-17T04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s v="film &amp; video"/>
    <s v="shorts"/>
    <x v="92"/>
    <d v="2017-02-01T03:00:00"/>
    <n v="4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40000000000009"/>
    <s v="film &amp; video"/>
    <s v="shorts"/>
    <x v="93"/>
    <d v="2012-07-03T16:00:00"/>
    <n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2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s v="film &amp; video"/>
    <s v="shorts"/>
    <x v="95"/>
    <d v="2012-02-25T19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9999999999996"/>
    <s v="film &amp; video"/>
    <s v="shorts"/>
    <x v="96"/>
    <d v="2010-07-31T22:00:00"/>
    <n v="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s v="film &amp; video"/>
    <s v="shorts"/>
    <x v="97"/>
    <d v="2011-07-11T22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s v="film &amp; video"/>
    <s v="shorts"/>
    <x v="98"/>
    <d v="2012-12-07T18:30:00"/>
    <n v="3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s v="film &amp; video"/>
    <s v="shorts"/>
    <x v="99"/>
    <d v="2014-01-22T16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4:04:46"/>
    <n v="2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3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s v="film &amp; video"/>
    <s v="shorts"/>
    <x v="102"/>
    <d v="2010-12-22T22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s v="film &amp; video"/>
    <s v="shorts"/>
    <x v="103"/>
    <d v="2014-03-07T14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20:00:00"/>
    <n v="2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s v="film &amp; video"/>
    <s v="shorts"/>
    <x v="105"/>
    <d v="2016-05-13T19:00:00"/>
    <n v="1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s v="film &amp; video"/>
    <s v="shorts"/>
    <x v="106"/>
    <d v="2012-04-02T13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s v="film &amp; video"/>
    <s v="shorts"/>
    <x v="107"/>
    <d v="2011-04-24T18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3"/>
    <s v="film &amp; video"/>
    <s v="shorts"/>
    <x v="108"/>
    <d v="2013-05-31T09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1"/>
    <s v="film &amp; video"/>
    <s v="shorts"/>
    <x v="109"/>
    <d v="2011-02-25T19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s v="film &amp; video"/>
    <s v="shorts"/>
    <x v="110"/>
    <d v="2013-11-14T00:59:00"/>
    <n v="3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2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2T21:00:00"/>
    <n v="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s v="film &amp; video"/>
    <s v="shorts"/>
    <x v="113"/>
    <d v="2011-08-06T10:00:00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s v="film &amp; video"/>
    <s v="shorts"/>
    <x v="114"/>
    <d v="2012-01-13T01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s v="film &amp; video"/>
    <s v="shorts"/>
    <x v="115"/>
    <d v="2012-02-04T12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05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s v="film &amp; video"/>
    <s v="shorts"/>
    <x v="117"/>
    <d v="2010-06-09T14:00:00"/>
    <n v="9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999999999999"/>
    <s v="film &amp; video"/>
    <s v="shorts"/>
    <x v="118"/>
    <d v="2011-07-28T20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s v="film &amp; video"/>
    <s v="shorts"/>
    <x v="119"/>
    <d v="2011-08-13T18:00:00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s v="film &amp; video"/>
    <s v="science fiction"/>
    <x v="120"/>
    <d v="2016-10-02T20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s v="film &amp; video"/>
    <s v="science fiction"/>
    <x v="121"/>
    <d v="2015-04-18T05:16:00"/>
    <n v="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s v="film &amp; video"/>
    <s v="science fiction"/>
    <x v="122"/>
    <d v="2016-10-10T05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s v="film &amp; video"/>
    <s v="science fiction"/>
    <x v="123"/>
    <d v="2014-10-28T17:00:00"/>
    <n v="3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s v="film &amp; video"/>
    <s v="science fiction"/>
    <x v="124"/>
    <d v="2015-05-15T17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18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s v="film &amp; video"/>
    <s v="science fiction"/>
    <x v="126"/>
    <d v="2015-06-10T21:00:00"/>
    <n v="3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s v="film &amp; video"/>
    <s v="science fiction"/>
    <x v="127"/>
    <d v="2015-04-03T08:59:01"/>
    <n v="3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0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s v="film &amp; video"/>
    <s v="science fiction"/>
    <x v="129"/>
    <d v="2014-10-30T17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s v="film &amp; video"/>
    <s v="science fiction"/>
    <x v="130"/>
    <d v="2014-06-16T15:16:00"/>
    <n v="2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s v="film &amp; video"/>
    <s v="science fiction"/>
    <x v="131"/>
    <d v="2016-07-05T19:00:00"/>
    <n v="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15:30:07"/>
    <n v="4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s v="film &amp; video"/>
    <s v="science fiction"/>
    <x v="133"/>
    <d v="2016-05-31T12:31:00"/>
    <n v="3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s v="film &amp; video"/>
    <s v="science fiction"/>
    <x v="134"/>
    <d v="2015-09-04T12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s v="film &amp; video"/>
    <s v="science fiction"/>
    <x v="135"/>
    <d v="2014-07-01T14:00:00"/>
    <n v="3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s v="film &amp; video"/>
    <s v="science fiction"/>
    <x v="136"/>
    <d v="2015-05-16T05:16:00"/>
    <n v="4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s v="film &amp; video"/>
    <s v="science fiction"/>
    <x v="137"/>
    <d v="2015-10-12T08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s v="film &amp; video"/>
    <s v="science fiction"/>
    <x v="138"/>
    <d v="2015-07-31T23:59:00"/>
    <n v="3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7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s v="film &amp; video"/>
    <s v="science fiction"/>
    <x v="140"/>
    <d v="2015-03-19T22:45:32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0T22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s v="film &amp; video"/>
    <s v="science fiction"/>
    <x v="142"/>
    <d v="2014-11-16T17:26:18"/>
    <n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s v="film &amp; video"/>
    <s v="science fiction"/>
    <x v="143"/>
    <d v="2016-09-03T00:55:00"/>
    <n v="5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9999999999996"/>
    <s v="film &amp; video"/>
    <s v="science fiction"/>
    <x v="144"/>
    <d v="2015-04-13T12:17:52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s v="film &amp; video"/>
    <s v="science fiction"/>
    <x v="145"/>
    <d v="2015-08-11T08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s v="film &amp; video"/>
    <s v="science fiction"/>
    <x v="146"/>
    <d v="2017-01-17T19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s v="film &amp; video"/>
    <s v="science fiction"/>
    <x v="147"/>
    <d v="2015-01-08T13:18:00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s v="film &amp; video"/>
    <s v="science fiction"/>
    <x v="148"/>
    <d v="2016-02-27T01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s v="film &amp; video"/>
    <s v="science fiction"/>
    <x v="149"/>
    <d v="2014-12-25T03:00:00"/>
    <n v="3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4"/>
    <s v="film &amp; video"/>
    <s v="science fiction"/>
    <x v="150"/>
    <d v="2015-05-25T22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s v="film &amp; video"/>
    <s v="science fiction"/>
    <x v="151"/>
    <d v="2015-06-18T08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s v="film &amp; video"/>
    <s v="science fiction"/>
    <x v="152"/>
    <d v="2014-09-22T20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0:04:04"/>
    <n v="4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s v="film &amp; video"/>
    <s v="science fiction"/>
    <x v="154"/>
    <d v="2015-06-03T08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s v="film &amp; video"/>
    <s v="science fiction"/>
    <x v="155"/>
    <d v="2015-07-23T08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s v="film &amp; video"/>
    <s v="science fiction"/>
    <x v="156"/>
    <d v="2014-08-02T21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s v="film &amp; video"/>
    <s v="science fiction"/>
    <x v="157"/>
    <d v="2016-02-26T16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s v="film &amp; video"/>
    <s v="science fiction"/>
    <x v="158"/>
    <d v="2014-10-21T20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s v="film &amp; video"/>
    <s v="science fiction"/>
    <x v="159"/>
    <d v="2016-07-03T05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s v="film &amp; video"/>
    <s v="drama"/>
    <x v="160"/>
    <d v="2015-08-15T16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s v="film &amp; video"/>
    <s v="drama"/>
    <x v="161"/>
    <d v="2014-07-02T11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18:42:00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s v="film &amp; video"/>
    <s v="drama"/>
    <x v="163"/>
    <d v="2015-09-30T19:00:00"/>
    <n v="3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3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s v="film &amp; video"/>
    <s v="drama"/>
    <x v="165"/>
    <d v="2016-01-12T10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20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s v="film &amp; video"/>
    <s v="drama"/>
    <x v="167"/>
    <d v="2015-08-04T17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s v="film &amp; video"/>
    <s v="drama"/>
    <x v="168"/>
    <d v="2015-03-19T14:02:50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s v="film &amp; video"/>
    <s v="drama"/>
    <x v="169"/>
    <d v="2014-10-18T07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s v="film &amp; video"/>
    <s v="drama"/>
    <x v="170"/>
    <d v="2015-08-30T00:28:00"/>
    <n v="3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s v="film &amp; video"/>
    <s v="drama"/>
    <x v="171"/>
    <d v="2016-08-11T23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s v="film &amp; video"/>
    <s v="drama"/>
    <x v="172"/>
    <d v="2015-03-19T03:28:43"/>
    <n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s v="film &amp; video"/>
    <s v="drama"/>
    <x v="173"/>
    <d v="2015-02-28T08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s v="film &amp; video"/>
    <s v="drama"/>
    <x v="174"/>
    <d v="2015-05-08T13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9"/>
    <s v="film &amp; video"/>
    <s v="drama"/>
    <x v="175"/>
    <d v="2014-08-29T13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s v="film &amp; video"/>
    <s v="drama"/>
    <x v="176"/>
    <d v="2015-08-05T14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s v="film &amp; video"/>
    <s v="drama"/>
    <x v="177"/>
    <d v="2015-03-23T19:08:46"/>
    <n v="1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s v="film &amp; video"/>
    <s v="drama"/>
    <x v="178"/>
    <d v="2015-11-26T18:55:45"/>
    <n v="3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20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s v="film &amp; video"/>
    <s v="drama"/>
    <x v="180"/>
    <d v="2015-04-13T14:00:00"/>
    <n v="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s v="film &amp; video"/>
    <s v="drama"/>
    <x v="181"/>
    <d v="2015-06-22T12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s v="film &amp; video"/>
    <s v="drama"/>
    <x v="182"/>
    <d v="2017-01-06T19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15:26:50"/>
    <n v="3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s v="film &amp; video"/>
    <s v="drama"/>
    <x v="184"/>
    <d v="2014-08-31T22:59:00"/>
    <n v="5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16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s v="film &amp; video"/>
    <s v="drama"/>
    <x v="186"/>
    <d v="2017-03-03T15:00:00"/>
    <n v="3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1:59:00"/>
    <n v="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s v="film &amp; video"/>
    <s v="drama"/>
    <x v="188"/>
    <d v="2014-09-04T23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s v="film &amp; video"/>
    <s v="drama"/>
    <x v="189"/>
    <d v="2016-09-03T11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s v="film &amp; video"/>
    <s v="drama"/>
    <x v="190"/>
    <d v="2016-06-16T10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s v="film &amp; video"/>
    <s v="drama"/>
    <x v="191"/>
    <d v="2015-10-02T05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s v="film &amp; video"/>
    <s v="drama"/>
    <x v="192"/>
    <d v="2014-10-17T14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s v="film &amp; video"/>
    <s v="drama"/>
    <x v="193"/>
    <d v="2014-11-28T18:26:06"/>
    <n v="6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s v="film &amp; video"/>
    <s v="drama"/>
    <x v="194"/>
    <d v="2016-03-06T18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s v="film &amp; video"/>
    <s v="drama"/>
    <x v="195"/>
    <d v="2015-07-10T11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16:00:00"/>
    <n v="2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s v="film &amp; video"/>
    <s v="drama"/>
    <x v="197"/>
    <d v="2017-02-17T16:00:00"/>
    <n v="4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s v="film &amp; video"/>
    <s v="drama"/>
    <x v="198"/>
    <d v="2014-10-05T04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s v="film &amp; video"/>
    <s v="drama"/>
    <x v="199"/>
    <d v="2016-08-31T21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s v="film &amp; video"/>
    <s v="drama"/>
    <x v="200"/>
    <d v="2014-09-14T21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s v="film &amp; video"/>
    <s v="drama"/>
    <x v="201"/>
    <d v="2015-02-08T14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s v="film &amp; video"/>
    <s v="drama"/>
    <x v="202"/>
    <d v="2015-10-08T15:59:00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15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s v="film &amp; video"/>
    <s v="drama"/>
    <x v="204"/>
    <d v="2016-08-04T09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s v="film &amp; video"/>
    <s v="drama"/>
    <x v="205"/>
    <d v="2015-10-06T10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s v="film &amp; video"/>
    <s v="drama"/>
    <x v="206"/>
    <d v="2016-08-05T19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s v="film &amp; video"/>
    <s v="drama"/>
    <x v="207"/>
    <d v="2015-01-03T23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s v="film &amp; video"/>
    <s v="drama"/>
    <x v="208"/>
    <d v="2014-12-16T03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s v="film &amp; video"/>
    <s v="drama"/>
    <x v="209"/>
    <d v="2015-07-10T17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s v="film &amp; video"/>
    <s v="drama"/>
    <x v="210"/>
    <d v="2015-10-01T00:00:00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s v="film &amp; video"/>
    <s v="drama"/>
    <x v="211"/>
    <d v="2015-09-18T22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s v="film &amp; video"/>
    <s v="drama"/>
    <x v="212"/>
    <d v="2016-04-16T15:08:40"/>
    <n v="6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s v="film &amp; video"/>
    <s v="drama"/>
    <x v="213"/>
    <d v="2015-08-16T09:06:41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s v="film &amp; video"/>
    <s v="drama"/>
    <x v="214"/>
    <d v="2015-03-06T10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s v="film &amp; video"/>
    <s v="drama"/>
    <x v="215"/>
    <d v="2016-02-17T18:59:00"/>
    <n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999999999996"/>
    <s v="film &amp; video"/>
    <s v="drama"/>
    <x v="216"/>
    <d v="2015-04-22T17:00:37"/>
    <n v="5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s v="film &amp; video"/>
    <s v="drama"/>
    <x v="217"/>
    <d v="2014-12-28T10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0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000000000001"/>
    <s v="film &amp; video"/>
    <s v="drama"/>
    <x v="219"/>
    <d v="2016-04-01T01:59:00"/>
    <n v="3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15:06:00"/>
    <n v="4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s v="film &amp; video"/>
    <s v="drama"/>
    <x v="221"/>
    <d v="2015-03-28T14:06:04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1:39:00"/>
    <n v="5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s v="film &amp; video"/>
    <s v="drama"/>
    <x v="223"/>
    <d v="2016-05-21T20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s v="film &amp; video"/>
    <s v="drama"/>
    <x v="224"/>
    <d v="2015-07-10T00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s v="film &amp; video"/>
    <s v="drama"/>
    <x v="225"/>
    <d v="2016-04-08T17:04:14"/>
    <n v="3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4:29:00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s v="film &amp; video"/>
    <s v="drama"/>
    <x v="227"/>
    <d v="2015-07-09T16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s v="film &amp; video"/>
    <s v="drama"/>
    <x v="228"/>
    <d v="2015-06-01T11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s v="film &amp; video"/>
    <s v="drama"/>
    <x v="229"/>
    <d v="2016-02-13T17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s v="film &amp; video"/>
    <s v="drama"/>
    <x v="230"/>
    <d v="2015-06-04T13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s v="film &amp; video"/>
    <s v="drama"/>
    <x v="231"/>
    <d v="2016-01-02T18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s v="film &amp; video"/>
    <s v="drama"/>
    <x v="232"/>
    <d v="2015-02-27T14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s v="film &amp; video"/>
    <s v="drama"/>
    <x v="233"/>
    <d v="2016-09-29T16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s v="film &amp; video"/>
    <s v="drama"/>
    <x v="234"/>
    <d v="2015-06-20T19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s v="film &amp; video"/>
    <s v="drama"/>
    <x v="235"/>
    <d v="2015-07-09T16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s v="film &amp; video"/>
    <s v="drama"/>
    <x v="236"/>
    <d v="2016-01-04T19:00:00"/>
    <n v="5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s v="film &amp; video"/>
    <s v="drama"/>
    <x v="237"/>
    <d v="2016-03-08T08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s v="film &amp; video"/>
    <s v="drama"/>
    <x v="238"/>
    <d v="2016-12-30T04:00:00"/>
    <n v="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7:00:00"/>
    <n v="2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s v="film &amp; video"/>
    <s v="documentary"/>
    <x v="240"/>
    <d v="2013-05-05T12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5000000000001"/>
    <s v="film &amp; video"/>
    <s v="documentary"/>
    <x v="241"/>
    <d v="2014-12-21T11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000000000001"/>
    <s v="film &amp; video"/>
    <s v="documentary"/>
    <x v="242"/>
    <d v="2011-12-20T06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1T20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2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s v="film &amp; video"/>
    <s v="documentary"/>
    <x v="245"/>
    <d v="2012-08-15T20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90000000000009"/>
    <s v="film &amp; video"/>
    <s v="documentary"/>
    <x v="246"/>
    <d v="2010-12-18T04:43:25"/>
    <n v="5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s v="film &amp; video"/>
    <s v="documentary"/>
    <x v="247"/>
    <d v="2010-10-15T22:39:0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s v="film &amp; video"/>
    <s v="documentary"/>
    <x v="248"/>
    <d v="2012-01-07T13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9999999999995"/>
    <s v="film &amp; video"/>
    <s v="documentary"/>
    <x v="249"/>
    <d v="2010-08-22T12:40:0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s v="film &amp; video"/>
    <s v="documentary"/>
    <x v="250"/>
    <d v="2013-06-06T08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4:00:00"/>
    <n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s v="film &amp; video"/>
    <s v="documentary"/>
    <x v="252"/>
    <d v="2010-05-31T22:59:0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s v="film &amp; video"/>
    <s v="documentary"/>
    <x v="253"/>
    <d v="2012-02-15T10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6T21:00:00"/>
    <n v="3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s v="film &amp; video"/>
    <s v="documentary"/>
    <x v="255"/>
    <d v="2011-03-16T06:38:02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s v="film &amp; video"/>
    <s v="documentary"/>
    <x v="256"/>
    <d v="2013-03-16T13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s v="film &amp; video"/>
    <s v="documentary"/>
    <x v="257"/>
    <d v="2016-05-19T10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s v="film &amp; video"/>
    <s v="documentary"/>
    <x v="258"/>
    <d v="2011-06-17T20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s v="film &amp; video"/>
    <s v="documentary"/>
    <x v="259"/>
    <d v="2015-04-08T12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s v="film &amp; video"/>
    <s v="documentary"/>
    <x v="260"/>
    <d v="2010-07-17T04:59:00"/>
    <n v="4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s v="film &amp; video"/>
    <s v="documentary"/>
    <x v="261"/>
    <d v="2012-06-07T09:55:00"/>
    <n v="5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s v="film &amp; video"/>
    <s v="documentary"/>
    <x v="262"/>
    <d v="2011-02-26T00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s v="film &amp; video"/>
    <s v="documentary"/>
    <x v="263"/>
    <d v="2012-09-27T17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s v="film &amp; video"/>
    <s v="documentary"/>
    <x v="264"/>
    <d v="2012-05-11T09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s v="film &amp; video"/>
    <s v="documentary"/>
    <x v="265"/>
    <d v="2010-05-10T15:16:00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s v="film &amp; video"/>
    <s v="documentary"/>
    <x v="266"/>
    <d v="2010-04-22T22:51:00"/>
    <n v="8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05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9"/>
    <s v="film &amp; video"/>
    <s v="documentary"/>
    <x v="268"/>
    <d v="2011-11-06T23:39:38"/>
    <n v="4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s v="film &amp; video"/>
    <s v="documentary"/>
    <x v="269"/>
    <d v="2017-02-21T23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s v="film &amp; video"/>
    <s v="documentary"/>
    <x v="270"/>
    <d v="2011-05-24T23:00:00"/>
    <n v="5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s v="film &amp; video"/>
    <s v="documentary"/>
    <x v="271"/>
    <d v="2014-01-02T03:00:00"/>
    <n v="3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s v="film &amp; video"/>
    <s v="documentary"/>
    <x v="272"/>
    <d v="2010-04-28T13:49:0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s v="film &amp; video"/>
    <s v="documentary"/>
    <x v="273"/>
    <d v="2011-07-03T06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s v="film &amp; video"/>
    <s v="documentary"/>
    <x v="274"/>
    <d v="2012-04-05T01:59:00"/>
    <n v="3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00000000000011"/>
    <s v="film &amp; video"/>
    <s v="documentary"/>
    <x v="275"/>
    <d v="2012-11-09T20:46:06"/>
    <n v="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7T19:57:54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5"/>
    <s v="film &amp; video"/>
    <s v="documentary"/>
    <x v="277"/>
    <d v="2015-05-23T16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s v="film &amp; video"/>
    <s v="documentary"/>
    <x v="278"/>
    <d v="2012-10-11T19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s v="film &amp; video"/>
    <s v="documentary"/>
    <x v="279"/>
    <d v="2017-02-26T21:01:00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s v="film &amp; video"/>
    <s v="documentary"/>
    <x v="280"/>
    <d v="2014-05-30T09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s v="film &amp; video"/>
    <s v="documentary"/>
    <x v="281"/>
    <d v="2009-08-10T14:26:00"/>
    <n v="8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s v="film &amp; video"/>
    <s v="documentary"/>
    <x v="282"/>
    <d v="2010-02-22T17:00:00"/>
    <n v="3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s v="film &amp; video"/>
    <s v="documentary"/>
    <x v="283"/>
    <d v="2011-05-31T23:59:00"/>
    <n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2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1"/>
    <s v="film &amp; video"/>
    <s v="documentary"/>
    <x v="285"/>
    <d v="2013-09-19T13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9"/>
    <s v="film &amp; video"/>
    <s v="documentary"/>
    <x v="286"/>
    <d v="2013-03-25T13:35:24"/>
    <n v="4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s v="film &amp; video"/>
    <s v="documentary"/>
    <x v="287"/>
    <d v="2012-11-01T23:00:00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s v="film &amp; video"/>
    <s v="documentary"/>
    <x v="288"/>
    <d v="2012-06-25T23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s v="film &amp; video"/>
    <s v="documentary"/>
    <x v="289"/>
    <d v="2013-11-02T05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s v="film &amp; video"/>
    <s v="documentary"/>
    <x v="290"/>
    <d v="2011-02-02T02:59:0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s v="film &amp; video"/>
    <s v="documentary"/>
    <x v="291"/>
    <d v="2013-04-30T19:01:00"/>
    <n v="1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s v="film &amp; video"/>
    <s v="documentary"/>
    <x v="292"/>
    <d v="2011-10-28T22:59:00"/>
    <n v="3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s v="film &amp; video"/>
    <s v="documentary"/>
    <x v="293"/>
    <d v="2014-04-20T11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1:00:00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s v="film &amp; video"/>
    <s v="documentary"/>
    <x v="295"/>
    <d v="2013-10-31T19:00:00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06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4-30T22:59:00"/>
    <n v="3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5"/>
    <s v="film &amp; video"/>
    <s v="documentary"/>
    <x v="298"/>
    <d v="2014-05-09T16:00:00"/>
    <n v="6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s v="film &amp; video"/>
    <s v="documentary"/>
    <x v="299"/>
    <d v="2010-11-17T01:24:20"/>
    <n v="3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18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1:42:15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s v="film &amp; video"/>
    <s v="documentary"/>
    <x v="302"/>
    <d v="2012-02-24T15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s v="film &amp; video"/>
    <s v="documentary"/>
    <x v="303"/>
    <d v="2012-06-01T20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4000000000001"/>
    <s v="film &amp; video"/>
    <s v="documentary"/>
    <x v="304"/>
    <d v="2012-08-31T21:00:00"/>
    <n v="3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s v="film &amp; video"/>
    <s v="documentary"/>
    <x v="305"/>
    <d v="2012-03-10T10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s v="film &amp; video"/>
    <s v="documentary"/>
    <x v="306"/>
    <d v="2013-03-20T14:05:33"/>
    <n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9999999999996"/>
    <s v="film &amp; video"/>
    <s v="documentary"/>
    <x v="307"/>
    <d v="2013-02-07T17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s v="film &amp; video"/>
    <s v="documentary"/>
    <x v="308"/>
    <d v="2011-03-10T11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s v="film &amp; video"/>
    <s v="documentary"/>
    <x v="309"/>
    <d v="2012-09-03T13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s v="film &amp; video"/>
    <s v="documentary"/>
    <x v="310"/>
    <d v="2011-10-19T21:00:0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s v="film &amp; video"/>
    <s v="documentary"/>
    <x v="311"/>
    <d v="2012-01-01T02:59:00"/>
    <n v="4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9999999999995"/>
    <s v="film &amp; video"/>
    <s v="documentary"/>
    <x v="312"/>
    <d v="2013-04-14T16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s v="film &amp; video"/>
    <s v="documentary"/>
    <x v="313"/>
    <d v="2010-08-11T10:59:00"/>
    <n v="4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s v="film &amp; video"/>
    <s v="documentary"/>
    <x v="314"/>
    <d v="2013-03-01T14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s v="film &amp; video"/>
    <s v="documentary"/>
    <x v="315"/>
    <d v="2012-08-22T13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2000000000001"/>
    <s v="film &amp; video"/>
    <s v="documentary"/>
    <x v="316"/>
    <d v="2014-12-10T23:59:00"/>
    <n v="3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1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s v="film &amp; video"/>
    <s v="documentary"/>
    <x v="318"/>
    <d v="2013-03-26T18:55:51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8"/>
    <s v="film &amp; video"/>
    <s v="documentary"/>
    <x v="319"/>
    <d v="2010-02-02T02:59:00"/>
    <n v="8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s v="film &amp; video"/>
    <s v="documentary"/>
    <x v="320"/>
    <d v="2015-12-22T18:00:00"/>
    <n v="3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s v="film &amp; video"/>
    <s v="documentary"/>
    <x v="321"/>
    <d v="2016-11-08T06:43:06"/>
    <n v="3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s v="film &amp; video"/>
    <s v="documentary"/>
    <x v="322"/>
    <d v="2016-05-13T08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s v="film &amp; video"/>
    <s v="documentary"/>
    <x v="323"/>
    <d v="2016-12-21T02:59:00"/>
    <n v="2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s v="film &amp; video"/>
    <s v="documentary"/>
    <x v="324"/>
    <d v="2015-08-01T10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s v="film &amp; video"/>
    <s v="documentary"/>
    <x v="325"/>
    <d v="2016-12-19T23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999999999998"/>
    <s v="film &amp; video"/>
    <s v="documentary"/>
    <x v="326"/>
    <d v="2017-03-14T17:57:00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s v="film &amp; video"/>
    <s v="documentary"/>
    <x v="327"/>
    <d v="2015-03-22T03:00:00"/>
    <n v="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s v="film &amp; video"/>
    <s v="documentary"/>
    <x v="328"/>
    <d v="2015-10-31T23:00:00"/>
    <n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s v="film &amp; video"/>
    <s v="documentary"/>
    <x v="329"/>
    <d v="2015-11-06T23:00:0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s v="film &amp; video"/>
    <s v="documentary"/>
    <x v="330"/>
    <d v="2013-05-16T22:59:0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08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4"/>
    <s v="film &amp; video"/>
    <s v="documentary"/>
    <x v="332"/>
    <d v="2015-10-28T03:00:0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s v="film &amp; video"/>
    <s v="documentary"/>
    <x v="333"/>
    <d v="2016-04-07T09:16:31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s v="film &amp; video"/>
    <s v="documentary"/>
    <x v="334"/>
    <d v="2015-05-15T14:00:00"/>
    <n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s v="film &amp; video"/>
    <s v="documentary"/>
    <x v="335"/>
    <d v="2015-05-08T17:00:00"/>
    <n v="3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0:18:38"/>
    <n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s v="film &amp; video"/>
    <s v="documentary"/>
    <x v="337"/>
    <d v="2015-03-13T21:05:08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10000000000005"/>
    <s v="film &amp; video"/>
    <s v="documentary"/>
    <x v="338"/>
    <d v="2016-09-02T20:00:00"/>
    <n v="5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s v="film &amp; video"/>
    <s v="documentary"/>
    <x v="339"/>
    <d v="2015-04-29T13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s v="film &amp; video"/>
    <s v="documentary"/>
    <x v="340"/>
    <d v="2017-03-08T16:00:00"/>
    <n v="3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s v="film &amp; video"/>
    <s v="documentary"/>
    <x v="341"/>
    <d v="2014-09-30T22:59:00"/>
    <n v="1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s v="film &amp; video"/>
    <s v="documentary"/>
    <x v="342"/>
    <d v="2016-04-29T13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s v="film &amp; video"/>
    <s v="documentary"/>
    <x v="343"/>
    <d v="2014-11-13T22:00:00"/>
    <n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s v="film &amp; video"/>
    <s v="documentary"/>
    <x v="344"/>
    <d v="2015-05-31T21:20:00"/>
    <n v="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s v="film &amp; video"/>
    <s v="documentary"/>
    <x v="345"/>
    <d v="2015-05-20T17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s v="film &amp; video"/>
    <s v="documentary"/>
    <x v="346"/>
    <d v="2015-10-14T07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8"/>
    <s v="film &amp; video"/>
    <s v="documentary"/>
    <x v="347"/>
    <d v="2015-11-14T07:53:29"/>
    <n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s v="film &amp; video"/>
    <s v="documentary"/>
    <x v="348"/>
    <d v="2015-08-21T09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06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0T22:59:00"/>
    <n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s v="film &amp; video"/>
    <s v="documentary"/>
    <x v="351"/>
    <d v="2016-04-07T17:09:14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7T23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3"/>
    <s v="film &amp; video"/>
    <s v="documentary"/>
    <x v="353"/>
    <d v="2015-11-19T15:00:19"/>
    <n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3:52:01"/>
    <n v="3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s v="film &amp; video"/>
    <s v="documentary"/>
    <x v="355"/>
    <d v="2014-12-01T03:03:14"/>
    <n v="3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s v="film &amp; video"/>
    <s v="documentary"/>
    <x v="356"/>
    <d v="2016-03-16T13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0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s v="film &amp; video"/>
    <s v="documentary"/>
    <x v="358"/>
    <d v="2016-06-15T10:00:00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s v="film &amp; video"/>
    <s v="documentary"/>
    <x v="359"/>
    <d v="2014-11-14T00:12:00"/>
    <n v="2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s v="film &amp; video"/>
    <s v="documentary"/>
    <x v="360"/>
    <d v="2015-07-22T22:11:00"/>
    <n v="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3"/>
    <s v="film &amp; video"/>
    <s v="documentary"/>
    <x v="361"/>
    <d v="2014-11-22T20:01:46"/>
    <n v="3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s v="film &amp; video"/>
    <s v="documentary"/>
    <x v="362"/>
    <d v="2014-08-07T19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s v="film &amp; video"/>
    <s v="documentary"/>
    <x v="363"/>
    <d v="2010-05-02T14:22:00"/>
    <n v="4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5"/>
    <s v="film &amp; video"/>
    <s v="documentary"/>
    <x v="364"/>
    <d v="2014-06-20T22:59:00"/>
    <n v="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09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s v="film &amp; video"/>
    <s v="documentary"/>
    <x v="366"/>
    <d v="2012-05-20T14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s v="film &amp; video"/>
    <s v="documentary"/>
    <x v="367"/>
    <d v="2013-04-30T23:59:00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s v="film &amp; video"/>
    <s v="documentary"/>
    <x v="368"/>
    <d v="2015-03-15T08:32:02"/>
    <n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9999999999995"/>
    <s v="film &amp; video"/>
    <s v="documentary"/>
    <x v="369"/>
    <d v="2012-01-15T08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s v="film &amp; video"/>
    <s v="documentary"/>
    <x v="370"/>
    <d v="2017-01-06T14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s v="film &amp; video"/>
    <s v="documentary"/>
    <x v="371"/>
    <d v="2013-02-01T13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s v="film &amp; video"/>
    <s v="documentary"/>
    <x v="372"/>
    <d v="2016-04-05T11:00:00"/>
    <n v="4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16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s v="film &amp; video"/>
    <s v="documentary"/>
    <x v="374"/>
    <d v="2011-09-16T16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2:18:00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s v="film &amp; video"/>
    <s v="documentary"/>
    <x v="376"/>
    <d v="2016-08-25T05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s v="film &amp; video"/>
    <s v="documentary"/>
    <x v="377"/>
    <d v="2015-11-14T02:01:00"/>
    <n v="3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18:52:00"/>
    <n v="2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s v="film &amp; video"/>
    <s v="documentary"/>
    <x v="379"/>
    <d v="2012-05-03T11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s v="film &amp; video"/>
    <s v="documentary"/>
    <x v="380"/>
    <d v="2016-01-23T12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s v="film &amp; video"/>
    <s v="documentary"/>
    <x v="381"/>
    <d v="2012-07-30T00:00:00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8"/>
    <s v="film &amp; video"/>
    <s v="documentary"/>
    <x v="382"/>
    <d v="2012-09-06T12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3"/>
    <s v="film &amp; video"/>
    <s v="documentary"/>
    <x v="383"/>
    <d v="2014-05-18T21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5"/>
    <s v="film &amp; video"/>
    <s v="documentary"/>
    <x v="384"/>
    <d v="2015-01-06T13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s v="film &amp; video"/>
    <s v="documentary"/>
    <x v="385"/>
    <d v="2014-11-21T10:01:41"/>
    <n v="3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s v="film &amp; video"/>
    <s v="documentary"/>
    <x v="386"/>
    <d v="2015-08-10T17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s v="film &amp; video"/>
    <s v="documentary"/>
    <x v="387"/>
    <d v="2015-08-15T01:00:0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s v="film &amp; video"/>
    <s v="documentary"/>
    <x v="388"/>
    <d v="2016-07-27T20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s v="film &amp; video"/>
    <s v="documentary"/>
    <x v="389"/>
    <d v="2014-03-07T17:59:00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7T19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7T19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7T22:00:00"/>
    <n v="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4"/>
    <s v="film &amp; video"/>
    <s v="documentary"/>
    <x v="393"/>
    <d v="2013-10-10T12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3:38:02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s v="film &amp; video"/>
    <s v="documentary"/>
    <x v="395"/>
    <d v="2012-04-27T16:32:00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s v="film &amp; video"/>
    <s v="documentary"/>
    <x v="396"/>
    <d v="2012-07-07T08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s v="film &amp; video"/>
    <s v="documentary"/>
    <x v="397"/>
    <d v="2010-08-31T22:44:00"/>
    <n v="4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s v="film &amp; video"/>
    <s v="documentary"/>
    <x v="398"/>
    <d v="2015-04-29T14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s v="film &amp; video"/>
    <s v="documentary"/>
    <x v="399"/>
    <d v="2016-12-14T07:00:00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4"/>
    <s v="film &amp; video"/>
    <s v="documentary"/>
    <x v="400"/>
    <d v="2014-05-16T22:30: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s v="film &amp; video"/>
    <s v="documentary"/>
    <x v="401"/>
    <d v="2011-08-07T15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s v="film &amp; video"/>
    <s v="documentary"/>
    <x v="402"/>
    <d v="2015-11-05T08:56:57"/>
    <n v="2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s v="film &amp; video"/>
    <s v="documentary"/>
    <x v="403"/>
    <d v="2011-08-10T02:08:00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s v="film &amp; video"/>
    <s v="documentary"/>
    <x v="404"/>
    <d v="2014-02-05T18:04:00"/>
    <n v="3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5T21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s v="film &amp; video"/>
    <s v="documentary"/>
    <x v="406"/>
    <d v="2011-05-09T00:59:00"/>
    <n v="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s v="film &amp; video"/>
    <s v="documentary"/>
    <x v="407"/>
    <d v="2011-11-19T16:54:10"/>
    <n v="6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s v="film &amp; video"/>
    <s v="documentary"/>
    <x v="408"/>
    <d v="2013-11-05T13:39:50"/>
    <n v="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15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s v="film &amp; video"/>
    <s v="documentary"/>
    <x v="410"/>
    <d v="2015-06-18T18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s v="film &amp; video"/>
    <s v="documentary"/>
    <x v="411"/>
    <d v="2013-12-22T00:00:00"/>
    <n v="3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s v="film &amp; video"/>
    <s v="documentary"/>
    <x v="412"/>
    <d v="2012-07-25T12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s v="film &amp; video"/>
    <s v="documentary"/>
    <x v="413"/>
    <d v="2012-07-19T16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s v="film &amp; video"/>
    <s v="documentary"/>
    <x v="414"/>
    <d v="2013-10-11T20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s v="film &amp; video"/>
    <s v="documentary"/>
    <x v="415"/>
    <d v="2014-10-17T07:00:00"/>
    <n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s v="film &amp; video"/>
    <s v="documentary"/>
    <x v="416"/>
    <d v="2014-02-08T04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s v="film &amp; video"/>
    <s v="documentary"/>
    <x v="417"/>
    <d v="2013-04-07T23:33:00"/>
    <n v="1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1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s v="film &amp; video"/>
    <s v="documentary"/>
    <x v="419"/>
    <d v="2013-06-29T15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s v="film &amp; video"/>
    <s v="animation"/>
    <x v="420"/>
    <d v="2014-03-13T23:40:31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s v="film &amp; video"/>
    <s v="animation"/>
    <x v="421"/>
    <d v="2015-08-21T06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s v="film &amp; video"/>
    <s v="animation"/>
    <x v="422"/>
    <d v="2014-09-11T01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17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3:01:39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s v="film &amp; video"/>
    <s v="animation"/>
    <x v="425"/>
    <d v="2015-11-27T16:40:04"/>
    <n v="6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s v="film &amp; video"/>
    <s v="animation"/>
    <x v="426"/>
    <d v="2016-03-01T12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s v="film &amp; video"/>
    <s v="animation"/>
    <x v="427"/>
    <d v="2015-10-22T13:59:00"/>
    <n v="1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17:00:00"/>
    <n v="2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s v="film &amp; video"/>
    <s v="animation"/>
    <x v="429"/>
    <d v="2009-11-26T23:59:00"/>
    <n v="7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s v="film &amp; video"/>
    <s v="animation"/>
    <x v="430"/>
    <d v="2013-09-10T21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9999999999995"/>
    <s v="film &amp; video"/>
    <s v="animation"/>
    <x v="431"/>
    <d v="2016-07-05T15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2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s v="film &amp; video"/>
    <s v="animation"/>
    <x v="433"/>
    <d v="2015-10-11T10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16:01:42"/>
    <n v="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s v="film &amp; video"/>
    <s v="animation"/>
    <x v="435"/>
    <d v="2013-09-13T12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s v="film &amp; video"/>
    <s v="animation"/>
    <x v="436"/>
    <d v="2013-07-31T03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s v="film &amp; video"/>
    <s v="animation"/>
    <x v="437"/>
    <d v="2016-10-08T02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s v="film &amp; video"/>
    <s v="animation"/>
    <x v="438"/>
    <d v="2015-11-18T02:15:58"/>
    <n v="3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s v="film &amp; video"/>
    <s v="animation"/>
    <x v="439"/>
    <d v="2014-10-17T13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s v="film &amp; video"/>
    <s v="animation"/>
    <x v="440"/>
    <d v="2016-03-24T17:39:13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s v="film &amp; video"/>
    <s v="animation"/>
    <x v="441"/>
    <d v="2013-11-02T14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s v="film &amp; video"/>
    <s v="animation"/>
    <x v="442"/>
    <d v="2015-02-19T16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s v="film &amp; video"/>
    <s v="animation"/>
    <x v="443"/>
    <d v="2014-02-09T19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6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s v="film &amp; video"/>
    <s v="animation"/>
    <x v="445"/>
    <d v="2015-05-21T03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s v="film &amp; video"/>
    <s v="animation"/>
    <x v="446"/>
    <d v="2015-03-03T21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s v="film &amp; video"/>
    <s v="animation"/>
    <x v="447"/>
    <d v="2013-03-23T07:19:23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s v="film &amp; video"/>
    <s v="animation"/>
    <x v="448"/>
    <d v="2014-05-14T13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s v="film &amp; video"/>
    <s v="animation"/>
    <x v="449"/>
    <d v="2013-10-17T08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s v="film &amp; video"/>
    <s v="animation"/>
    <x v="450"/>
    <d v="2014-02-14T17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s v="film &amp; video"/>
    <s v="animation"/>
    <x v="451"/>
    <d v="2014-01-25T12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1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s v="film &amp; video"/>
    <s v="animation"/>
    <x v="453"/>
    <d v="2015-02-19T14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08:14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s v="film &amp; video"/>
    <s v="animation"/>
    <x v="455"/>
    <d v="2012-04-16T19:31:00"/>
    <n v="4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s v="film &amp; video"/>
    <s v="animation"/>
    <x v="456"/>
    <d v="2013-10-21T22:59:00"/>
    <n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s v="film &amp; video"/>
    <s v="animation"/>
    <x v="457"/>
    <d v="2014-08-16T13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s v="film &amp; video"/>
    <s v="animation"/>
    <x v="458"/>
    <d v="2013-05-14T11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s v="film &amp; video"/>
    <s v="animation"/>
    <x v="459"/>
    <d v="2011-11-13T11:22:07"/>
    <n v="6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s v="film &amp; video"/>
    <s v="animation"/>
    <x v="460"/>
    <d v="2014-05-31T23:00:0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s v="film &amp; video"/>
    <s v="animation"/>
    <x v="461"/>
    <d v="2013-06-02T15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s v="film &amp; video"/>
    <s v="animation"/>
    <x v="462"/>
    <d v="2011-08-09T22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s v="film &amp; video"/>
    <s v="animation"/>
    <x v="463"/>
    <d v="2011-09-24T12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s v="film &amp; video"/>
    <s v="animation"/>
    <x v="464"/>
    <d v="2016-05-18T15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6T21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17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s v="film &amp; video"/>
    <s v="animation"/>
    <x v="467"/>
    <d v="2012-09-28T11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s v="film &amp; video"/>
    <s v="animation"/>
    <x v="468"/>
    <d v="2012-07-10T22:51:05"/>
    <n v="6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s v="film &amp; video"/>
    <s v="animation"/>
    <x v="469"/>
    <d v="2014-09-05T18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s v="film &amp; video"/>
    <s v="animation"/>
    <x v="470"/>
    <d v="2014-01-15T23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1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17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1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s v="film &amp; video"/>
    <s v="animation"/>
    <x v="474"/>
    <d v="2017-02-17T02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s v="film &amp; video"/>
    <s v="animation"/>
    <x v="475"/>
    <d v="2015-05-05T21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s v="film &amp; video"/>
    <s v="animation"/>
    <x v="476"/>
    <d v="2014-06-02T22:59:00"/>
    <n v="3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s v="film &amp; video"/>
    <s v="animation"/>
    <x v="477"/>
    <d v="2012-05-18T15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s v="film &amp; video"/>
    <s v="animation"/>
    <x v="478"/>
    <d v="2015-04-01T15:51:49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05:47:15"/>
    <n v="6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s v="film &amp; video"/>
    <s v="animation"/>
    <x v="480"/>
    <d v="2013-08-09T07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5"/>
    <s v="film &amp; video"/>
    <s v="animation"/>
    <x v="481"/>
    <d v="2012-10-10T11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s v="film &amp; video"/>
    <s v="animation"/>
    <x v="482"/>
    <d v="2016-04-14T09:34:00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s v="film &amp; video"/>
    <s v="animation"/>
    <x v="483"/>
    <d v="2013-01-28T23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s v="film &amp; video"/>
    <s v="animation"/>
    <x v="484"/>
    <d v="2015-11-05T18:32:52"/>
    <n v="4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s v="film &amp; video"/>
    <s v="animation"/>
    <x v="485"/>
    <d v="2013-05-17T07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s v="film &amp; video"/>
    <s v="animation"/>
    <x v="486"/>
    <d v="2014-06-01T17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s v="film &amp; video"/>
    <s v="animation"/>
    <x v="487"/>
    <d v="2016-12-25T10:16:34"/>
    <n v="6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s v="film &amp; video"/>
    <s v="animation"/>
    <x v="488"/>
    <d v="2017-01-08T20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s v="film &amp; video"/>
    <s v="animation"/>
    <x v="489"/>
    <d v="2012-01-05T06:33:00"/>
    <n v="3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s v="film &amp; video"/>
    <s v="animation"/>
    <x v="490"/>
    <d v="2012-08-22T18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s v="film &amp; video"/>
    <s v="animation"/>
    <x v="491"/>
    <d v="2016-01-27T18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s v="film &amp; video"/>
    <s v="animation"/>
    <x v="492"/>
    <d v="2016-10-12T19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s v="film &amp; video"/>
    <s v="animation"/>
    <x v="493"/>
    <d v="2015-05-20T12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s v="film &amp; video"/>
    <s v="animation"/>
    <x v="494"/>
    <d v="2014-07-02T22:00:00"/>
    <n v="2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s v="film &amp; video"/>
    <s v="animation"/>
    <x v="495"/>
    <d v="2015-07-16T14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s v="film &amp; video"/>
    <s v="animation"/>
    <x v="496"/>
    <d v="2014-02-10T17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0:00:00"/>
    <n v="5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s v="film &amp; video"/>
    <s v="animation"/>
    <x v="498"/>
    <d v="2011-12-23T13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s v="film &amp; video"/>
    <s v="animation"/>
    <x v="499"/>
    <d v="2009-10-12T15:59:00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s v="film &amp; video"/>
    <s v="animation"/>
    <x v="500"/>
    <d v="2010-05-08T17:16:00"/>
    <n v="6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s v="film &amp; video"/>
    <s v="animation"/>
    <x v="501"/>
    <d v="2011-07-09T00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s v="film &amp; video"/>
    <s v="animation"/>
    <x v="502"/>
    <d v="2012-03-18T07:17:0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07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s v="film &amp; video"/>
    <s v="animation"/>
    <x v="504"/>
    <d v="2012-04-10T17:36:27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s v="film &amp; video"/>
    <s v="animation"/>
    <x v="505"/>
    <d v="2015-12-24T21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s v="film &amp; video"/>
    <s v="animation"/>
    <x v="506"/>
    <d v="2013-08-10T08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s v="film &amp; video"/>
    <s v="animation"/>
    <x v="507"/>
    <d v="2012-10-19T18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s v="film &amp; video"/>
    <s v="animation"/>
    <x v="508"/>
    <d v="2012-05-25T09:14:00"/>
    <n v="6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s v="film &amp; video"/>
    <s v="animation"/>
    <x v="509"/>
    <d v="2015-06-28T10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s v="film &amp; video"/>
    <s v="animation"/>
    <x v="510"/>
    <d v="2016-02-29T23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1:16:22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s v="film &amp; video"/>
    <s v="animation"/>
    <x v="512"/>
    <d v="2016-11-20T13:48:47"/>
    <n v="4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"/>
    <s v="film &amp; video"/>
    <s v="animation"/>
    <x v="513"/>
    <d v="2016-08-15T02:00:00"/>
    <n v="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s v="film &amp; video"/>
    <s v="animation"/>
    <x v="514"/>
    <d v="2014-08-09T09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s v="film &amp; video"/>
    <s v="animation"/>
    <x v="515"/>
    <d v="2015-12-29T06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s v="film &amp; video"/>
    <s v="animation"/>
    <x v="516"/>
    <d v="2015-05-27T13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s v="film &amp; video"/>
    <s v="animation"/>
    <x v="517"/>
    <d v="2017-02-02T09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s v="film &amp; video"/>
    <s v="animation"/>
    <x v="518"/>
    <d v="2015-09-06T09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4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s v="theater"/>
    <s v="plays"/>
    <x v="520"/>
    <d v="2015-12-10T11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0-31T23:59:00"/>
    <n v="3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18:58:45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0T22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2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4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s v="theater"/>
    <s v="plays"/>
    <x v="526"/>
    <d v="2015-08-07T12:00:00"/>
    <n v="3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1:05:00"/>
    <n v="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9999999999996"/>
    <s v="theater"/>
    <s v="plays"/>
    <x v="528"/>
    <d v="2015-06-21T16:20:0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s v="theater"/>
    <s v="plays"/>
    <x v="529"/>
    <d v="2017-01-11T00:00:00"/>
    <n v="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s v="theater"/>
    <s v="plays"/>
    <x v="530"/>
    <d v="2015-06-23T21:00:00"/>
    <n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s v="theater"/>
    <s v="plays"/>
    <x v="531"/>
    <d v="2016-12-17T01:59:00"/>
    <n v="4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s v="theater"/>
    <s v="plays"/>
    <x v="532"/>
    <d v="2016-05-12T19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s v="theater"/>
    <s v="plays"/>
    <x v="533"/>
    <d v="2016-05-16T05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s v="theater"/>
    <s v="plays"/>
    <x v="534"/>
    <d v="2015-11-01T18:00:00"/>
    <n v="4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08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s v="theater"/>
    <s v="plays"/>
    <x v="536"/>
    <d v="2015-08-03T13:00:00"/>
    <n v="4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4:26:31"/>
    <n v="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s v="theater"/>
    <s v="plays"/>
    <x v="538"/>
    <d v="2016-05-13T14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s v="theater"/>
    <s v="plays"/>
    <x v="539"/>
    <d v="2016-07-04T20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s v="technology"/>
    <s v="web"/>
    <x v="540"/>
    <d v="2015-02-04T14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8T20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s v="technology"/>
    <s v="web"/>
    <x v="542"/>
    <d v="2016-05-03T11:41:56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s v="technology"/>
    <s v="web"/>
    <x v="543"/>
    <d v="2014-10-31T21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s v="technology"/>
    <s v="web"/>
    <x v="544"/>
    <d v="2016-07-04T10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s v="technology"/>
    <s v="web"/>
    <x v="545"/>
    <d v="2015-11-15T10:13:09"/>
    <n v="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s v="technology"/>
    <s v="web"/>
    <x v="546"/>
    <d v="2015-10-17T11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s v="technology"/>
    <s v="web"/>
    <x v="547"/>
    <d v="2016-02-10T11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s v="technology"/>
    <s v="web"/>
    <x v="548"/>
    <d v="2015-10-29T16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0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0:00:0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s v="technology"/>
    <s v="web"/>
    <x v="551"/>
    <d v="2015-08-01T12:53:00"/>
    <n v="4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s v="technology"/>
    <s v="web"/>
    <x v="552"/>
    <d v="2016-01-09T09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s v="technology"/>
    <s v="web"/>
    <x v="553"/>
    <d v="2014-11-14T13:16:31"/>
    <n v="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s v="technology"/>
    <s v="web"/>
    <x v="554"/>
    <d v="2014-10-19T11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s v="technology"/>
    <s v="web"/>
    <x v="555"/>
    <d v="2016-06-12T03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15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18:36:43"/>
    <n v="3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s v="technology"/>
    <s v="web"/>
    <x v="558"/>
    <d v="2015-03-24T15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s v="technology"/>
    <s v="web"/>
    <x v="559"/>
    <d v="2015-12-13T01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s v="technology"/>
    <s v="web"/>
    <x v="560"/>
    <d v="2014-12-17T13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s v="technology"/>
    <s v="web"/>
    <x v="561"/>
    <d v="2015-10-26T10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s v="technology"/>
    <s v="web"/>
    <x v="562"/>
    <d v="2016-12-18T04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s v="technology"/>
    <s v="web"/>
    <x v="563"/>
    <d v="2015-02-16T20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s v="technology"/>
    <s v="web"/>
    <x v="564"/>
    <d v="2016-03-12T17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s v="technology"/>
    <s v="web"/>
    <x v="565"/>
    <d v="2015-07-10T13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s v="technology"/>
    <s v="web"/>
    <x v="566"/>
    <d v="2016-07-14T11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s v="technology"/>
    <s v="web"/>
    <x v="567"/>
    <d v="2015-01-01T15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6:00:00"/>
    <n v="3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15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s v="technology"/>
    <s v="web"/>
    <x v="570"/>
    <d v="2016-02-18T14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s v="technology"/>
    <s v="web"/>
    <x v="571"/>
    <d v="2015-07-26T22:59:00"/>
    <n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s v="technology"/>
    <s v="web"/>
    <x v="572"/>
    <d v="2015-11-04T13:11:28"/>
    <n v="3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s v="technology"/>
    <s v="web"/>
    <x v="573"/>
    <d v="2015-01-17T20:12:00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05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s v="technology"/>
    <s v="web"/>
    <x v="575"/>
    <d v="2015-06-13T11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s v="technology"/>
    <s v="web"/>
    <x v="576"/>
    <d v="2015-03-28T05:19:12"/>
    <n v="6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s v="technology"/>
    <s v="web"/>
    <x v="577"/>
    <d v="2016-05-20T09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s v="technology"/>
    <s v="web"/>
    <x v="578"/>
    <d v="2015-09-07T08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s v="technology"/>
    <s v="web"/>
    <x v="579"/>
    <d v="2014-12-25T15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s v="technology"/>
    <s v="web"/>
    <x v="580"/>
    <d v="2016-09-22T16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s v="technology"/>
    <s v="web"/>
    <x v="581"/>
    <d v="2015-08-01T19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s v="technology"/>
    <s v="web"/>
    <x v="582"/>
    <d v="2015-03-15T13:00:00"/>
    <n v="2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s v="technology"/>
    <s v="web"/>
    <x v="583"/>
    <d v="2015-03-19T16:31:27"/>
    <n v="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1:11:56"/>
    <n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s v="technology"/>
    <s v="web"/>
    <x v="585"/>
    <d v="2015-11-30T19:00:00"/>
    <n v="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15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s v="technology"/>
    <s v="web"/>
    <x v="587"/>
    <d v="2015-04-16T13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s v="technology"/>
    <s v="web"/>
    <x v="588"/>
    <d v="2016-11-17T14:28:06"/>
    <n v="6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s v="technology"/>
    <s v="web"/>
    <x v="589"/>
    <d v="2015-07-08T09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s v="technology"/>
    <s v="web"/>
    <x v="590"/>
    <d v="2016-02-08T08:01:0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s v="technology"/>
    <s v="web"/>
    <x v="591"/>
    <d v="2015-07-22T08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s v="technology"/>
    <s v="web"/>
    <x v="592"/>
    <d v="2014-12-03T00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s v="technology"/>
    <s v="web"/>
    <x v="593"/>
    <d v="2015-04-06T10:15:45"/>
    <n v="3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s v="technology"/>
    <s v="web"/>
    <x v="594"/>
    <d v="2016-04-16T13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s v="technology"/>
    <s v="web"/>
    <x v="595"/>
    <d v="2015-05-03T20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s v="technology"/>
    <s v="web"/>
    <x v="596"/>
    <d v="2016-11-02T16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s v="technology"/>
    <s v="web"/>
    <x v="597"/>
    <d v="2016-07-31T11:00:00"/>
    <n v="3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4T19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s v="technology"/>
    <s v="web"/>
    <x v="599"/>
    <d v="2015-03-08T10:16:00"/>
    <n v="2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4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s v="technology"/>
    <s v="web"/>
    <x v="601"/>
    <d v="2014-12-26T15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s v="technology"/>
    <s v="web"/>
    <x v="602"/>
    <d v="2015-06-18T14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0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s v="technology"/>
    <s v="web"/>
    <x v="604"/>
    <d v="2014-08-27T19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s v="technology"/>
    <s v="web"/>
    <x v="605"/>
    <d v="2015-08-23T03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s v="technology"/>
    <s v="web"/>
    <x v="606"/>
    <d v="2015-05-24T10:00:00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s v="technology"/>
    <s v="web"/>
    <x v="607"/>
    <d v="2015-11-22T15:48:56"/>
    <n v="3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17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8T20:49:04"/>
    <n v="3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s v="technology"/>
    <s v="web"/>
    <x v="610"/>
    <d v="2015-04-22T14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s v="technology"/>
    <s v="web"/>
    <x v="611"/>
    <d v="2016-01-19T08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s v="technology"/>
    <s v="web"/>
    <x v="612"/>
    <d v="2016-09-01T19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s v="technology"/>
    <s v="web"/>
    <x v="613"/>
    <d v="2015-09-30T23:59:0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s v="technology"/>
    <s v="web"/>
    <x v="614"/>
    <d v="2016-06-23T20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s v="technology"/>
    <s v="web"/>
    <x v="615"/>
    <d v="2015-09-24T21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s v="technology"/>
    <s v="web"/>
    <x v="616"/>
    <d v="2017-02-25T04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3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s v="technology"/>
    <s v="web"/>
    <x v="618"/>
    <d v="2015-12-09T14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s v="technology"/>
    <s v="web"/>
    <x v="619"/>
    <d v="2014-11-25T11:36:30"/>
    <n v="6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2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s v="technology"/>
    <s v="web"/>
    <x v="621"/>
    <d v="2016-07-07T18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3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s v="technology"/>
    <s v="web"/>
    <x v="623"/>
    <d v="2015-05-27T19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s v="technology"/>
    <s v="web"/>
    <x v="624"/>
    <d v="2015-05-14T18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s v="technology"/>
    <s v="web"/>
    <x v="625"/>
    <d v="2017-03-26T15:29:3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2"/>
    <s v="technology"/>
    <s v="web"/>
    <x v="626"/>
    <d v="2015-08-15T08:22:0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s v="technology"/>
    <s v="web"/>
    <x v="627"/>
    <d v="2016-03-14T18:00:00"/>
    <n v="6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s v="technology"/>
    <s v="web"/>
    <x v="628"/>
    <d v="2014-07-13T11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s v="technology"/>
    <s v="web"/>
    <x v="629"/>
    <d v="2016-05-14T10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s v="technology"/>
    <s v="web"/>
    <x v="630"/>
    <d v="2015-09-06T00:10:00"/>
    <n v="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s v="technology"/>
    <s v="web"/>
    <x v="631"/>
    <d v="2016-05-28T13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s v="technology"/>
    <s v="web"/>
    <x v="632"/>
    <d v="2015-11-25T11:49:25"/>
    <n v="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s v="technology"/>
    <s v="web"/>
    <x v="633"/>
    <d v="2016-06-17T18:00:00"/>
    <n v="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s v="technology"/>
    <s v="web"/>
    <x v="634"/>
    <d v="2015-02-26T17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s v="technology"/>
    <s v="web"/>
    <x v="635"/>
    <d v="2015-04-11T21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s v="technology"/>
    <s v="web"/>
    <x v="636"/>
    <d v="2015-06-06T05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s v="technology"/>
    <s v="web"/>
    <x v="637"/>
    <d v="2017-02-25T18:04:00"/>
    <n v="2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s v="technology"/>
    <s v="web"/>
    <x v="638"/>
    <d v="2017-03-25T08:14:22"/>
    <n v="6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s v="technology"/>
    <s v="web"/>
    <x v="639"/>
    <d v="2014-10-13T08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s v="technology"/>
    <s v="wearables"/>
    <x v="640"/>
    <d v="2016-11-24T18:00:00"/>
    <n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s v="technology"/>
    <s v="wearables"/>
    <x v="641"/>
    <d v="2015-08-13T08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s v="technology"/>
    <s v="wearables"/>
    <x v="642"/>
    <d v="2015-08-19T10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0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s v="technology"/>
    <s v="wearables"/>
    <x v="644"/>
    <d v="2014-10-28T20:00:00"/>
    <n v="4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0000000000003"/>
    <s v="technology"/>
    <s v="wearables"/>
    <x v="645"/>
    <d v="2016-08-11T19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s v="technology"/>
    <s v="wearables"/>
    <x v="646"/>
    <d v="2014-08-11T15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s v="technology"/>
    <s v="wearables"/>
    <x v="647"/>
    <d v="2016-03-17T12:25:49"/>
    <n v="3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1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s v="technology"/>
    <s v="wearables"/>
    <x v="649"/>
    <d v="2014-09-16T16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9999999999995"/>
    <s v="technology"/>
    <s v="wearables"/>
    <x v="650"/>
    <d v="2014-12-18T20:53:04"/>
    <n v="6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s v="technology"/>
    <s v="wearables"/>
    <x v="651"/>
    <d v="2014-12-12T19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s v="technology"/>
    <s v="wearables"/>
    <x v="652"/>
    <d v="2016-12-01T12:34:10"/>
    <n v="3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s v="technology"/>
    <s v="wearables"/>
    <x v="653"/>
    <d v="2015-08-20T09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s v="technology"/>
    <s v="wearables"/>
    <x v="654"/>
    <d v="2015-07-08T17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16:58:3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000000000001"/>
    <s v="technology"/>
    <s v="wearables"/>
    <x v="656"/>
    <d v="2016-04-17T13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s v="technology"/>
    <s v="wearables"/>
    <x v="657"/>
    <d v="2015-12-23T15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s v="technology"/>
    <s v="wearables"/>
    <x v="658"/>
    <d v="2015-07-26T13:00:00"/>
    <n v="3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09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s v="technology"/>
    <s v="wearables"/>
    <x v="660"/>
    <d v="2014-11-09T13:47:59"/>
    <n v="3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0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s v="technology"/>
    <s v="wearables"/>
    <x v="662"/>
    <d v="2015-01-16T05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s v="technology"/>
    <s v="wearables"/>
    <x v="663"/>
    <d v="2015-07-18T15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s v="technology"/>
    <s v="wearables"/>
    <x v="664"/>
    <d v="2015-04-13T10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s v="technology"/>
    <s v="wearables"/>
    <x v="665"/>
    <d v="2017-01-13T12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s v="technology"/>
    <s v="wearables"/>
    <x v="666"/>
    <d v="2014-08-17T14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s v="technology"/>
    <s v="wearables"/>
    <x v="667"/>
    <d v="2016-10-29T03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4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0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s v="technology"/>
    <s v="wearables"/>
    <x v="670"/>
    <d v="2016-06-19T03:10:0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s v="technology"/>
    <s v="wearables"/>
    <x v="671"/>
    <d v="2015-01-13T23:00:00"/>
    <n v="3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4-12-31T23:59:00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s v="technology"/>
    <s v="wearables"/>
    <x v="673"/>
    <d v="2014-09-01T15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s v="technology"/>
    <s v="wearables"/>
    <x v="674"/>
    <d v="2014-08-11T21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999999999996"/>
    <s v="technology"/>
    <s v="wearables"/>
    <x v="675"/>
    <d v="2015-01-01T01:59:00"/>
    <n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s v="technology"/>
    <s v="wearables"/>
    <x v="676"/>
    <d v="2015-02-07T13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4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4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s v="technology"/>
    <s v="wearables"/>
    <x v="679"/>
    <d v="2016-09-03T11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s v="technology"/>
    <s v="wearables"/>
    <x v="680"/>
    <d v="2014-09-17T07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s v="technology"/>
    <s v="wearables"/>
    <x v="681"/>
    <d v="2016-10-26T14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s v="technology"/>
    <s v="wearables"/>
    <x v="682"/>
    <d v="2017-03-14T12:22:0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s v="technology"/>
    <s v="wearables"/>
    <x v="683"/>
    <d v="2016-10-31T16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s v="technology"/>
    <s v="wearables"/>
    <x v="684"/>
    <d v="2014-07-24T22:00:00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15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s v="technology"/>
    <s v="wearables"/>
    <x v="686"/>
    <d v="2015-08-03T11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3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4T21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7T23:59:00"/>
    <n v="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s v="technology"/>
    <s v="wearables"/>
    <x v="690"/>
    <d v="2016-09-09T01:00:0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6-30T19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4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s v="technology"/>
    <s v="wearables"/>
    <x v="693"/>
    <d v="2015-04-30T14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s v="technology"/>
    <s v="wearables"/>
    <x v="694"/>
    <d v="2017-02-01T10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s v="technology"/>
    <s v="wearables"/>
    <x v="695"/>
    <d v="2014-10-31T07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s v="technology"/>
    <s v="wearables"/>
    <x v="696"/>
    <d v="2014-07-25T17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s v="technology"/>
    <s v="wearables"/>
    <x v="697"/>
    <d v="2016-02-03T07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s v="technology"/>
    <s v="wearables"/>
    <x v="698"/>
    <d v="2014-09-17T21:00:00"/>
    <n v="3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s v="technology"/>
    <s v="wearables"/>
    <x v="699"/>
    <d v="2013-11-22T11:00:00"/>
    <n v="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1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s v="technology"/>
    <s v="wearables"/>
    <x v="701"/>
    <d v="2014-07-23T10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3:26:27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8"/>
    <s v="technology"/>
    <s v="wearables"/>
    <x v="703"/>
    <d v="2017-01-31T18:32:00"/>
    <n v="5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19T23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06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s v="technology"/>
    <s v="wearables"/>
    <x v="706"/>
    <d v="2016-12-14T13:39:00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0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s v="technology"/>
    <s v="wearables"/>
    <x v="708"/>
    <d v="2014-09-13T08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s v="technology"/>
    <s v="wearables"/>
    <x v="709"/>
    <d v="2014-12-04T19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s v="technology"/>
    <s v="wearables"/>
    <x v="710"/>
    <d v="2014-08-19T19:44:00"/>
    <n v="3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s v="technology"/>
    <s v="wearables"/>
    <x v="711"/>
    <d v="2016-12-14T07:01:08"/>
    <n v="4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s v="technology"/>
    <s v="wearables"/>
    <x v="712"/>
    <d v="2016-02-14T11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07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3"/>
    <s v="technology"/>
    <s v="wearables"/>
    <x v="714"/>
    <d v="2017-02-28T13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s v="technology"/>
    <s v="wearables"/>
    <x v="715"/>
    <d v="2015-11-04T22:10:40"/>
    <n v="4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s v="technology"/>
    <s v="wearables"/>
    <x v="716"/>
    <d v="2014-11-30T19:00:00"/>
    <n v="3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s v="technology"/>
    <s v="wearables"/>
    <x v="717"/>
    <d v="2014-09-05T15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0:59:00"/>
    <n v="3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s v="technology"/>
    <s v="wearables"/>
    <x v="719"/>
    <d v="2016-02-22T19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s v="publishing"/>
    <s v="nonfiction"/>
    <x v="720"/>
    <d v="2012-01-29T10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s v="publishing"/>
    <s v="nonfiction"/>
    <x v="721"/>
    <d v="2014-08-01T08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s v="publishing"/>
    <s v="nonfiction"/>
    <x v="722"/>
    <d v="2012-04-08T13:19:38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s v="publishing"/>
    <s v="nonfiction"/>
    <x v="723"/>
    <d v="2015-07-29T22:59:00"/>
    <n v="3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s v="publishing"/>
    <s v="nonfiction"/>
    <x v="724"/>
    <d v="2011-06-30T10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s v="publishing"/>
    <s v="nonfiction"/>
    <x v="725"/>
    <d v="2015-12-13T10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s v="publishing"/>
    <s v="nonfiction"/>
    <x v="726"/>
    <d v="2013-04-11T20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s v="publishing"/>
    <s v="nonfiction"/>
    <x v="727"/>
    <d v="2013-01-14T16:20:00"/>
    <n v="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s v="publishing"/>
    <s v="nonfiction"/>
    <x v="728"/>
    <d v="2011-08-21T15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8T23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s v="publishing"/>
    <s v="nonfiction"/>
    <x v="730"/>
    <d v="2011-12-07T12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s v="publishing"/>
    <s v="nonfiction"/>
    <x v="731"/>
    <d v="2012-01-22T01:00:00"/>
    <n v="5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s v="publishing"/>
    <s v="nonfiction"/>
    <x v="732"/>
    <d v="2013-09-29T05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s v="publishing"/>
    <s v="nonfiction"/>
    <x v="733"/>
    <d v="2013-12-20T05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s v="publishing"/>
    <s v="nonfiction"/>
    <x v="734"/>
    <d v="2015-05-09T00:00:00"/>
    <n v="3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s v="publishing"/>
    <s v="nonfiction"/>
    <x v="735"/>
    <d v="2014-12-03T19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000000000001"/>
    <s v="publishing"/>
    <s v="nonfiction"/>
    <x v="736"/>
    <d v="2013-11-20T23:59:00"/>
    <n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s v="publishing"/>
    <s v="nonfiction"/>
    <x v="737"/>
    <d v="2014-02-14T15:00:00"/>
    <n v="1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1-30T23:59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s v="publishing"/>
    <s v="nonfiction"/>
    <x v="739"/>
    <d v="2014-08-11T07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s v="publishing"/>
    <s v="nonfiction"/>
    <x v="740"/>
    <d v="2015-06-20T22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s v="publishing"/>
    <s v="nonfiction"/>
    <x v="741"/>
    <d v="2013-06-11T10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s v="publishing"/>
    <s v="nonfiction"/>
    <x v="742"/>
    <d v="2014-03-21T16:01:5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s v="publishing"/>
    <s v="nonfiction"/>
    <x v="743"/>
    <d v="2012-04-16T16:00:00"/>
    <n v="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s v="publishing"/>
    <s v="nonfiction"/>
    <x v="744"/>
    <d v="2012-12-13T17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s v="publishing"/>
    <s v="nonfiction"/>
    <x v="745"/>
    <d v="2013-05-03T08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s v="publishing"/>
    <s v="nonfiction"/>
    <x v="746"/>
    <d v="2012-09-22T22:59:00"/>
    <n v="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s v="publishing"/>
    <s v="nonfiction"/>
    <x v="747"/>
    <d v="2015-01-15T05:54:00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s v="publishing"/>
    <s v="nonfiction"/>
    <x v="748"/>
    <d v="2014-08-10T15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s v="publishing"/>
    <s v="nonfiction"/>
    <x v="749"/>
    <d v="2017-01-28T17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s v="publishing"/>
    <s v="nonfiction"/>
    <x v="750"/>
    <d v="2013-02-24T16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s v="publishing"/>
    <s v="nonfiction"/>
    <x v="751"/>
    <d v="2011-08-04T10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9999999999996"/>
    <s v="publishing"/>
    <s v="nonfiction"/>
    <x v="752"/>
    <d v="2016-10-16T06:00:00"/>
    <n v="2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09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2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19T19:41:00"/>
    <n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s v="publishing"/>
    <s v="nonfiction"/>
    <x v="756"/>
    <d v="2011-04-18T12:24:19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s v="publishing"/>
    <s v="nonfiction"/>
    <x v="757"/>
    <d v="2012-12-05T20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s v="publishing"/>
    <s v="nonfiction"/>
    <x v="758"/>
    <d v="2010-10-08T15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s v="publishing"/>
    <s v="nonfiction"/>
    <x v="759"/>
    <d v="2014-07-09T02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s v="publishing"/>
    <s v="fiction"/>
    <x v="760"/>
    <d v="2016-11-26T14:20:13"/>
    <n v="3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s v="publishing"/>
    <s v="fiction"/>
    <x v="761"/>
    <d v="2014-02-02T13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s v="publishing"/>
    <s v="fiction"/>
    <x v="762"/>
    <d v="2016-12-04T01:00:00"/>
    <n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s v="publishing"/>
    <s v="fiction"/>
    <x v="763"/>
    <d v="2013-08-15T05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s v="publishing"/>
    <s v="fiction"/>
    <x v="764"/>
    <d v="2015-09-09T23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s v="publishing"/>
    <s v="fiction"/>
    <x v="765"/>
    <d v="2014-10-19T08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s v="publishing"/>
    <s v="fiction"/>
    <x v="766"/>
    <d v="2015-02-16T13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0T22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s v="publishing"/>
    <s v="fiction"/>
    <x v="768"/>
    <d v="2013-12-15T23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s v="publishing"/>
    <s v="fiction"/>
    <x v="769"/>
    <d v="2013-12-26T18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s v="publishing"/>
    <s v="fiction"/>
    <x v="770"/>
    <d v="2013-02-24T18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s v="publishing"/>
    <s v="fiction"/>
    <x v="771"/>
    <d v="2016-01-30T14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s v="publishing"/>
    <s v="fiction"/>
    <x v="772"/>
    <d v="2009-10-31T22:59:00"/>
    <n v="5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18:01:00"/>
    <n v="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s v="publishing"/>
    <s v="fiction"/>
    <x v="774"/>
    <d v="2014-02-23T13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5T20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s v="publishing"/>
    <s v="fiction"/>
    <x v="776"/>
    <d v="2015-10-11T00:00:0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18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s v="publishing"/>
    <s v="fiction"/>
    <x v="778"/>
    <d v="2014-04-30T11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4T23:00:00"/>
    <n v="3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s v="music"/>
    <s v="rock"/>
    <x v="780"/>
    <d v="2011-05-03T11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s v="music"/>
    <s v="rock"/>
    <x v="781"/>
    <d v="2013-06-07T19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3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s v="music"/>
    <s v="rock"/>
    <x v="783"/>
    <d v="2012-04-27T17:00:00"/>
    <n v="4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6T21:35:19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s v="music"/>
    <s v="rock"/>
    <x v="785"/>
    <d v="2013-02-28T09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s v="music"/>
    <s v="rock"/>
    <x v="786"/>
    <d v="2012-05-11T10:47:00"/>
    <n v="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s v="music"/>
    <s v="rock"/>
    <x v="787"/>
    <d v="2013-11-01T10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6"/>
    <s v="music"/>
    <s v="rock"/>
    <x v="788"/>
    <d v="2012-07-06T22:59:00"/>
    <n v="3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999999999999"/>
    <s v="music"/>
    <s v="rock"/>
    <x v="789"/>
    <d v="2013-01-21T02:59:00"/>
    <n v="1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s v="music"/>
    <s v="rock"/>
    <x v="790"/>
    <d v="2013-01-31T20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0:59:00"/>
    <n v="3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s v="music"/>
    <s v="rock"/>
    <x v="792"/>
    <d v="2013-11-07T16:58:03"/>
    <n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2T23:59:00"/>
    <n v="1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s v="music"/>
    <s v="rock"/>
    <x v="794"/>
    <d v="2011-09-05T12:06:00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6"/>
    <s v="music"/>
    <s v="rock"/>
    <x v="795"/>
    <d v="2012-04-06T23:59:00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s v="music"/>
    <s v="rock"/>
    <x v="796"/>
    <d v="2013-09-15T16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8T23:00:00"/>
    <n v="3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09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s v="music"/>
    <s v="rock"/>
    <x v="799"/>
    <d v="2012-04-27T11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s v="music"/>
    <s v="rock"/>
    <x v="800"/>
    <d v="2014-09-11T05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9999999999995"/>
    <s v="music"/>
    <s v="rock"/>
    <x v="801"/>
    <d v="2011-07-01T14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s v="music"/>
    <s v="rock"/>
    <x v="802"/>
    <d v="2012-09-16T23:05:00"/>
    <n v="4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s v="music"/>
    <s v="rock"/>
    <x v="803"/>
    <d v="2011-05-28T20:00:00"/>
    <n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2T22:59:00"/>
    <n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s v="music"/>
    <s v="rock"/>
    <x v="805"/>
    <d v="2011-07-16T18:00:00"/>
    <n v="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s v="music"/>
    <s v="rock"/>
    <x v="806"/>
    <d v="2011-09-07T11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s v="music"/>
    <s v="rock"/>
    <x v="807"/>
    <d v="2017-02-28T21:00:00"/>
    <n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s v="music"/>
    <s v="rock"/>
    <x v="808"/>
    <d v="2014-12-21T23:59:00"/>
    <n v="3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15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s v="music"/>
    <s v="rock"/>
    <x v="810"/>
    <d v="2012-08-31T20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1:52:00"/>
    <n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s v="music"/>
    <s v="rock"/>
    <x v="812"/>
    <d v="2013-03-01T08:58:00"/>
    <n v="5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18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s v="music"/>
    <s v="rock"/>
    <x v="814"/>
    <d v="2011-05-31T13:04:00"/>
    <n v="1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s v="music"/>
    <s v="rock"/>
    <x v="815"/>
    <d v="2014-11-01T17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s v="music"/>
    <s v="rock"/>
    <x v="816"/>
    <d v="2013-04-09T01:30:00"/>
    <n v="3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s v="music"/>
    <s v="rock"/>
    <x v="817"/>
    <d v="2012-03-10T23:59:00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s v="music"/>
    <s v="rock"/>
    <x v="818"/>
    <d v="2012-08-07T12:01:00"/>
    <n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80000000000002"/>
    <s v="music"/>
    <s v="rock"/>
    <x v="819"/>
    <d v="2013-12-20T23:44:00"/>
    <n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s v="music"/>
    <s v="rock"/>
    <x v="820"/>
    <d v="2014-06-09T00:00:00"/>
    <n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3T23:01:00"/>
    <n v="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s v="music"/>
    <s v="rock"/>
    <x v="822"/>
    <d v="2012-10-05T17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s v="music"/>
    <s v="rock"/>
    <x v="823"/>
    <d v="2015-03-22T17:20:52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s v="music"/>
    <s v="rock"/>
    <x v="824"/>
    <d v="2010-04-18T01:59:00"/>
    <n v="3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s v="music"/>
    <s v="rock"/>
    <x v="825"/>
    <d v="2012-10-29T02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s v="music"/>
    <s v="rock"/>
    <x v="826"/>
    <d v="2012-03-25T18:55:30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s v="music"/>
    <s v="rock"/>
    <x v="827"/>
    <d v="2012-02-14T14:49:00"/>
    <n v="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1:24:00"/>
    <n v="1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4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06:37:05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s v="music"/>
    <s v="rock"/>
    <x v="831"/>
    <d v="2012-04-27T10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s v="music"/>
    <s v="rock"/>
    <x v="832"/>
    <d v="2012-01-21T03:13:00"/>
    <n v="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s v="music"/>
    <s v="rock"/>
    <x v="833"/>
    <d v="2014-04-19T16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s v="music"/>
    <s v="rock"/>
    <x v="834"/>
    <d v="2013-06-30T22:59:00"/>
    <n v="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s v="music"/>
    <s v="rock"/>
    <x v="835"/>
    <d v="2012-05-18T22:00:00"/>
    <n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s v="music"/>
    <s v="rock"/>
    <x v="836"/>
    <d v="2013-10-06T20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s v="music"/>
    <s v="rock"/>
    <x v="837"/>
    <d v="2014-05-01T18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s v="music"/>
    <s v="rock"/>
    <x v="838"/>
    <d v="2012-01-17T16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s v="music"/>
    <s v="rock"/>
    <x v="839"/>
    <d v="2012-09-22T13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s v="music"/>
    <s v="metal"/>
    <x v="840"/>
    <d v="2016-09-24T00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s v="music"/>
    <s v="metal"/>
    <x v="841"/>
    <d v="2014-11-10T16:07:43"/>
    <n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s v="music"/>
    <s v="metal"/>
    <x v="842"/>
    <d v="2013-10-13T22:59:00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s v="music"/>
    <s v="metal"/>
    <x v="843"/>
    <d v="2016-12-08T03:00:00"/>
    <n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s v="music"/>
    <s v="metal"/>
    <x v="844"/>
    <d v="2014-10-31T23:59:00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s v="music"/>
    <s v="metal"/>
    <x v="845"/>
    <d v="2016-09-04T22:59:00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s v="music"/>
    <s v="metal"/>
    <x v="846"/>
    <d v="2014-03-10T09:00:00"/>
    <n v="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4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4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s v="music"/>
    <s v="metal"/>
    <x v="849"/>
    <d v="2015-03-15T21:34:24"/>
    <n v="2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s v="music"/>
    <s v="metal"/>
    <x v="850"/>
    <d v="2016-04-24T23:59:00"/>
    <n v="3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s v="music"/>
    <s v="metal"/>
    <x v="851"/>
    <d v="2016-07-31T14:45:00"/>
    <n v="6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16:00:00"/>
    <n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4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s v="music"/>
    <s v="metal"/>
    <x v="854"/>
    <d v="2016-12-28T00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s v="music"/>
    <s v="metal"/>
    <x v="855"/>
    <d v="2016-07-23T22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s v="music"/>
    <s v="metal"/>
    <x v="856"/>
    <d v="2016-10-25T14:00:00"/>
    <n v="6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9:57:11"/>
    <n v="4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s v="music"/>
    <s v="metal"/>
    <x v="858"/>
    <d v="2015-04-15T17:59:00"/>
    <n v="3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s v="music"/>
    <s v="metal"/>
    <x v="859"/>
    <d v="2015-06-03T19:00:00"/>
    <n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s v="music"/>
    <s v="jazz"/>
    <x v="860"/>
    <d v="2013-11-22T07:35:13"/>
    <n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s v="music"/>
    <s v="jazz"/>
    <x v="861"/>
    <d v="2016-09-16T18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s v="music"/>
    <s v="jazz"/>
    <x v="862"/>
    <d v="2013-11-11T09:19:08"/>
    <n v="3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1T21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4:59:00"/>
    <n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s v="music"/>
    <s v="jazz"/>
    <x v="865"/>
    <d v="2013-01-16T13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s v="music"/>
    <s v="jazz"/>
    <x v="866"/>
    <d v="2015-02-28T10:10:0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s v="music"/>
    <s v="jazz"/>
    <x v="867"/>
    <d v="2009-11-30T23:59:00"/>
    <n v="6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s v="music"/>
    <s v="jazz"/>
    <x v="868"/>
    <d v="2014-01-06T19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4:17:37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s v="music"/>
    <s v="jazz"/>
    <x v="870"/>
    <d v="2013-08-31T19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9"/>
    <s v="music"/>
    <s v="jazz"/>
    <x v="871"/>
    <d v="2013-11-29T09:28:15"/>
    <n v="3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4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s v="music"/>
    <s v="jazz"/>
    <x v="873"/>
    <d v="2012-11-11T00:00:40"/>
    <n v="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s v="music"/>
    <s v="jazz"/>
    <x v="874"/>
    <d v="2013-05-04T09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s v="music"/>
    <s v="jazz"/>
    <x v="875"/>
    <d v="2015-09-21T12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s v="music"/>
    <s v="jazz"/>
    <x v="876"/>
    <d v="2013-02-04T06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s v="music"/>
    <s v="jazz"/>
    <x v="877"/>
    <d v="2013-12-19T13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s v="music"/>
    <s v="jazz"/>
    <x v="878"/>
    <d v="2010-12-23T00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s v="music"/>
    <s v="jazz"/>
    <x v="879"/>
    <d v="2012-05-29T14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s v="music"/>
    <s v="indie rock"/>
    <x v="880"/>
    <d v="2012-10-30T02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1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80000000000002"/>
    <s v="music"/>
    <s v="indie rock"/>
    <x v="882"/>
    <d v="2011-09-06T15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s v="music"/>
    <s v="indie rock"/>
    <x v="883"/>
    <d v="2016-03-02T17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1:31:00"/>
    <n v="6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s v="music"/>
    <s v="indie rock"/>
    <x v="885"/>
    <d v="2016-12-30T17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s v="music"/>
    <s v="indie rock"/>
    <x v="886"/>
    <d v="2016-09-15T15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s v="music"/>
    <s v="indie rock"/>
    <x v="887"/>
    <d v="2012-05-27T18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s v="music"/>
    <s v="indie rock"/>
    <x v="888"/>
    <d v="2011-09-01T01:00:00"/>
    <n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s v="music"/>
    <s v="indie rock"/>
    <x v="889"/>
    <d v="2014-10-05T13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s v="music"/>
    <s v="indie rock"/>
    <x v="890"/>
    <d v="2013-11-21T12:46:19"/>
    <n v="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s v="music"/>
    <s v="indie rock"/>
    <x v="891"/>
    <d v="2014-08-20T19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s v="music"/>
    <s v="indie rock"/>
    <x v="892"/>
    <d v="2010-07-31T23:00:0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5:32:4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s v="music"/>
    <s v="indie rock"/>
    <x v="894"/>
    <d v="2016-06-05T18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s v="music"/>
    <s v="indie rock"/>
    <x v="895"/>
    <d v="2010-10-24T22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s v="music"/>
    <s v="indie rock"/>
    <x v="896"/>
    <d v="2015-08-27T23:00:00"/>
    <n v="2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s v="music"/>
    <s v="indie rock"/>
    <x v="897"/>
    <d v="2012-11-28T12:31:48"/>
    <n v="3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3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s v="music"/>
    <s v="indie rock"/>
    <x v="899"/>
    <d v="2011-05-27T21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s v="music"/>
    <s v="jazz"/>
    <x v="900"/>
    <d v="2016-03-30T14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s v="music"/>
    <s v="jazz"/>
    <x v="901"/>
    <d v="2010-06-08T14:11:00"/>
    <n v="4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s v="music"/>
    <s v="jazz"/>
    <x v="902"/>
    <d v="2014-08-30T10:30:00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s v="music"/>
    <s v="jazz"/>
    <x v="903"/>
    <d v="2012-09-22T21:25:00"/>
    <n v="2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s v="music"/>
    <s v="jazz"/>
    <x v="904"/>
    <d v="2016-01-02T20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s v="music"/>
    <s v="jazz"/>
    <x v="905"/>
    <d v="2011-01-24T00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s v="music"/>
    <s v="jazz"/>
    <x v="906"/>
    <d v="2014-03-12T22:33:10"/>
    <n v="3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s v="music"/>
    <s v="jazz"/>
    <x v="907"/>
    <d v="2011-09-10T23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s v="music"/>
    <s v="jazz"/>
    <x v="908"/>
    <d v="2010-07-26T23:59:00"/>
    <n v="4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s v="music"/>
    <s v="jazz"/>
    <x v="909"/>
    <d v="2012-07-22T23:00:00"/>
    <n v="3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s v="music"/>
    <s v="jazz"/>
    <x v="910"/>
    <d v="2017-03-03T08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s v="music"/>
    <s v="jazz"/>
    <x v="911"/>
    <d v="2014-01-23T19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0T22:37:27"/>
    <n v="6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9"/>
    <s v="music"/>
    <s v="jazz"/>
    <x v="913"/>
    <d v="2012-05-04T22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s v="music"/>
    <s v="jazz"/>
    <x v="914"/>
    <d v="2012-08-25T13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9999999999995"/>
    <s v="music"/>
    <s v="jazz"/>
    <x v="915"/>
    <d v="2012-02-29T23:59:00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s v="music"/>
    <s v="jazz"/>
    <x v="916"/>
    <d v="2010-10-22T00:00:00"/>
    <n v="3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3T21:30:00"/>
    <n v="3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s v="music"/>
    <s v="jazz"/>
    <x v="918"/>
    <d v="2014-12-01T17:59:21"/>
    <n v="3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0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s v="music"/>
    <s v="jazz"/>
    <x v="920"/>
    <d v="2013-11-14T12:07:02"/>
    <n v="3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0:06:16"/>
    <n v="4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s v="music"/>
    <s v="jazz"/>
    <x v="922"/>
    <d v="2014-10-01T07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s v="music"/>
    <s v="jazz"/>
    <x v="923"/>
    <d v="2014-11-21T19:02:03"/>
    <n v="3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17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17:08:31"/>
    <n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s v="music"/>
    <s v="jazz"/>
    <x v="926"/>
    <d v="2010-07-08T17:40:00"/>
    <n v="3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s v="music"/>
    <s v="jazz"/>
    <x v="927"/>
    <d v="2012-05-14T14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7T19:00:00"/>
    <n v="5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s v="music"/>
    <s v="jazz"/>
    <x v="929"/>
    <d v="2012-04-08T23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s v="music"/>
    <s v="jazz"/>
    <x v="930"/>
    <d v="2010-06-25T16:32:0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20000000000002"/>
    <s v="music"/>
    <s v="jazz"/>
    <x v="931"/>
    <d v="2014-03-16T17:00:00"/>
    <n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4"/>
    <s v="music"/>
    <s v="jazz"/>
    <x v="932"/>
    <d v="2013-03-22T17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3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s v="music"/>
    <s v="jazz"/>
    <x v="934"/>
    <d v="2014-05-04T01:00:00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s v="music"/>
    <s v="jazz"/>
    <x v="935"/>
    <d v="2016-01-29T03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s v="music"/>
    <s v="jazz"/>
    <x v="936"/>
    <d v="2012-01-18T15:00:00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s v="music"/>
    <s v="jazz"/>
    <x v="937"/>
    <d v="2013-11-03T15:09:17"/>
    <n v="3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s v="music"/>
    <s v="jazz"/>
    <x v="938"/>
    <d v="2012-09-02T06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s v="music"/>
    <s v="jazz"/>
    <x v="939"/>
    <d v="2013-06-30T14:58:00"/>
    <n v="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s v="technology"/>
    <s v="wearables"/>
    <x v="940"/>
    <d v="2015-08-10T19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s v="technology"/>
    <s v="wearables"/>
    <x v="941"/>
    <d v="2017-02-09T21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15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s v="technology"/>
    <s v="wearables"/>
    <x v="943"/>
    <d v="2016-11-29T12:01:45"/>
    <n v="3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0000000000011"/>
    <s v="technology"/>
    <s v="wearables"/>
    <x v="944"/>
    <d v="2016-04-18T09:00:00"/>
    <n v="3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s v="technology"/>
    <s v="wearables"/>
    <x v="945"/>
    <d v="2017-02-18T18:59:00"/>
    <n v="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3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s v="technology"/>
    <s v="wearables"/>
    <x v="947"/>
    <d v="2016-06-30T13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4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s v="technology"/>
    <s v="wearables"/>
    <x v="949"/>
    <d v="2016-02-20T20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9999999999995"/>
    <s v="technology"/>
    <s v="wearables"/>
    <x v="950"/>
    <d v="2016-01-17T13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s v="technology"/>
    <s v="wearables"/>
    <x v="951"/>
    <d v="2016-06-04T10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0:43:32"/>
    <n v="3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4T22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s v="technology"/>
    <s v="wearables"/>
    <x v="954"/>
    <d v="2015-08-20T15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3"/>
    <s v="technology"/>
    <s v="wearables"/>
    <x v="955"/>
    <d v="2016-09-13T02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15:55:59"/>
    <n v="6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09:15:33"/>
    <n v="3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s v="technology"/>
    <s v="wearables"/>
    <x v="958"/>
    <d v="2015-04-09T23:59:00"/>
    <n v="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s v="technology"/>
    <s v="wearables"/>
    <x v="959"/>
    <d v="2015-01-18T23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s v="technology"/>
    <s v="wearables"/>
    <x v="960"/>
    <d v="2017-03-14T09:02:35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s v="technology"/>
    <s v="wearables"/>
    <x v="961"/>
    <d v="2017-02-20T14:00:00"/>
    <n v="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5"/>
    <s v="technology"/>
    <s v="wearables"/>
    <x v="962"/>
    <d v="2016-02-11T12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s v="technology"/>
    <s v="wearables"/>
    <x v="963"/>
    <d v="2016-10-17T10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s v="technology"/>
    <s v="wearables"/>
    <x v="964"/>
    <d v="2015-09-01T10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s v="technology"/>
    <s v="wearables"/>
    <x v="965"/>
    <d v="2016-10-25T22:59:00"/>
    <n v="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0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0:06:14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s v="technology"/>
    <s v="wearables"/>
    <x v="968"/>
    <d v="2014-08-15T15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2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2T23:59:0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s v="technology"/>
    <s v="wearables"/>
    <x v="971"/>
    <d v="2015-06-01T12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1:59:00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s v="technology"/>
    <s v="wearables"/>
    <x v="973"/>
    <d v="2015-11-08T20:21:33"/>
    <n v="6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s v="technology"/>
    <s v="wearables"/>
    <x v="974"/>
    <d v="2016-03-25T11:59: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s v="technology"/>
    <s v="wearables"/>
    <x v="975"/>
    <d v="2016-06-28T11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3T20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17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s v="technology"/>
    <s v="wearables"/>
    <x v="978"/>
    <d v="2016-02-25T02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3:59:00"/>
    <n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17:42:02"/>
    <n v="4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s v="technology"/>
    <s v="wearables"/>
    <x v="981"/>
    <d v="2014-08-09T17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s v="technology"/>
    <s v="wearables"/>
    <x v="982"/>
    <d v="2016-10-02T13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s v="technology"/>
    <s v="wearables"/>
    <x v="983"/>
    <d v="2016-08-23T15:54:00"/>
    <n v="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s v="technology"/>
    <s v="wearables"/>
    <x v="984"/>
    <d v="2015-03-27T20:46:48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s v="technology"/>
    <s v="wearables"/>
    <x v="985"/>
    <d v="2015-12-31T18:00:00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09T19:00:00"/>
    <n v="5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s v="technology"/>
    <s v="wearables"/>
    <x v="987"/>
    <d v="2014-06-23T02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s v="technology"/>
    <s v="wearables"/>
    <x v="988"/>
    <d v="2016-10-01T03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17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s v="technology"/>
    <s v="wearables"/>
    <x v="990"/>
    <d v="2014-09-03T13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s v="technology"/>
    <s v="wearables"/>
    <x v="991"/>
    <d v="2016-07-12T13:51:00"/>
    <n v="2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s v="technology"/>
    <s v="wearables"/>
    <x v="992"/>
    <d v="2016-05-07T16:11:59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s v="technology"/>
    <s v="wearables"/>
    <x v="993"/>
    <d v="2016-11-12T00:00:00"/>
    <n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s v="technology"/>
    <s v="wearables"/>
    <x v="994"/>
    <d v="2014-11-30T17:59:00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s v="technology"/>
    <s v="wearables"/>
    <x v="995"/>
    <d v="2014-11-29T11:00:00"/>
    <n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0:27:00"/>
    <n v="3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s v="technology"/>
    <s v="wearables"/>
    <x v="997"/>
    <d v="2014-11-27T22:28:17"/>
    <n v="3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s v="technology"/>
    <s v="wearables"/>
    <x v="998"/>
    <d v="2015-11-19T00:03:21"/>
    <n v="4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3:02:00"/>
    <n v="3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s v="technology"/>
    <s v="wearables"/>
    <x v="1000"/>
    <d v="2017-03-14T19:26: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2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s v="technology"/>
    <s v="wearables"/>
    <x v="1002"/>
    <d v="2015-12-17T00:59:0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s v="technology"/>
    <s v="wearables"/>
    <x v="1003"/>
    <d v="2017-03-16T11:01:01"/>
    <n v="3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s v="technology"/>
    <s v="wearables"/>
    <x v="1004"/>
    <d v="2016-02-18T12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s v="technology"/>
    <s v="wearables"/>
    <x v="1005"/>
    <d v="2015-10-30T09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2:11:00"/>
    <n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s v="technology"/>
    <s v="wearables"/>
    <x v="1007"/>
    <d v="2016-12-14T10:00:23"/>
    <n v="4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s v="technology"/>
    <s v="wearables"/>
    <x v="1008"/>
    <d v="2016-12-28T14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s v="technology"/>
    <s v="wearables"/>
    <x v="1009"/>
    <d v="2016-06-19T09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s v="technology"/>
    <s v="wearables"/>
    <x v="1010"/>
    <d v="2016-09-04T21:59:00"/>
    <n v="5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s v="technology"/>
    <s v="wearables"/>
    <x v="1011"/>
    <d v="2014-12-18T16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s v="technology"/>
    <s v="wearables"/>
    <x v="1012"/>
    <d v="2017-01-24T05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s v="technology"/>
    <s v="wearables"/>
    <x v="1013"/>
    <d v="2015-12-29T15:00:00"/>
    <n v="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4-12-31T19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17:04:55"/>
    <n v="3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6T20:34: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2:12:15"/>
    <n v="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s v="technology"/>
    <s v="wearables"/>
    <x v="1018"/>
    <d v="2016-07-14T06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s v="technology"/>
    <s v="wearables"/>
    <x v="1019"/>
    <d v="2015-02-04T18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1T19:47:00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0000000000002"/>
    <s v="music"/>
    <s v="electronic music"/>
    <x v="1021"/>
    <d v="2015-10-16T23:00:00"/>
    <n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60000000000002"/>
    <s v="music"/>
    <s v="electronic music"/>
    <x v="1022"/>
    <d v="2015-05-17T10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s v="music"/>
    <s v="electronic music"/>
    <x v="1023"/>
    <d v="2015-06-20T17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08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50000000000009"/>
    <s v="music"/>
    <s v="electronic music"/>
    <x v="1025"/>
    <d v="2015-03-16T14:00:37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s v="music"/>
    <s v="electronic music"/>
    <x v="1026"/>
    <d v="2016-03-31T03:46:5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s v="music"/>
    <s v="electronic music"/>
    <x v="1027"/>
    <d v="2014-10-22T19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s v="music"/>
    <s v="electronic music"/>
    <x v="1028"/>
    <d v="2017-03-06T15:00:00"/>
    <n v="4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7000000000001"/>
    <s v="music"/>
    <s v="electronic music"/>
    <x v="1029"/>
    <d v="2015-04-04T16:59:00"/>
    <n v="5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s v="music"/>
    <s v="electronic music"/>
    <x v="1030"/>
    <d v="2016-09-12T06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s v="music"/>
    <s v="electronic music"/>
    <x v="1031"/>
    <d v="2015-12-16T13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s v="music"/>
    <s v="electronic music"/>
    <x v="1032"/>
    <d v="2016-06-23T11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s v="music"/>
    <s v="electronic music"/>
    <x v="1033"/>
    <d v="2016-12-12T12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s v="music"/>
    <s v="electronic music"/>
    <x v="1034"/>
    <d v="2016-08-04T22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s v="music"/>
    <s v="electronic music"/>
    <x v="1035"/>
    <d v="2015-02-11T10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70000000000002"/>
    <s v="music"/>
    <s v="electronic music"/>
    <x v="1036"/>
    <d v="2013-01-07T03:00:00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s v="music"/>
    <s v="electronic music"/>
    <x v="1037"/>
    <d v="2015-05-18T00:00:00"/>
    <n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s v="music"/>
    <s v="electronic music"/>
    <x v="1038"/>
    <d v="2016-03-18T23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s v="music"/>
    <s v="electronic music"/>
    <x v="1039"/>
    <d v="2016-12-13T02:59:00"/>
    <n v="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s v="journalism"/>
    <s v="audio"/>
    <x v="1040"/>
    <d v="2016-08-27T12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s v="journalism"/>
    <s v="audio"/>
    <x v="1041"/>
    <d v="2014-07-30T20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05:00:00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s v="journalism"/>
    <s v="audio"/>
    <x v="1043"/>
    <d v="2015-05-20T01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s v="journalism"/>
    <s v="audio"/>
    <x v="1044"/>
    <d v="2015-03-05T15:27:00"/>
    <n v="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15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s v="journalism"/>
    <s v="audio"/>
    <x v="1046"/>
    <d v="2015-12-26T15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s v="journalism"/>
    <s v="audio"/>
    <x v="1047"/>
    <d v="2014-11-05T15:38:35"/>
    <n v="3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s v="journalism"/>
    <s v="audio"/>
    <x v="1048"/>
    <d v="2016-09-24T20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s v="journalism"/>
    <s v="audio"/>
    <x v="1049"/>
    <d v="2016-02-12T05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s v="journalism"/>
    <s v="audio"/>
    <x v="1050"/>
    <d v="2015-09-14T14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s v="journalism"/>
    <s v="audio"/>
    <x v="1051"/>
    <d v="2014-08-26T19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s v="journalism"/>
    <s v="audio"/>
    <x v="1052"/>
    <d v="2016-06-06T15:09:00"/>
    <n v="4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3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s v="journalism"/>
    <s v="audio"/>
    <x v="1054"/>
    <d v="2014-08-10T17:00:00"/>
    <n v="3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s v="journalism"/>
    <s v="audio"/>
    <x v="1055"/>
    <d v="2016-03-07T18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s v="journalism"/>
    <s v="audio"/>
    <x v="1056"/>
    <d v="2015-04-24T11:16:17"/>
    <n v="6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s v="journalism"/>
    <s v="audio"/>
    <x v="1057"/>
    <d v="2016-12-04T16:54:43"/>
    <n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s v="journalism"/>
    <s v="audio"/>
    <x v="1058"/>
    <d v="2015-03-25T19:00:00"/>
    <n v="4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s v="journalism"/>
    <s v="audio"/>
    <x v="1059"/>
    <d v="2015-03-13T12:57:36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6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s v="journalism"/>
    <s v="audio"/>
    <x v="1061"/>
    <d v="2016-05-01T20:00:00"/>
    <n v="6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s v="journalism"/>
    <s v="audio"/>
    <x v="1062"/>
    <d v="2016-07-12T14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s v="journalism"/>
    <s v="audio"/>
    <x v="1063"/>
    <d v="2016-08-30T19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0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4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s v="games"/>
    <s v="video games"/>
    <x v="1066"/>
    <d v="2013-08-04T18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5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s v="games"/>
    <s v="video games"/>
    <x v="1068"/>
    <d v="2016-04-10T02:54:24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1:30:59"/>
    <n v="3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09-30T19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s v="games"/>
    <s v="video games"/>
    <x v="1071"/>
    <d v="2015-11-17T14:04:53"/>
    <n v="3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s v="games"/>
    <s v="video games"/>
    <x v="1072"/>
    <d v="2014-02-05T14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s v="games"/>
    <s v="video games"/>
    <x v="1073"/>
    <d v="2011-10-16T18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000000000001"/>
    <s v="games"/>
    <s v="video games"/>
    <x v="1074"/>
    <d v="2014-01-03T23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16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s v="games"/>
    <s v="video games"/>
    <x v="1076"/>
    <d v="2014-09-11T04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s v="games"/>
    <s v="video games"/>
    <x v="1077"/>
    <d v="2016-01-13T23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1T23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s v="games"/>
    <s v="video games"/>
    <x v="1079"/>
    <d v="2016-05-14T08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s v="games"/>
    <s v="video games"/>
    <x v="1080"/>
    <d v="2014-05-10T22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s v="games"/>
    <s v="video games"/>
    <x v="1081"/>
    <d v="2015-01-28T17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16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0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s v="games"/>
    <s v="video games"/>
    <x v="1084"/>
    <d v="2014-08-08T16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s v="games"/>
    <s v="video games"/>
    <x v="1085"/>
    <d v="2016-03-14T10:06:15"/>
    <n v="3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s v="games"/>
    <s v="video games"/>
    <x v="1086"/>
    <d v="2014-08-24T15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s v="games"/>
    <s v="video games"/>
    <x v="1087"/>
    <d v="2014-06-15T12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9999999999995"/>
    <s v="games"/>
    <s v="video games"/>
    <x v="1088"/>
    <d v="2014-04-24T14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5T23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s v="games"/>
    <s v="video games"/>
    <x v="1090"/>
    <d v="2015-05-28T23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3:41:1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s v="games"/>
    <s v="video games"/>
    <x v="1092"/>
    <d v="2013-01-05T19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7"/>
    <s v="games"/>
    <s v="video games"/>
    <x v="1093"/>
    <d v="2016-02-11T18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s v="games"/>
    <s v="video games"/>
    <x v="1094"/>
    <d v="2011-10-09T12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s v="games"/>
    <s v="video games"/>
    <x v="1095"/>
    <d v="2013-08-30T07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10000000000008"/>
    <s v="games"/>
    <s v="video games"/>
    <x v="1096"/>
    <d v="2014-10-03T22:30:00"/>
    <n v="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s v="games"/>
    <s v="video games"/>
    <x v="1097"/>
    <d v="2014-03-02T14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s v="games"/>
    <s v="video games"/>
    <x v="1098"/>
    <d v="2014-04-13T13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15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3T21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s v="games"/>
    <s v="video games"/>
    <x v="1101"/>
    <d v="2016-07-14T13:12:00"/>
    <n v="2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s v="games"/>
    <s v="video games"/>
    <x v="1102"/>
    <d v="2013-12-09T00:59:00"/>
    <n v="4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0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s v="games"/>
    <s v="video games"/>
    <x v="1104"/>
    <d v="2014-06-11T04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s v="games"/>
    <s v="video games"/>
    <x v="1105"/>
    <d v="2014-03-23T21:15:27"/>
    <n v="3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s v="games"/>
    <s v="video games"/>
    <x v="1106"/>
    <d v="2012-04-04T11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s v="games"/>
    <s v="video games"/>
    <x v="1107"/>
    <d v="2014-07-23T15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s v="games"/>
    <s v="video games"/>
    <x v="1108"/>
    <d v="2012-04-13T09:17:1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s v="games"/>
    <s v="video games"/>
    <x v="1109"/>
    <d v="2016-11-18T14:03:10"/>
    <n v="3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s v="games"/>
    <s v="video games"/>
    <x v="1110"/>
    <d v="2012-12-07T17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s v="games"/>
    <s v="video games"/>
    <x v="1111"/>
    <d v="2016-01-07T23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s v="games"/>
    <s v="video games"/>
    <x v="1112"/>
    <d v="2015-01-19T03:30:00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18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s v="games"/>
    <s v="video games"/>
    <x v="1114"/>
    <d v="2013-10-09T03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s v="games"/>
    <s v="video games"/>
    <x v="1115"/>
    <d v="2016-03-30T10:41:35"/>
    <n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s v="games"/>
    <s v="video games"/>
    <x v="1116"/>
    <d v="2012-06-09T15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s v="games"/>
    <s v="video games"/>
    <x v="1117"/>
    <d v="2015-12-25T09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s v="games"/>
    <s v="video games"/>
    <x v="1118"/>
    <d v="2014-04-04T21:59:39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s v="games"/>
    <s v="video games"/>
    <x v="1119"/>
    <d v="2014-04-06T14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s v="games"/>
    <s v="video games"/>
    <x v="1120"/>
    <d v="2011-10-28T15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s v="games"/>
    <s v="video games"/>
    <x v="1121"/>
    <d v="2016-03-13T16:25:16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s v="games"/>
    <s v="video games"/>
    <x v="1122"/>
    <d v="2013-05-30T11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s v="games"/>
    <s v="video games"/>
    <x v="1123"/>
    <d v="2014-04-19T07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s v="games"/>
    <s v="mobile games"/>
    <x v="1124"/>
    <d v="2015-04-30T11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s v="games"/>
    <s v="mobile games"/>
    <x v="1125"/>
    <d v="2015-09-25T09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2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s v="games"/>
    <s v="mobile games"/>
    <x v="1127"/>
    <d v="2014-11-14T16:30:00"/>
    <n v="3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s v="games"/>
    <s v="mobile games"/>
    <x v="1128"/>
    <d v="2014-08-07T10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s v="games"/>
    <s v="mobile games"/>
    <x v="1129"/>
    <d v="2016-06-05T01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s v="games"/>
    <s v="mobile games"/>
    <x v="1130"/>
    <d v="2014-11-25T19:55:00"/>
    <n v="6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s v="games"/>
    <s v="mobile games"/>
    <x v="1131"/>
    <d v="2015-12-24T16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s v="games"/>
    <s v="mobile games"/>
    <x v="1132"/>
    <d v="2016-12-31T21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4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s v="games"/>
    <s v="mobile games"/>
    <x v="1134"/>
    <d v="2014-11-28T23:33:00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8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s v="games"/>
    <s v="mobile games"/>
    <x v="1136"/>
    <d v="2015-12-19T11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s v="games"/>
    <s v="mobile games"/>
    <x v="1137"/>
    <d v="2016-04-23T14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s v="games"/>
    <s v="mobile games"/>
    <x v="1138"/>
    <d v="2017-01-21T16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s v="games"/>
    <s v="mobile games"/>
    <x v="1139"/>
    <d v="2015-01-01T03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s v="games"/>
    <s v="mobile games"/>
    <x v="1140"/>
    <d v="2015-08-06T06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s v="games"/>
    <s v="mobile games"/>
    <x v="1141"/>
    <d v="2015-07-09T11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s v="games"/>
    <s v="mobile games"/>
    <x v="1142"/>
    <d v="2015-02-16T19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s v="games"/>
    <s v="mobile games"/>
    <x v="1143"/>
    <d v="2015-12-16T23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s v="food"/>
    <s v="food trucks"/>
    <x v="1144"/>
    <d v="2015-04-28T23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s v="food"/>
    <s v="food trucks"/>
    <x v="1145"/>
    <d v="2014-10-02T12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s v="food"/>
    <s v="food trucks"/>
    <x v="1146"/>
    <d v="2014-05-02T17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s v="food"/>
    <s v="food trucks"/>
    <x v="1147"/>
    <d v="2014-10-19T18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s v="food"/>
    <s v="food trucks"/>
    <x v="1148"/>
    <d v="2016-12-01T00:06:21"/>
    <n v="3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s v="food"/>
    <s v="food trucks"/>
    <x v="1149"/>
    <d v="2016-06-16T12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s v="food"/>
    <s v="food trucks"/>
    <x v="1150"/>
    <d v="2016-01-08T17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s v="food"/>
    <s v="food trucks"/>
    <x v="1151"/>
    <d v="2015-09-06T21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9999999999995"/>
    <s v="food"/>
    <s v="food trucks"/>
    <x v="1152"/>
    <d v="2015-05-15T12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2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4"/>
    <s v="food"/>
    <s v="food trucks"/>
    <x v="1154"/>
    <d v="2015-09-05T21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3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s v="food"/>
    <s v="food trucks"/>
    <x v="1156"/>
    <d v="2015-02-23T20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s v="food"/>
    <s v="food trucks"/>
    <x v="1157"/>
    <d v="2014-12-05T11:04:40"/>
    <n v="6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s v="food"/>
    <s v="food trucks"/>
    <x v="1158"/>
    <d v="2014-12-08T21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s v="food"/>
    <s v="food trucks"/>
    <x v="1159"/>
    <d v="2015-06-30T10:45:0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7T21:43:06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s v="food"/>
    <s v="food trucks"/>
    <x v="1161"/>
    <d v="2015-05-19T10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s v="food"/>
    <s v="food trucks"/>
    <x v="1162"/>
    <d v="2014-09-25T11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s v="food"/>
    <s v="food trucks"/>
    <x v="1163"/>
    <d v="2014-08-09T12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s v="food"/>
    <s v="food trucks"/>
    <x v="1164"/>
    <d v="2016-06-18T12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0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s v="food"/>
    <s v="food trucks"/>
    <x v="1166"/>
    <d v="2015-06-25T23:00:00"/>
    <n v="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2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1T20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s v="food"/>
    <s v="food trucks"/>
    <x v="1169"/>
    <d v="2015-02-22T03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s v="food"/>
    <s v="food trucks"/>
    <x v="1170"/>
    <d v="2015-05-30T16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s v="food"/>
    <s v="food trucks"/>
    <x v="1171"/>
    <d v="2014-11-13T15:18:47"/>
    <n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s v="food"/>
    <s v="food trucks"/>
    <x v="1172"/>
    <d v="2014-08-20T11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s v="food"/>
    <s v="food trucks"/>
    <x v="1173"/>
    <d v="2015-08-02T23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4"/>
    <s v="food"/>
    <s v="food trucks"/>
    <x v="1174"/>
    <d v="2016-05-08T15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2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s v="food"/>
    <s v="food trucks"/>
    <x v="1176"/>
    <d v="2017-03-06T08:00:00"/>
    <n v="5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s v="food"/>
    <s v="food trucks"/>
    <x v="1177"/>
    <d v="2014-10-15T10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s v="food"/>
    <s v="food trucks"/>
    <x v="1178"/>
    <d v="2014-08-16T16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s v="food"/>
    <s v="food trucks"/>
    <x v="1179"/>
    <d v="2015-10-28T12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4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s v="food"/>
    <s v="food trucks"/>
    <x v="1181"/>
    <d v="2015-03-01T03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s v="food"/>
    <s v="food trucks"/>
    <x v="1182"/>
    <d v="2017-01-12T11:42:00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s v="food"/>
    <s v="food trucks"/>
    <x v="1183"/>
    <d v="2016-11-01T22:59:00"/>
    <n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s v="photography"/>
    <s v="photobooks"/>
    <x v="1184"/>
    <d v="2017-02-06T09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s v="photography"/>
    <s v="photobooks"/>
    <x v="1185"/>
    <d v="2015-06-07T23:00:00"/>
    <n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s v="photography"/>
    <s v="photobooks"/>
    <x v="1186"/>
    <d v="2015-06-01T17:42:00"/>
    <n v="3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s v="photography"/>
    <s v="photobooks"/>
    <x v="1187"/>
    <d v="2015-05-17T13:00:00"/>
    <n v="3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1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s v="photography"/>
    <s v="photobooks"/>
    <x v="1189"/>
    <d v="2016-06-29T18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s v="photography"/>
    <s v="photobooks"/>
    <x v="1190"/>
    <d v="2014-08-31T10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5"/>
    <s v="photography"/>
    <s v="photobooks"/>
    <x v="1191"/>
    <d v="2016-03-20T08:29:20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s v="photography"/>
    <s v="photobooks"/>
    <x v="1192"/>
    <d v="2017-02-11T07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2:37:3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s v="photography"/>
    <s v="photobooks"/>
    <x v="1194"/>
    <d v="2015-04-08T06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s v="photography"/>
    <s v="photobooks"/>
    <x v="1195"/>
    <d v="2015-12-20T04:00:00"/>
    <n v="6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s v="photography"/>
    <s v="photobooks"/>
    <x v="1196"/>
    <d v="2015-12-18T14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s v="photography"/>
    <s v="photobooks"/>
    <x v="1197"/>
    <d v="2016-06-13T00:59:00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0T22:00:00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s v="photography"/>
    <s v="photobooks"/>
    <x v="1199"/>
    <d v="2015-07-08T13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s v="photography"/>
    <s v="photobooks"/>
    <x v="1200"/>
    <d v="2015-04-16T06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s v="photography"/>
    <s v="photobooks"/>
    <x v="1201"/>
    <d v="2016-07-15T09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s v="photography"/>
    <s v="photobooks"/>
    <x v="1202"/>
    <d v="2015-06-27T01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s v="photography"/>
    <s v="photobooks"/>
    <x v="1203"/>
    <d v="2015-05-31T09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0:00:00"/>
    <n v="4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s v="photography"/>
    <s v="photobooks"/>
    <x v="1205"/>
    <d v="2015-06-13T07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s v="photography"/>
    <s v="photobooks"/>
    <x v="1206"/>
    <d v="2017-03-11T08:29:00"/>
    <n v="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s v="photography"/>
    <s v="photobooks"/>
    <x v="1207"/>
    <d v="2016-03-31T05:00:00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s v="photography"/>
    <s v="photobooks"/>
    <x v="1208"/>
    <d v="2016-03-24T11:01:0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s v="photography"/>
    <s v="photobooks"/>
    <x v="1209"/>
    <d v="2017-02-25T15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s v="photography"/>
    <s v="photobooks"/>
    <x v="1210"/>
    <d v="2015-05-31T16:00:00"/>
    <n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s v="photography"/>
    <s v="photobooks"/>
    <x v="1211"/>
    <d v="2016-06-09T15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s v="photography"/>
    <s v="photobooks"/>
    <x v="1212"/>
    <d v="2015-11-26T20:00:00"/>
    <n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s v="photography"/>
    <s v="photobooks"/>
    <x v="1213"/>
    <d v="2017-01-31T13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15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s v="photography"/>
    <s v="photobooks"/>
    <x v="1215"/>
    <d v="2014-05-30T17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s v="photography"/>
    <s v="photobooks"/>
    <x v="1216"/>
    <d v="2015-10-02T18:03:00"/>
    <n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s v="photography"/>
    <s v="photobooks"/>
    <x v="1217"/>
    <d v="2016-07-14T14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s v="photography"/>
    <s v="photobooks"/>
    <x v="1218"/>
    <d v="2015-10-31T22:00:00"/>
    <n v="3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s v="photography"/>
    <s v="photobooks"/>
    <x v="1219"/>
    <d v="2016-10-20T06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0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s v="photography"/>
    <s v="photobooks"/>
    <x v="1221"/>
    <d v="2016-12-03T19:00:00"/>
    <n v="2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000000000001"/>
    <s v="photography"/>
    <s v="photobooks"/>
    <x v="1222"/>
    <d v="2016-03-31T23:00:00"/>
    <n v="3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2"/>
    <s v="photography"/>
    <s v="photobooks"/>
    <x v="1223"/>
    <d v="2016-11-10T00:15:09"/>
    <n v="3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s v="music"/>
    <s v="world music"/>
    <x v="1224"/>
    <d v="2014-06-06T08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s v="music"/>
    <s v="world music"/>
    <x v="1225"/>
    <d v="2013-10-22T16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0T20:00:00"/>
    <n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s v="music"/>
    <s v="world music"/>
    <x v="1227"/>
    <d v="2014-08-07T02:00:00"/>
    <n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s v="music"/>
    <s v="world music"/>
    <x v="1228"/>
    <d v="2011-09-28T12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1:00:00"/>
    <n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s v="music"/>
    <s v="world music"/>
    <x v="1230"/>
    <d v="2011-02-24T18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s v="music"/>
    <s v="world music"/>
    <x v="1231"/>
    <d v="2015-08-27T20:00:00"/>
    <n v="5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15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s v="music"/>
    <s v="world music"/>
    <x v="1233"/>
    <d v="2012-02-21T17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s v="music"/>
    <s v="world music"/>
    <x v="1234"/>
    <d v="2015-02-02T13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4T22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s v="music"/>
    <s v="world music"/>
    <x v="1236"/>
    <d v="2012-07-28T11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s v="music"/>
    <s v="world music"/>
    <x v="1237"/>
    <d v="2012-08-24T01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9999999999996"/>
    <s v="music"/>
    <s v="world music"/>
    <x v="1238"/>
    <d v="2011-08-06T09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s v="music"/>
    <s v="world music"/>
    <x v="1239"/>
    <d v="2012-01-05T18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s v="music"/>
    <s v="world music"/>
    <x v="1240"/>
    <d v="2013-07-12T16:51:00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0:59:00"/>
    <n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08:18:00"/>
    <n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s v="music"/>
    <s v="world music"/>
    <x v="1243"/>
    <d v="2011-07-08T16:00:00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s v="music"/>
    <s v="rock"/>
    <x v="1244"/>
    <d v="2013-04-22T16:00:00"/>
    <n v="3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s v="music"/>
    <s v="rock"/>
    <x v="1245"/>
    <d v="2014-06-14T09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s v="music"/>
    <s v="rock"/>
    <x v="1246"/>
    <d v="2011-12-05T21:02:29"/>
    <n v="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s v="music"/>
    <s v="rock"/>
    <x v="1247"/>
    <d v="2013-05-06T02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s v="music"/>
    <s v="rock"/>
    <x v="1248"/>
    <d v="2014-06-13T01:59:00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s v="music"/>
    <s v="rock"/>
    <x v="1249"/>
    <d v="2012-07-07T12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1000000000001"/>
    <s v="music"/>
    <s v="rock"/>
    <x v="1250"/>
    <d v="2014-09-06T10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s v="music"/>
    <s v="rock"/>
    <x v="1251"/>
    <d v="2011-09-25T14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s v="music"/>
    <s v="rock"/>
    <x v="1252"/>
    <d v="2013-10-24T18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s v="music"/>
    <s v="rock"/>
    <x v="1253"/>
    <d v="2014-09-03T13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s v="music"/>
    <s v="rock"/>
    <x v="1254"/>
    <d v="2010-12-31T23:59:0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9999999999996"/>
    <s v="music"/>
    <s v="rock"/>
    <x v="1255"/>
    <d v="2013-12-01T16:17:32"/>
    <n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s v="music"/>
    <s v="rock"/>
    <x v="1256"/>
    <d v="2012-02-12T17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s v="music"/>
    <s v="rock"/>
    <x v="1257"/>
    <d v="2011-04-02T20:03:10"/>
    <n v="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s v="music"/>
    <s v="rock"/>
    <x v="1258"/>
    <d v="2013-08-31T09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s v="music"/>
    <s v="rock"/>
    <x v="1259"/>
    <d v="2014-06-08T22:59:00"/>
    <n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15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s v="music"/>
    <s v="rock"/>
    <x v="1261"/>
    <d v="2014-01-29T03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s v="music"/>
    <s v="rock"/>
    <x v="1262"/>
    <d v="2014-02-16T13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8T20:00:00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s v="music"/>
    <s v="rock"/>
    <x v="1264"/>
    <d v="2013-10-29T10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s v="music"/>
    <s v="rock"/>
    <x v="1265"/>
    <d v="2010-11-30T10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s v="music"/>
    <s v="rock"/>
    <x v="1266"/>
    <d v="2014-01-11T16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s v="music"/>
    <s v="rock"/>
    <x v="1267"/>
    <d v="2013-07-24T09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s v="music"/>
    <s v="rock"/>
    <x v="1268"/>
    <d v="2013-09-20T15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0000000000011"/>
    <s v="music"/>
    <s v="rock"/>
    <x v="1269"/>
    <d v="2016-04-15T19:00:00"/>
    <n v="3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9"/>
    <s v="music"/>
    <s v="rock"/>
    <x v="1270"/>
    <d v="2012-03-25T14:34:0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s v="music"/>
    <s v="rock"/>
    <x v="1271"/>
    <d v="2013-11-13T12:24:19"/>
    <n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4T23:00:00"/>
    <n v="7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2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s v="music"/>
    <s v="rock"/>
    <x v="1274"/>
    <d v="2012-08-30T11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s v="music"/>
    <s v="rock"/>
    <x v="1275"/>
    <d v="2013-08-07T15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s v="music"/>
    <s v="rock"/>
    <x v="1276"/>
    <d v="2009-08-31T23:00:00"/>
    <n v="5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s v="music"/>
    <s v="rock"/>
    <x v="1277"/>
    <d v="2012-09-04T08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4T21:00:00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3T20:22:50"/>
    <n v="4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3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2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s v="music"/>
    <s v="rock"/>
    <x v="1282"/>
    <d v="2013-12-08T23:59:00"/>
    <n v="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40000000000012"/>
    <s v="music"/>
    <s v="rock"/>
    <x v="1283"/>
    <d v="2013-03-10T23:00:00"/>
    <n v="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s v="theater"/>
    <s v="plays"/>
    <x v="1284"/>
    <d v="2016-12-31T11:59:00"/>
    <n v="2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s v="theater"/>
    <s v="plays"/>
    <x v="1285"/>
    <d v="2015-06-20T08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s v="theater"/>
    <s v="plays"/>
    <x v="1286"/>
    <d v="2015-02-17T09:00:00"/>
    <n v="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09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s v="theater"/>
    <s v="plays"/>
    <x v="1288"/>
    <d v="2016-08-09T23:00:00"/>
    <n v="3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s v="theater"/>
    <s v="plays"/>
    <x v="1289"/>
    <d v="2017-01-03T22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1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s v="theater"/>
    <s v="plays"/>
    <x v="1291"/>
    <d v="2015-04-07T02:00:00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s v="theater"/>
    <s v="plays"/>
    <x v="1292"/>
    <d v="2015-10-06T17:59:00"/>
    <n v="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s v="theater"/>
    <s v="plays"/>
    <x v="1293"/>
    <d v="2015-11-14T12:49:31"/>
    <n v="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06:00:00"/>
    <n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2:00:00"/>
    <n v="3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s v="theater"/>
    <s v="plays"/>
    <x v="1296"/>
    <d v="2016-03-13T19:12:53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2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s v="theater"/>
    <s v="plays"/>
    <x v="1298"/>
    <d v="2016-04-28T11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4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3:57:00"/>
    <n v="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s v="theater"/>
    <s v="plays"/>
    <x v="1301"/>
    <d v="2015-07-20T22:00:00"/>
    <n v="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1:23:31"/>
    <n v="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s v="theater"/>
    <s v="plays"/>
    <x v="1303"/>
    <d v="2016-07-31T06:00:00"/>
    <n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s v="technology"/>
    <s v="wearables"/>
    <x v="1304"/>
    <d v="2017-03-12T22:40:05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2:30:00"/>
    <n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s v="technology"/>
    <s v="wearables"/>
    <x v="1306"/>
    <d v="2014-12-04T05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s v="technology"/>
    <s v="wearables"/>
    <x v="1307"/>
    <d v="2016-02-17T07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s v="technology"/>
    <s v="wearables"/>
    <x v="1308"/>
    <d v="2016-10-08T09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8"/>
    <s v="technology"/>
    <s v="wearables"/>
    <x v="1309"/>
    <d v="2015-10-15T16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1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s v="technology"/>
    <s v="wearables"/>
    <x v="1311"/>
    <d v="2016-11-30T15:15:19"/>
    <n v="3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1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s v="technology"/>
    <s v="wearables"/>
    <x v="1313"/>
    <d v="2016-03-03T12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s v="technology"/>
    <s v="wearables"/>
    <x v="1314"/>
    <d v="2016-10-21T11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s v="technology"/>
    <s v="wearables"/>
    <x v="1315"/>
    <d v="2015-11-05T20:00:00"/>
    <n v="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s v="technology"/>
    <s v="wearables"/>
    <x v="1316"/>
    <d v="2016-02-28T18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09:00:00"/>
    <n v="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s v="technology"/>
    <s v="wearables"/>
    <x v="1318"/>
    <d v="2015-01-10T20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s v="technology"/>
    <s v="wearables"/>
    <x v="1319"/>
    <d v="2014-07-11T11:00:00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18:00:00"/>
    <n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s v="technology"/>
    <s v="wearables"/>
    <x v="1321"/>
    <d v="2016-12-23T12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s v="technology"/>
    <s v="wearables"/>
    <x v="1322"/>
    <d v="2015-05-21T10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s v="technology"/>
    <s v="wearables"/>
    <x v="1323"/>
    <d v="2016-04-26T01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s v="technology"/>
    <s v="wearables"/>
    <x v="1324"/>
    <d v="2016-10-13T10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s v="technology"/>
    <s v="wearables"/>
    <x v="1325"/>
    <d v="2016-12-29T21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s v="technology"/>
    <s v="wearables"/>
    <x v="1326"/>
    <d v="2015-01-15T14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s v="technology"/>
    <s v="wearables"/>
    <x v="1327"/>
    <d v="2015-05-29T11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s v="technology"/>
    <s v="wearables"/>
    <x v="1328"/>
    <d v="2016-10-14T10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s v="technology"/>
    <s v="wearables"/>
    <x v="1329"/>
    <d v="2014-12-02T01:19:05"/>
    <n v="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s v="technology"/>
    <s v="wearables"/>
    <x v="1330"/>
    <d v="2016-07-01T23:00:0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s v="technology"/>
    <s v="wearables"/>
    <x v="1331"/>
    <d v="2016-08-17T07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s v="technology"/>
    <s v="wearables"/>
    <x v="1332"/>
    <d v="2017-01-26T20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s v="technology"/>
    <s v="wearables"/>
    <x v="1333"/>
    <d v="2014-07-15T21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s v="technology"/>
    <s v="wearables"/>
    <x v="1334"/>
    <d v="2016-03-11T13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17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15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s v="technology"/>
    <s v="wearables"/>
    <x v="1337"/>
    <d v="2017-03-03T08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s v="technology"/>
    <s v="wearables"/>
    <x v="1338"/>
    <d v="2015-08-02T14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1:31:55"/>
    <n v="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s v="technology"/>
    <s v="wearables"/>
    <x v="1340"/>
    <d v="2014-08-15T09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s v="technology"/>
    <s v="wearables"/>
    <x v="1341"/>
    <d v="2016-10-01T09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s v="technology"/>
    <s v="wearables"/>
    <x v="1342"/>
    <d v="2015-07-17T14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s v="technology"/>
    <s v="wearables"/>
    <x v="1343"/>
    <d v="2016-08-18T22:59:00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s v="publishing"/>
    <s v="nonfiction"/>
    <x v="1344"/>
    <d v="2016-06-30T13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s v="publishing"/>
    <s v="nonfiction"/>
    <x v="1345"/>
    <d v="2014-07-14T14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s v="publishing"/>
    <s v="nonfiction"/>
    <x v="1346"/>
    <d v="2013-06-26T20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s v="publishing"/>
    <s v="nonfiction"/>
    <x v="1347"/>
    <d v="2015-03-07T10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s v="publishing"/>
    <s v="nonfiction"/>
    <x v="1348"/>
    <d v="2014-12-18T07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7"/>
    <s v="publishing"/>
    <s v="nonfiction"/>
    <x v="1349"/>
    <d v="2015-12-16T01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s v="publishing"/>
    <s v="nonfiction"/>
    <x v="1350"/>
    <d v="2015-12-25T19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s v="publishing"/>
    <s v="nonfiction"/>
    <x v="1351"/>
    <d v="2016-02-12T12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s v="publishing"/>
    <s v="nonfiction"/>
    <x v="1352"/>
    <d v="2015-09-04T22:59:0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s v="publishing"/>
    <s v="nonfiction"/>
    <x v="1353"/>
    <d v="2013-03-10T19:00:00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s v="publishing"/>
    <s v="nonfiction"/>
    <x v="1354"/>
    <d v="2016-06-11T14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05:00:00"/>
    <n v="3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s v="publishing"/>
    <s v="nonfiction"/>
    <x v="1356"/>
    <d v="2013-07-04T19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s v="publishing"/>
    <s v="nonfiction"/>
    <x v="1357"/>
    <d v="2013-03-01T00:59:00"/>
    <n v="3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08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2"/>
    <s v="publishing"/>
    <s v="nonfiction"/>
    <x v="1359"/>
    <d v="2011-07-06T14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s v="publishing"/>
    <s v="nonfiction"/>
    <x v="1360"/>
    <d v="2012-08-02T16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s v="publishing"/>
    <s v="nonfiction"/>
    <x v="1361"/>
    <d v="2014-06-21T12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s v="publishing"/>
    <s v="nonfiction"/>
    <x v="1362"/>
    <d v="2013-09-07T17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2:59:00"/>
    <n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s v="music"/>
    <s v="rock"/>
    <x v="1364"/>
    <d v="2015-01-07T11:41:46"/>
    <n v="6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s v="music"/>
    <s v="rock"/>
    <x v="1365"/>
    <d v="2015-03-16T11:35:52"/>
    <n v="3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s v="music"/>
    <s v="rock"/>
    <x v="1366"/>
    <d v="2014-11-26T19:54:23"/>
    <n v="4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s v="music"/>
    <s v="rock"/>
    <x v="1367"/>
    <d v="2015-11-13T20:04:10"/>
    <n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9999999999995"/>
    <s v="music"/>
    <s v="rock"/>
    <x v="1368"/>
    <d v="2015-06-14T23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s v="music"/>
    <s v="rock"/>
    <x v="1369"/>
    <d v="2014-04-11T09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5T19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s v="music"/>
    <s v="rock"/>
    <x v="1371"/>
    <d v="2015-05-07T13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2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s v="music"/>
    <s v="rock"/>
    <x v="1373"/>
    <d v="2016-12-30T17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s v="music"/>
    <s v="rock"/>
    <x v="1374"/>
    <d v="2016-03-24T21:53:08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s v="music"/>
    <s v="rock"/>
    <x v="1375"/>
    <d v="2017-01-14T20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s v="music"/>
    <s v="rock"/>
    <x v="1376"/>
    <d v="2016-12-03T12:03:26"/>
    <n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s v="music"/>
    <s v="rock"/>
    <x v="1377"/>
    <d v="2017-02-02T23:11:00"/>
    <n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0000000000002"/>
    <s v="music"/>
    <s v="rock"/>
    <x v="1378"/>
    <d v="2016-08-01T13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0000000000011"/>
    <s v="music"/>
    <s v="rock"/>
    <x v="1379"/>
    <d v="2015-06-05T06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8T21:00:00"/>
    <n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s v="music"/>
    <s v="rock"/>
    <x v="1381"/>
    <d v="2016-12-29T00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s v="music"/>
    <s v="rock"/>
    <x v="1382"/>
    <d v="2013-05-06T14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s v="music"/>
    <s v="rock"/>
    <x v="1383"/>
    <d v="2016-12-22T20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s v="music"/>
    <s v="rock"/>
    <x v="1384"/>
    <d v="2015-07-05T12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2"/>
    <s v="music"/>
    <s v="rock"/>
    <x v="1385"/>
    <d v="2016-04-29T07:11:00"/>
    <n v="5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0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s v="music"/>
    <s v="rock"/>
    <x v="1387"/>
    <d v="2015-06-02T23:30:00"/>
    <n v="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s v="music"/>
    <s v="rock"/>
    <x v="1388"/>
    <d v="2016-10-17T11:14:00"/>
    <n v="2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s v="music"/>
    <s v="rock"/>
    <x v="1389"/>
    <d v="2016-08-13T06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s v="music"/>
    <s v="rock"/>
    <x v="1390"/>
    <d v="2015-04-27T12:12:00"/>
    <n v="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9"/>
    <s v="music"/>
    <s v="rock"/>
    <x v="1391"/>
    <d v="2015-08-21T23:59:00"/>
    <n v="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2T22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s v="music"/>
    <s v="rock"/>
    <x v="1393"/>
    <d v="2016-08-01T11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s v="music"/>
    <s v="rock"/>
    <x v="1394"/>
    <d v="2017-02-28T22:00:00"/>
    <n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16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s v="music"/>
    <s v="rock"/>
    <x v="1396"/>
    <d v="2015-02-13T18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16:19:0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15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s v="music"/>
    <s v="rock"/>
    <x v="1399"/>
    <d v="2014-10-06T19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s v="music"/>
    <s v="rock"/>
    <x v="1400"/>
    <d v="2016-06-12T00:3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s v="music"/>
    <s v="rock"/>
    <x v="1401"/>
    <d v="2013-05-26T18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6"/>
    <s v="music"/>
    <s v="rock"/>
    <x v="1402"/>
    <d v="2015-04-30T19:16:51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s v="music"/>
    <s v="rock"/>
    <x v="1403"/>
    <d v="2013-07-25T20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07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s v="publishing"/>
    <s v="translations"/>
    <x v="1405"/>
    <d v="2014-11-28T12:20:01"/>
    <n v="3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s v="publishing"/>
    <s v="translations"/>
    <x v="1406"/>
    <d v="2015-12-12T05:00:0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07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s v="publishing"/>
    <s v="translations"/>
    <x v="1408"/>
    <d v="2015-11-13T16:55:56"/>
    <n v="3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s v="publishing"/>
    <s v="translations"/>
    <x v="1409"/>
    <d v="2014-12-31T23:12:15"/>
    <n v="6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s v="publishing"/>
    <s v="translations"/>
    <x v="1410"/>
    <d v="2016-06-03T02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s v="publishing"/>
    <s v="translations"/>
    <x v="1411"/>
    <d v="2015-02-05T20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3T20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5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s v="publishing"/>
    <s v="translations"/>
    <x v="1414"/>
    <d v="2017-01-03T01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s v="publishing"/>
    <s v="translations"/>
    <x v="1415"/>
    <d v="2015-08-16T11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s v="publishing"/>
    <s v="translations"/>
    <x v="1416"/>
    <d v="2015-11-21T18:13:39"/>
    <n v="3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s v="publishing"/>
    <s v="translations"/>
    <x v="1417"/>
    <d v="2015-09-15T06:11:00"/>
    <n v="3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s v="publishing"/>
    <s v="translations"/>
    <x v="1418"/>
    <d v="2016-02-25T05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s v="publishing"/>
    <s v="translations"/>
    <x v="1419"/>
    <d v="2016-10-09T05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1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s v="publishing"/>
    <s v="translations"/>
    <x v="1421"/>
    <d v="2015-02-08T16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s v="publishing"/>
    <s v="translations"/>
    <x v="1422"/>
    <d v="2016-09-21T00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s v="publishing"/>
    <s v="translations"/>
    <x v="1423"/>
    <d v="2016-01-01T03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8"/>
    <s v="publishing"/>
    <s v="translations"/>
    <x v="1424"/>
    <d v="2016-11-15T13:13:22"/>
    <n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s v="publishing"/>
    <s v="translations"/>
    <x v="1425"/>
    <d v="2015-04-28T22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s v="publishing"/>
    <s v="translations"/>
    <x v="1426"/>
    <d v="2015-08-24T04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s v="publishing"/>
    <s v="translations"/>
    <x v="1427"/>
    <d v="2016-09-18T15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3:06:57"/>
    <n v="3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s v="publishing"/>
    <s v="translations"/>
    <x v="1429"/>
    <d v="2015-04-09T20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s v="publishing"/>
    <s v="translations"/>
    <x v="1430"/>
    <d v="2014-12-19T14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s v="publishing"/>
    <s v="translations"/>
    <x v="1431"/>
    <d v="2015-11-26T01:03:36"/>
    <n v="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s v="publishing"/>
    <s v="translations"/>
    <x v="1432"/>
    <d v="2015-07-20T13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06:00:00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0:00:00"/>
    <n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s v="publishing"/>
    <s v="translations"/>
    <x v="1435"/>
    <d v="2015-10-11T13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3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s v="publishing"/>
    <s v="translations"/>
    <x v="1437"/>
    <d v="2014-07-12T23:59:00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8:55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4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s v="publishing"/>
    <s v="translations"/>
    <x v="1440"/>
    <d v="2016-05-26T12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s v="publishing"/>
    <s v="translations"/>
    <x v="1441"/>
    <d v="2015-09-11T13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s v="publishing"/>
    <s v="translations"/>
    <x v="1442"/>
    <d v="2016-05-25T10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s v="publishing"/>
    <s v="translations"/>
    <x v="1443"/>
    <d v="2017-01-02T17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s v="publishing"/>
    <s v="translations"/>
    <x v="1444"/>
    <d v="2015-09-12T15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s v="publishing"/>
    <s v="translations"/>
    <x v="1445"/>
    <d v="2015-06-14T08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s v="publishing"/>
    <s v="translations"/>
    <x v="1446"/>
    <d v="2016-04-21T05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s v="publishing"/>
    <s v="translations"/>
    <x v="1447"/>
    <d v="2016-07-08T12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s v="publishing"/>
    <s v="translations"/>
    <x v="1448"/>
    <d v="2015-05-22T00:25:00"/>
    <n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s v="publishing"/>
    <s v="translations"/>
    <x v="1449"/>
    <d v="2015-05-10T14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s v="publishing"/>
    <s v="translations"/>
    <x v="1450"/>
    <d v="2016-02-19T23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s v="publishing"/>
    <s v="translations"/>
    <x v="1451"/>
    <d v="2014-11-18T19:00:59"/>
    <n v="3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s v="publishing"/>
    <s v="translations"/>
    <x v="1452"/>
    <d v="2014-07-28T11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s v="publishing"/>
    <s v="translations"/>
    <x v="1453"/>
    <d v="2017-04-15T10:42:2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16:59:00"/>
    <n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08:39:00"/>
    <n v="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s v="publishing"/>
    <s v="translations"/>
    <x v="1456"/>
    <d v="2017-01-03T11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s v="publishing"/>
    <s v="translations"/>
    <x v="1457"/>
    <d v="2015-11-11T17:30:44"/>
    <n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s v="publishing"/>
    <s v="translations"/>
    <x v="1458"/>
    <d v="2014-08-10T23:00:00"/>
    <n v="3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s v="publishing"/>
    <s v="translations"/>
    <x v="1459"/>
    <d v="2015-12-02T12:25:00"/>
    <n v="2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s v="publishing"/>
    <s v="translations"/>
    <x v="1460"/>
    <d v="2014-11-30T18:45:00"/>
    <n v="5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s v="publishing"/>
    <s v="radio &amp; podcasts"/>
    <x v="1461"/>
    <d v="2014-10-20T19:00:00"/>
    <n v="3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0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15:52:18"/>
    <n v="4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s v="publishing"/>
    <s v="radio &amp; podcasts"/>
    <x v="1464"/>
    <d v="2013-02-16T10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9999999999995"/>
    <s v="publishing"/>
    <s v="radio &amp; podcasts"/>
    <x v="1465"/>
    <d v="2012-03-21T22:00:00"/>
    <n v="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s v="publishing"/>
    <s v="radio &amp; podcasts"/>
    <x v="1466"/>
    <d v="2016-01-12T00:00:00"/>
    <n v="4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s v="publishing"/>
    <s v="radio &amp; podcasts"/>
    <x v="1467"/>
    <d v="2012-03-25T13:14:4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s v="publishing"/>
    <s v="radio &amp; podcasts"/>
    <x v="1468"/>
    <d v="2011-06-11T19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7"/>
    <s v="publishing"/>
    <s v="radio &amp; podcasts"/>
    <x v="1469"/>
    <d v="2013-02-15T09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s v="publishing"/>
    <s v="radio &amp; podcasts"/>
    <x v="1470"/>
    <d v="2012-12-28T14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s v="publishing"/>
    <s v="radio &amp; podcasts"/>
    <x v="1471"/>
    <d v="2015-04-09T17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s v="publishing"/>
    <s v="radio &amp; podcasts"/>
    <x v="1472"/>
    <d v="2013-10-16T08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s v="publishing"/>
    <s v="radio &amp; podcasts"/>
    <x v="1473"/>
    <d v="2012-03-01T18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s v="publishing"/>
    <s v="radio &amp; podcasts"/>
    <x v="1474"/>
    <d v="2013-09-13T12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s v="publishing"/>
    <s v="radio &amp; podcasts"/>
    <x v="1475"/>
    <d v="2014-12-19T23:59:00"/>
    <n v="3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s v="publishing"/>
    <s v="radio &amp; podcasts"/>
    <x v="1476"/>
    <d v="2011-09-09T20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s v="publishing"/>
    <s v="radio &amp; podcasts"/>
    <x v="1477"/>
    <d v="2011-12-22T22:00:00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15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s v="publishing"/>
    <s v="radio &amp; podcasts"/>
    <x v="1479"/>
    <d v="2014-05-09T22:59:00"/>
    <n v="1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s v="publishing"/>
    <s v="radio &amp; podcasts"/>
    <x v="1480"/>
    <d v="2013-07-26T12:00:0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s v="publishing"/>
    <s v="fiction"/>
    <x v="1481"/>
    <d v="2013-11-02T17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s v="publishing"/>
    <s v="fiction"/>
    <x v="1482"/>
    <d v="2012-09-07T02:51:00"/>
    <n v="2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1T23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s v="publishing"/>
    <s v="fiction"/>
    <x v="1484"/>
    <d v="2012-07-21T09:51:00"/>
    <n v="5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s v="publishing"/>
    <s v="fiction"/>
    <x v="1485"/>
    <d v="2015-06-20T14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s v="publishing"/>
    <s v="fiction"/>
    <x v="1486"/>
    <d v="2015-02-26T23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s v="publishing"/>
    <s v="fiction"/>
    <x v="1487"/>
    <d v="2016-08-02T17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s v="publishing"/>
    <s v="fiction"/>
    <x v="1488"/>
    <d v="2014-01-05T08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s v="publishing"/>
    <s v="fiction"/>
    <x v="1489"/>
    <d v="2012-11-15T10:40:52"/>
    <n v="3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08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s v="publishing"/>
    <s v="fiction"/>
    <x v="1491"/>
    <d v="2015-02-15T10:38:00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16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s v="publishing"/>
    <s v="fiction"/>
    <x v="1493"/>
    <d v="2013-06-16T15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s v="publishing"/>
    <s v="fiction"/>
    <x v="1494"/>
    <d v="2015-04-03T10:38:00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s v="publishing"/>
    <s v="fiction"/>
    <x v="1495"/>
    <d v="2011-08-27T13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s v="publishing"/>
    <s v="fiction"/>
    <x v="1496"/>
    <d v="2014-09-16T06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s v="publishing"/>
    <s v="fiction"/>
    <x v="1497"/>
    <d v="2013-07-31T14:43:00"/>
    <n v="4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18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s v="publishing"/>
    <s v="fiction"/>
    <x v="1499"/>
    <d v="2016-08-04T19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s v="publishing"/>
    <s v="fiction"/>
    <x v="1500"/>
    <d v="2013-05-01T16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s v="photography"/>
    <s v="photobooks"/>
    <x v="1501"/>
    <d v="2015-07-08T09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s v="photography"/>
    <s v="photobooks"/>
    <x v="1502"/>
    <d v="2016-03-25T17:00:00"/>
    <n v="2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s v="photography"/>
    <s v="photobooks"/>
    <x v="1503"/>
    <d v="2016-10-23T03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s v="photography"/>
    <s v="photobooks"/>
    <x v="1504"/>
    <d v="2014-06-10T03:33:00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15:01:00"/>
    <n v="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9999999999997"/>
    <s v="photography"/>
    <s v="photobooks"/>
    <x v="1506"/>
    <d v="2014-07-24T13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s v="photography"/>
    <s v="photobooks"/>
    <x v="1507"/>
    <d v="2010-05-15T03:10:0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2"/>
    <s v="photography"/>
    <s v="photobooks"/>
    <x v="1508"/>
    <d v="2014-06-27T09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s v="photography"/>
    <s v="photobooks"/>
    <x v="1509"/>
    <d v="2017-02-14T17:59:00"/>
    <n v="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s v="photography"/>
    <s v="photobooks"/>
    <x v="1510"/>
    <d v="2014-07-19T04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0:00:04"/>
    <n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s v="photography"/>
    <s v="photobooks"/>
    <x v="1512"/>
    <d v="2017-02-05T11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s v="photography"/>
    <s v="photobooks"/>
    <x v="1513"/>
    <d v="2014-07-16T10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s v="photography"/>
    <s v="photobooks"/>
    <x v="1514"/>
    <d v="2015-09-27T09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s v="photography"/>
    <s v="photobooks"/>
    <x v="1515"/>
    <d v="2016-03-16T00:04:57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5"/>
    <s v="photography"/>
    <s v="photobooks"/>
    <x v="1516"/>
    <d v="2016-10-06T09:00:00"/>
    <n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1:00:00"/>
    <n v="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s v="photography"/>
    <s v="photobooks"/>
    <x v="1518"/>
    <d v="2014-05-31T14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s v="photography"/>
    <s v="photobooks"/>
    <x v="1519"/>
    <d v="2014-06-20T16:59:00"/>
    <n v="2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s v="photography"/>
    <s v="photobooks"/>
    <x v="1520"/>
    <d v="2014-12-18T23:00:00"/>
    <n v="3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6T23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s v="photography"/>
    <s v="photobooks"/>
    <x v="1522"/>
    <d v="2014-10-17T14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s v="photography"/>
    <s v="photobooks"/>
    <x v="1523"/>
    <d v="2014-12-22T19:00:00"/>
    <n v="3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07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s v="photography"/>
    <s v="photobooks"/>
    <x v="1525"/>
    <d v="2016-08-18T11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s v="photography"/>
    <s v="photobooks"/>
    <x v="1526"/>
    <d v="2016-01-19T01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3"/>
    <s v="photography"/>
    <s v="photobooks"/>
    <x v="1527"/>
    <d v="2017-03-14T08:24:46"/>
    <n v="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s v="photography"/>
    <s v="photobooks"/>
    <x v="1528"/>
    <d v="2017-01-31T19:00:00"/>
    <n v="3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09:05:2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s v="photography"/>
    <s v="photobooks"/>
    <x v="1530"/>
    <d v="2015-10-23T13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s v="photography"/>
    <s v="photobooks"/>
    <x v="1531"/>
    <d v="2014-11-30T22:00:00"/>
    <n v="3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0000000000007"/>
    <s v="photography"/>
    <s v="photobooks"/>
    <x v="1532"/>
    <d v="2016-02-15T10:00:00"/>
    <n v="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s v="photography"/>
    <s v="photobooks"/>
    <x v="1533"/>
    <d v="2016-05-01T22:59:00"/>
    <n v="5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s v="photography"/>
    <s v="photobooks"/>
    <x v="1534"/>
    <d v="2015-09-04T11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s v="photography"/>
    <s v="photobooks"/>
    <x v="1535"/>
    <d v="2016-05-23T17:00:00"/>
    <n v="3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000000000001"/>
    <s v="photography"/>
    <s v="photobooks"/>
    <x v="1536"/>
    <d v="2015-08-27T14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s v="photography"/>
    <s v="photobooks"/>
    <x v="1537"/>
    <d v="2016-08-06T13:00:00"/>
    <n v="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s v="photography"/>
    <s v="photobooks"/>
    <x v="1538"/>
    <d v="2015-01-22T13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s v="photography"/>
    <s v="photobooks"/>
    <x v="1539"/>
    <d v="2017-01-03T17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5T20:15:00"/>
    <n v="3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s v="photography"/>
    <s v="nature"/>
    <x v="1541"/>
    <d v="2014-12-31T12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8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s v="photography"/>
    <s v="nature"/>
    <x v="1543"/>
    <d v="2014-11-22T08:13:54"/>
    <n v="3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s v="photography"/>
    <s v="nature"/>
    <x v="1544"/>
    <d v="2015-03-31T19:18:00"/>
    <n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s v="photography"/>
    <s v="nature"/>
    <x v="1545"/>
    <d v="2015-03-02T16:16:00"/>
    <n v="3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8"/>
    <s v="photography"/>
    <s v="nature"/>
    <x v="1546"/>
    <d v="2014-09-17T00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s v="photography"/>
    <s v="nature"/>
    <x v="1547"/>
    <d v="2017-02-23T05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17:10:20"/>
    <n v="3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s v="photography"/>
    <s v="nature"/>
    <x v="1549"/>
    <d v="2015-11-02T23:15:59"/>
    <n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s v="photography"/>
    <s v="nature"/>
    <x v="1550"/>
    <d v="2016-05-12T05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s v="photography"/>
    <s v="nature"/>
    <x v="1551"/>
    <d v="2015-05-27T14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s v="photography"/>
    <s v="nature"/>
    <x v="1552"/>
    <d v="2014-09-30T22:59:00"/>
    <n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s v="photography"/>
    <s v="nature"/>
    <x v="1553"/>
    <d v="2015-09-02T01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s v="photography"/>
    <s v="nature"/>
    <x v="1554"/>
    <d v="2015-08-02T01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s v="photography"/>
    <s v="nature"/>
    <x v="1555"/>
    <d v="2015-09-17T12:00:00"/>
    <n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s v="photography"/>
    <s v="nature"/>
    <x v="1556"/>
    <d v="2016-07-03T22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0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07:12:00"/>
    <n v="6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s v="photography"/>
    <s v="nature"/>
    <x v="1559"/>
    <d v="2015-04-28T20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2T20:29:53"/>
    <n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6T21:00:03"/>
    <n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s v="publishing"/>
    <s v="art books"/>
    <x v="1562"/>
    <d v="2009-12-01T19:50:00"/>
    <n v="7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s v="publishing"/>
    <s v="art books"/>
    <x v="1563"/>
    <d v="2014-03-14T11:49:11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s v="publishing"/>
    <s v="art books"/>
    <x v="1564"/>
    <d v="2015-05-28T15:05:00"/>
    <n v="3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2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s v="publishing"/>
    <s v="art books"/>
    <x v="1566"/>
    <d v="2016-07-27T17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s v="publishing"/>
    <s v="art books"/>
    <x v="1567"/>
    <d v="2014-02-16T19:00:00"/>
    <n v="1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3T20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s v="publishing"/>
    <s v="art books"/>
    <x v="1569"/>
    <d v="2013-05-25T11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s v="publishing"/>
    <s v="art books"/>
    <x v="1570"/>
    <d v="2016-04-08T13:31:22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3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s v="publishing"/>
    <s v="art books"/>
    <x v="1572"/>
    <d v="2016-02-28T18:59:00"/>
    <n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s v="publishing"/>
    <s v="art books"/>
    <x v="1573"/>
    <d v="2017-03-31T22:59:00"/>
    <n v="4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4"/>
    <s v="publishing"/>
    <s v="art books"/>
    <x v="1574"/>
    <d v="2015-02-17T17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s v="publishing"/>
    <s v="art books"/>
    <x v="1575"/>
    <d v="2014-07-09T07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6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15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1T21:00:00"/>
    <n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18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s v="publishing"/>
    <s v="art books"/>
    <x v="1580"/>
    <d v="2012-05-20T20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05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s v="photography"/>
    <s v="places"/>
    <x v="1582"/>
    <d v="2015-10-26T16:20:00"/>
    <n v="5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s v="photography"/>
    <s v="places"/>
    <x v="1583"/>
    <d v="2014-09-25T16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s v="photography"/>
    <s v="places"/>
    <x v="1584"/>
    <d v="2014-05-30T10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06:00:00"/>
    <n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s v="photography"/>
    <s v="places"/>
    <x v="1586"/>
    <d v="2015-04-04T20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s v="photography"/>
    <s v="places"/>
    <x v="1587"/>
    <d v="2014-12-13T17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s v="photography"/>
    <s v="places"/>
    <x v="1588"/>
    <d v="2015-01-31T15:12:00"/>
    <n v="3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s v="photography"/>
    <s v="places"/>
    <x v="1589"/>
    <d v="2015-10-09T18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15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s v="photography"/>
    <s v="places"/>
    <x v="1591"/>
    <d v="2016-04-03T11:25:41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s v="photography"/>
    <s v="places"/>
    <x v="1592"/>
    <d v="2015-03-27T19:44:45"/>
    <n v="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s v="photography"/>
    <s v="places"/>
    <x v="1593"/>
    <d v="2015-02-28T15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1:21:00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s v="photography"/>
    <s v="places"/>
    <x v="1595"/>
    <d v="2014-06-18T15:13:00"/>
    <n v="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s v="photography"/>
    <s v="places"/>
    <x v="1596"/>
    <d v="2014-12-13T06:19:29"/>
    <n v="4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s v="photography"/>
    <s v="places"/>
    <x v="1597"/>
    <d v="2016-09-20T03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s v="photography"/>
    <s v="places"/>
    <x v="1598"/>
    <d v="2015-07-26T11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s v="photography"/>
    <s v="places"/>
    <x v="1599"/>
    <d v="2016-04-08T06:56:16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s v="photography"/>
    <s v="places"/>
    <x v="1600"/>
    <d v="2014-07-15T00:11:00"/>
    <n v="4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s v="music"/>
    <s v="rock"/>
    <x v="1601"/>
    <d v="2011-05-04T21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s v="music"/>
    <s v="rock"/>
    <x v="1602"/>
    <d v="2011-10-14T18:00:00"/>
    <n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s v="music"/>
    <s v="rock"/>
    <x v="1603"/>
    <d v="2012-01-27T23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s v="music"/>
    <s v="rock"/>
    <x v="1604"/>
    <d v="2012-03-17T14:17:1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2:00:00"/>
    <n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s v="music"/>
    <s v="rock"/>
    <x v="1606"/>
    <d v="2011-03-23T20:40:38"/>
    <n v="9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s v="music"/>
    <s v="rock"/>
    <x v="1607"/>
    <d v="2012-06-14T14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s v="music"/>
    <s v="rock"/>
    <x v="1608"/>
    <d v="2014-01-01T00:26:00"/>
    <n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s v="music"/>
    <s v="rock"/>
    <x v="1609"/>
    <d v="2011-11-02T03:00:00"/>
    <n v="5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s v="music"/>
    <s v="rock"/>
    <x v="1610"/>
    <d v="2012-12-15T17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s v="music"/>
    <s v="rock"/>
    <x v="1611"/>
    <d v="2013-06-04T19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15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1T20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s v="music"/>
    <s v="rock"/>
    <x v="1614"/>
    <d v="2014-08-03T12:00:00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4"/>
    <s v="music"/>
    <s v="rock"/>
    <x v="1615"/>
    <d v="2011-12-12T21:13:16"/>
    <n v="4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s v="music"/>
    <s v="rock"/>
    <x v="1616"/>
    <d v="2012-11-22T17:00:00"/>
    <n v="4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s v="music"/>
    <s v="rock"/>
    <x v="1617"/>
    <d v="2013-11-01T14:00:00"/>
    <n v="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s v="music"/>
    <s v="rock"/>
    <x v="1618"/>
    <d v="2013-03-08T10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s v="music"/>
    <s v="rock"/>
    <x v="1619"/>
    <d v="2014-09-14T23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s v="music"/>
    <s v="rock"/>
    <x v="1620"/>
    <d v="2013-02-23T03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s v="music"/>
    <s v="rock"/>
    <x v="1621"/>
    <d v="2012-05-27T22:59:00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s v="music"/>
    <s v="rock"/>
    <x v="1622"/>
    <d v="2014-12-17T02:59:00"/>
    <n v="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s v="music"/>
    <s v="rock"/>
    <x v="1623"/>
    <d v="2013-08-27T11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3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s v="music"/>
    <s v="rock"/>
    <x v="1625"/>
    <d v="2012-09-11T11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s v="music"/>
    <s v="rock"/>
    <x v="1626"/>
    <d v="2013-12-01T16:21:07"/>
    <n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5T23:59:00"/>
    <n v="3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s v="music"/>
    <s v="rock"/>
    <x v="1628"/>
    <d v="2014-06-17T12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s v="music"/>
    <s v="rock"/>
    <x v="1629"/>
    <d v="2014-02-20T15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0000000000008"/>
    <s v="music"/>
    <s v="rock"/>
    <x v="1630"/>
    <d v="2012-03-02T01:59:00"/>
    <n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15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s v="music"/>
    <s v="rock"/>
    <x v="1632"/>
    <d v="2011-09-24T03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s v="music"/>
    <s v="rock"/>
    <x v="1633"/>
    <d v="2012-01-16T00:00:00"/>
    <n v="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s v="music"/>
    <s v="rock"/>
    <x v="1634"/>
    <d v="2011-06-02T00:59:00"/>
    <n v="3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s v="music"/>
    <s v="rock"/>
    <x v="1635"/>
    <d v="2016-07-11T15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s v="music"/>
    <s v="rock"/>
    <x v="1636"/>
    <d v="2011-06-11T23:00:00"/>
    <n v="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18:39:00"/>
    <n v="5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16:25:00"/>
    <n v="4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s v="music"/>
    <s v="rock"/>
    <x v="1639"/>
    <d v="2012-03-03T10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2T20:59:00"/>
    <n v="1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s v="music"/>
    <s v="pop"/>
    <x v="1641"/>
    <d v="2014-12-19T09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3T19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s v="music"/>
    <s v="pop"/>
    <x v="1643"/>
    <d v="2012-09-24T14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0000000000011"/>
    <s v="music"/>
    <s v="pop"/>
    <x v="1644"/>
    <d v="2012-11-21T21:26:00"/>
    <n v="6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09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60000000000002"/>
    <s v="music"/>
    <s v="pop"/>
    <x v="1646"/>
    <d v="2014-08-14T13:11:00"/>
    <n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4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s v="music"/>
    <s v="pop"/>
    <x v="1648"/>
    <d v="2011-03-20T10:54:4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1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05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1:59:00"/>
    <n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s v="music"/>
    <s v="pop"/>
    <x v="1652"/>
    <d v="2013-11-24T07:49:53"/>
    <n v="3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s v="music"/>
    <s v="pop"/>
    <x v="1653"/>
    <d v="2011-04-24T15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s v="music"/>
    <s v="pop"/>
    <x v="1654"/>
    <d v="2012-04-18T16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3:00:2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s v="music"/>
    <s v="pop"/>
    <x v="1656"/>
    <d v="2012-12-13T17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s v="music"/>
    <s v="pop"/>
    <x v="1657"/>
    <d v="2012-05-24T13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s v="music"/>
    <s v="pop"/>
    <x v="1658"/>
    <d v="2012-12-18T09:20:00"/>
    <n v="3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4"/>
    <s v="music"/>
    <s v="pop"/>
    <x v="1659"/>
    <d v="2013-12-17T07:00:00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s v="music"/>
    <s v="pop"/>
    <x v="1660"/>
    <d v="2016-04-30T16:59:00"/>
    <n v="3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16:00:0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0:45:36"/>
    <n v="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1-31T19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s v="music"/>
    <s v="pop"/>
    <x v="1664"/>
    <d v="2012-03-15T22:59:00"/>
    <n v="4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s v="music"/>
    <s v="pop"/>
    <x v="1665"/>
    <d v="2011-02-21T22:00:00"/>
    <n v="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s v="music"/>
    <s v="pop"/>
    <x v="1666"/>
    <d v="2013-03-28T00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1:59:00"/>
    <n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s v="music"/>
    <s v="pop"/>
    <x v="1668"/>
    <d v="2011-11-27T23:35:39"/>
    <n v="3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16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4T23:00:00"/>
    <n v="5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s v="music"/>
    <s v="pop"/>
    <x v="1671"/>
    <d v="2016-08-01T08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9"/>
    <s v="music"/>
    <s v="pop"/>
    <x v="1672"/>
    <d v="2012-06-04T10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s v="music"/>
    <s v="pop"/>
    <x v="1673"/>
    <d v="2015-03-06T16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1:59:00"/>
    <n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s v="music"/>
    <s v="pop"/>
    <x v="1675"/>
    <d v="2011-10-16T17:03:00"/>
    <n v="3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9"/>
    <s v="music"/>
    <s v="pop"/>
    <x v="1676"/>
    <d v="2012-04-20T22:59:00"/>
    <n v="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3"/>
    <s v="music"/>
    <s v="pop"/>
    <x v="1677"/>
    <d v="2016-04-16T00:59:00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s v="music"/>
    <s v="pop"/>
    <x v="1678"/>
    <d v="2014-02-06T15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1T20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3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s v="music"/>
    <s v="faith"/>
    <x v="1681"/>
    <d v="2017-03-28T21:00:00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s v="music"/>
    <s v="faith"/>
    <x v="1682"/>
    <d v="2017-04-13T23:07:40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3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0000000000012"/>
    <s v="music"/>
    <s v="faith"/>
    <x v="1684"/>
    <d v="2017-03-17T13:34:0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0:00:23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s v="music"/>
    <s v="faith"/>
    <x v="1686"/>
    <d v="2017-04-27T14:15:19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s v="music"/>
    <s v="faith"/>
    <x v="1687"/>
    <d v="2017-04-10T15:15:00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s v="music"/>
    <s v="faith"/>
    <x v="1688"/>
    <d v="2017-04-09T06:49:54"/>
    <n v="3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s v="music"/>
    <s v="faith"/>
    <x v="1689"/>
    <d v="2017-03-16T16:37:1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s v="music"/>
    <s v="faith"/>
    <x v="1690"/>
    <d v="2017-04-06T04:20:42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s v="music"/>
    <s v="faith"/>
    <x v="1691"/>
    <d v="2017-04-02T20:00:00"/>
    <n v="3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s v="music"/>
    <s v="faith"/>
    <x v="1692"/>
    <d v="2017-03-26T18:59:00"/>
    <n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s v="music"/>
    <s v="faith"/>
    <x v="1693"/>
    <d v="2017-04-09T15:00:00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s v="music"/>
    <s v="faith"/>
    <x v="1694"/>
    <d v="2017-03-26T23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s v="music"/>
    <s v="faith"/>
    <x v="1695"/>
    <d v="2017-04-09T20:00:00"/>
    <n v="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s v="music"/>
    <s v="faith"/>
    <x v="1696"/>
    <d v="2017-03-31T19:40:1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000000000001"/>
    <s v="music"/>
    <s v="faith"/>
    <x v="1697"/>
    <d v="2017-04-09T18:47:28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s v="music"/>
    <s v="faith"/>
    <x v="1698"/>
    <d v="2017-03-25T22:33:00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s v="music"/>
    <s v="faith"/>
    <x v="1699"/>
    <d v="2017-04-11T15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s v="music"/>
    <s v="faith"/>
    <x v="1700"/>
    <d v="2017-03-31T23:00:00"/>
    <n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s v="music"/>
    <s v="faith"/>
    <x v="1701"/>
    <d v="2015-01-15T10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s v="music"/>
    <s v="faith"/>
    <x v="1702"/>
    <d v="2015-03-30T14:52:30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s v="music"/>
    <s v="faith"/>
    <x v="1703"/>
    <d v="2015-08-31T01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s v="music"/>
    <s v="faith"/>
    <x v="1704"/>
    <d v="2015-02-15T22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s v="music"/>
    <s v="faith"/>
    <x v="1705"/>
    <d v="2015-09-09T11:00:00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s v="music"/>
    <s v="faith"/>
    <x v="1706"/>
    <d v="2015-08-23T02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s v="music"/>
    <s v="faith"/>
    <x v="1707"/>
    <d v="2016-03-28T11:18:15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s v="music"/>
    <s v="faith"/>
    <x v="1708"/>
    <d v="2016-05-01T15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4:39:00"/>
    <n v="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08:00:0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0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s v="music"/>
    <s v="faith"/>
    <x v="1712"/>
    <d v="2015-06-30T16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4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s v="music"/>
    <s v="faith"/>
    <x v="1714"/>
    <d v="2015-05-01T17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s v="music"/>
    <s v="faith"/>
    <x v="1715"/>
    <d v="2015-03-30T22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09:51:39"/>
    <n v="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s v="music"/>
    <s v="faith"/>
    <x v="1717"/>
    <d v="2016-04-20T23:00:00"/>
    <n v="2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s v="music"/>
    <s v="faith"/>
    <x v="1718"/>
    <d v="2016-05-13T23:59:00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07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0000000000003"/>
    <s v="music"/>
    <s v="faith"/>
    <x v="1720"/>
    <d v="2014-11-09T14:47:51"/>
    <n v="3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s v="music"/>
    <s v="faith"/>
    <x v="1721"/>
    <d v="2015-12-11T06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s v="music"/>
    <s v="faith"/>
    <x v="1722"/>
    <d v="2016-04-02T19:10:00"/>
    <n v="3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1:00:00"/>
    <n v="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17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s v="music"/>
    <s v="faith"/>
    <x v="1725"/>
    <d v="2014-08-24T18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17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s v="music"/>
    <s v="faith"/>
    <x v="1727"/>
    <d v="2015-04-05T06:00:00"/>
    <n v="5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s v="music"/>
    <s v="faith"/>
    <x v="1728"/>
    <d v="2015-10-21T10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s v="music"/>
    <s v="faith"/>
    <x v="1729"/>
    <d v="2016-06-09T20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s v="music"/>
    <s v="faith"/>
    <x v="1730"/>
    <d v="2015-10-24T21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s v="music"/>
    <s v="faith"/>
    <x v="1731"/>
    <d v="2015-06-11T10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s v="music"/>
    <s v="faith"/>
    <x v="1732"/>
    <d v="2016-01-16T00:00:00"/>
    <n v="6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s v="music"/>
    <s v="faith"/>
    <x v="1733"/>
    <d v="2016-09-13T16:30:00"/>
    <n v="1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s v="music"/>
    <s v="faith"/>
    <x v="1734"/>
    <d v="2015-05-07T19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4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16:40:33"/>
    <n v="3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s v="music"/>
    <s v="faith"/>
    <x v="1737"/>
    <d v="2015-07-20T17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s v="music"/>
    <s v="faith"/>
    <x v="1738"/>
    <d v="2014-10-02T15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s v="music"/>
    <s v="faith"/>
    <x v="1739"/>
    <d v="2016-05-04T14:58:52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s v="music"/>
    <s v="faith"/>
    <x v="1740"/>
    <d v="2015-07-16T14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0000000000002"/>
    <s v="photography"/>
    <s v="photobooks"/>
    <x v="1741"/>
    <d v="2015-06-10T10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8"/>
    <s v="photography"/>
    <s v="photobooks"/>
    <x v="1742"/>
    <d v="2017-01-07T16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s v="photography"/>
    <s v="photobooks"/>
    <x v="1743"/>
    <d v="2016-08-26T22:59:00"/>
    <n v="2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s v="photography"/>
    <s v="photobooks"/>
    <x v="1744"/>
    <d v="2015-03-08T08:31:17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8"/>
    <s v="photography"/>
    <s v="photobooks"/>
    <x v="1745"/>
    <d v="2016-12-21T21:00:00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s v="photography"/>
    <s v="photobooks"/>
    <x v="1746"/>
    <d v="2016-11-23T21:00:0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0:00:00"/>
    <n v="3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s v="photography"/>
    <s v="photobooks"/>
    <x v="1748"/>
    <d v="2015-09-02T17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s v="photography"/>
    <s v="photobooks"/>
    <x v="1749"/>
    <d v="2017-03-01T14:00:00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15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2:45:23"/>
    <n v="3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s v="photography"/>
    <s v="photobooks"/>
    <x v="1752"/>
    <d v="2016-10-14T01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1:59:28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15:02:33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3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8T23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s v="photography"/>
    <s v="photobooks"/>
    <x v="1757"/>
    <d v="2017-01-28T14:29:0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9999999999995"/>
    <s v="photography"/>
    <s v="photobooks"/>
    <x v="1758"/>
    <d v="2016-07-14T17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3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s v="photography"/>
    <s v="photobooks"/>
    <x v="1760"/>
    <d v="2016-02-25T11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s v="photography"/>
    <s v="photobooks"/>
    <x v="1761"/>
    <d v="2015-09-12T08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18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15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s v="photography"/>
    <s v="photobooks"/>
    <x v="1764"/>
    <d v="2014-08-03T06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s v="photography"/>
    <s v="photobooks"/>
    <x v="1765"/>
    <d v="2014-08-13T18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s v="photography"/>
    <s v="photobooks"/>
    <x v="1766"/>
    <d v="2014-08-25T15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0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08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4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3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s v="photography"/>
    <s v="photobooks"/>
    <x v="1771"/>
    <d v="2014-10-23T18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2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s v="photography"/>
    <s v="photobooks"/>
    <x v="1773"/>
    <d v="2015-01-19T13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09:59:00"/>
    <n v="4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s v="photography"/>
    <s v="photobooks"/>
    <x v="1775"/>
    <d v="2014-10-24T18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17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3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s v="photography"/>
    <s v="photobooks"/>
    <x v="1778"/>
    <d v="2015-03-27T14:43: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s v="photography"/>
    <s v="photobooks"/>
    <x v="1779"/>
    <d v="2016-09-02T11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s v="photography"/>
    <s v="photobooks"/>
    <x v="1780"/>
    <d v="2016-07-02T09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s v="photography"/>
    <s v="photobooks"/>
    <x v="1781"/>
    <d v="2016-09-15T09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s v="photography"/>
    <s v="photobooks"/>
    <x v="1782"/>
    <d v="2016-02-21T08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17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s v="photography"/>
    <s v="photobooks"/>
    <x v="1784"/>
    <d v="2015-01-30T22:25:00"/>
    <n v="3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s v="photography"/>
    <s v="photobooks"/>
    <x v="1785"/>
    <d v="2014-10-15T19:00:00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08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s v="photography"/>
    <s v="photobooks"/>
    <x v="1787"/>
    <d v="2015-04-04T09:43:57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s v="photography"/>
    <s v="photobooks"/>
    <x v="1788"/>
    <d v="2014-10-31T17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1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s v="photography"/>
    <s v="photobooks"/>
    <x v="1790"/>
    <d v="2015-02-05T11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2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s v="photography"/>
    <s v="photobooks"/>
    <x v="1792"/>
    <d v="2015-08-10T01:59:00"/>
    <n v="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s v="photography"/>
    <s v="photobooks"/>
    <x v="1793"/>
    <d v="2014-11-27T17:24:00"/>
    <n v="3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s v="photography"/>
    <s v="photobooks"/>
    <x v="1794"/>
    <d v="2015-02-11T08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s v="photography"/>
    <s v="photobooks"/>
    <x v="1795"/>
    <d v="2016-10-14T11:00:00"/>
    <n v="3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s v="photography"/>
    <s v="photobooks"/>
    <x v="1796"/>
    <d v="2016-07-24T05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08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8"/>
    <s v="photography"/>
    <s v="photobooks"/>
    <x v="1798"/>
    <d v="2016-02-04T02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16:13:28"/>
    <n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s v="photography"/>
    <s v="photobooks"/>
    <x v="1800"/>
    <d v="2016-10-10T09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07:10:00"/>
    <n v="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s v="photography"/>
    <s v="photobooks"/>
    <x v="1802"/>
    <d v="2015-06-27T16:59:00"/>
    <n v="2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3T20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s v="photography"/>
    <s v="photobooks"/>
    <x v="1804"/>
    <d v="2015-11-14T12:16:44"/>
    <n v="4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s v="photography"/>
    <s v="photobooks"/>
    <x v="1805"/>
    <d v="2015-10-02T13:00:00"/>
    <n v="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s v="photography"/>
    <s v="photobooks"/>
    <x v="1806"/>
    <d v="2014-09-30T10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s v="photography"/>
    <s v="photobooks"/>
    <x v="1807"/>
    <d v="2014-09-27T20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s v="photography"/>
    <s v="photobooks"/>
    <x v="1808"/>
    <d v="2017-02-11T11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s v="photography"/>
    <s v="photobooks"/>
    <x v="1809"/>
    <d v="2015-03-01T16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s v="photography"/>
    <s v="photobooks"/>
    <x v="1810"/>
    <d v="2014-08-21T16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s v="photography"/>
    <s v="photobooks"/>
    <x v="1811"/>
    <d v="2014-10-23T23:00:00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s v="photography"/>
    <s v="photobooks"/>
    <x v="1812"/>
    <d v="2016-07-03T02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s v="photography"/>
    <s v="photobooks"/>
    <x v="1813"/>
    <d v="2014-08-08T16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s v="photography"/>
    <s v="photobooks"/>
    <x v="1814"/>
    <d v="2015-02-28T02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s v="photography"/>
    <s v="photobooks"/>
    <x v="1815"/>
    <d v="2015-07-01T16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s v="photography"/>
    <s v="photobooks"/>
    <x v="1816"/>
    <d v="2016-07-25T14:00:00"/>
    <n v="2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s v="photography"/>
    <s v="photobooks"/>
    <x v="1817"/>
    <d v="2017-01-30T01:59:00"/>
    <n v="6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s v="photography"/>
    <s v="photobooks"/>
    <x v="1818"/>
    <d v="2015-04-02T23:37:3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s v="photography"/>
    <s v="photobooks"/>
    <x v="1819"/>
    <d v="2014-07-30T13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3-31T20:01:30"/>
    <n v="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s v="music"/>
    <s v="rock"/>
    <x v="1821"/>
    <d v="2012-03-03T02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s v="music"/>
    <s v="rock"/>
    <x v="1822"/>
    <d v="2014-01-31T14:01:00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0000000000002"/>
    <s v="music"/>
    <s v="rock"/>
    <x v="1823"/>
    <d v="2012-10-24T11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s v="music"/>
    <s v="rock"/>
    <x v="1824"/>
    <d v="2014-01-07T21:08:00"/>
    <n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s v="music"/>
    <s v="rock"/>
    <x v="1825"/>
    <d v="2013-07-11T15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17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2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s v="music"/>
    <s v="rock"/>
    <x v="1828"/>
    <d v="2014-05-09T17:00:00"/>
    <n v="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s v="music"/>
    <s v="rock"/>
    <x v="1829"/>
    <d v="2011-01-21T17:00:00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1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s v="music"/>
    <s v="rock"/>
    <x v="1831"/>
    <d v="2012-05-12T18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07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2:59:00"/>
    <n v="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s v="music"/>
    <s v="rock"/>
    <x v="1834"/>
    <d v="2015-01-24T18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s v="music"/>
    <s v="rock"/>
    <x v="1835"/>
    <d v="2016-03-31T10:51:11"/>
    <n v="3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s v="music"/>
    <s v="rock"/>
    <x v="1836"/>
    <d v="2013-02-17T14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7T19:08:5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s v="music"/>
    <s v="rock"/>
    <x v="1838"/>
    <d v="2011-09-30T22:00:00"/>
    <n v="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9999999999995"/>
    <s v="music"/>
    <s v="rock"/>
    <x v="1839"/>
    <d v="2016-10-01T12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9"/>
    <s v="music"/>
    <s v="rock"/>
    <x v="1840"/>
    <d v="2013-05-06T23:59:00"/>
    <n v="2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s v="music"/>
    <s v="rock"/>
    <x v="1841"/>
    <d v="2014-05-19T23:59:00"/>
    <n v="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s v="music"/>
    <s v="rock"/>
    <x v="1842"/>
    <d v="2015-03-02T00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s v="music"/>
    <s v="rock"/>
    <x v="1843"/>
    <d v="2011-02-20T18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s v="music"/>
    <s v="rock"/>
    <x v="1844"/>
    <d v="2011-06-10T22:00:00"/>
    <n v="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s v="music"/>
    <s v="rock"/>
    <x v="1845"/>
    <d v="2016-06-16T23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s v="music"/>
    <s v="rock"/>
    <x v="1846"/>
    <d v="2012-12-15T10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0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s v="music"/>
    <s v="rock"/>
    <x v="1848"/>
    <d v="2011-07-31T01:59:00"/>
    <n v="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s v="music"/>
    <s v="rock"/>
    <x v="1849"/>
    <d v="2012-10-17T15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s v="music"/>
    <s v="rock"/>
    <x v="1850"/>
    <d v="2014-07-10T18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s v="music"/>
    <s v="rock"/>
    <x v="1851"/>
    <d v="2014-07-27T20:00:00"/>
    <n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s v="music"/>
    <s v="rock"/>
    <x v="1852"/>
    <d v="2015-04-24T19:00:00"/>
    <n v="3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s v="music"/>
    <s v="rock"/>
    <x v="1853"/>
    <d v="2012-11-13T21:26:57"/>
    <n v="5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s v="music"/>
    <s v="rock"/>
    <x v="1854"/>
    <d v="2013-05-23T19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s v="music"/>
    <s v="rock"/>
    <x v="1855"/>
    <d v="2014-01-06T07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s v="music"/>
    <s v="rock"/>
    <x v="1856"/>
    <d v="2014-07-18T15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s v="music"/>
    <s v="rock"/>
    <x v="1857"/>
    <d v="2014-09-12T13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0:48:41"/>
    <n v="6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s v="music"/>
    <s v="rock"/>
    <x v="1859"/>
    <d v="2011-09-22T13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s v="music"/>
    <s v="rock"/>
    <x v="1860"/>
    <d v="2014-02-06T12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s v="games"/>
    <s v="mobile games"/>
    <x v="1861"/>
    <d v="2015-01-26T02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s v="games"/>
    <s v="mobile games"/>
    <x v="1862"/>
    <d v="2017-03-08T02:30:00"/>
    <n v="4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s v="games"/>
    <s v="mobile games"/>
    <x v="1863"/>
    <d v="2014-06-12T14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s v="games"/>
    <s v="mobile games"/>
    <x v="1864"/>
    <d v="2014-05-04T12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s v="games"/>
    <s v="mobile games"/>
    <x v="1865"/>
    <d v="2016-11-06T04:49:07"/>
    <n v="3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2-28T23:00:00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s v="games"/>
    <s v="mobile games"/>
    <x v="1867"/>
    <d v="2016-11-05T17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2:59:0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s v="games"/>
    <s v="mobile games"/>
    <x v="1869"/>
    <d v="2017-01-03T19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s v="games"/>
    <s v="mobile games"/>
    <x v="1870"/>
    <d v="2016-01-30T23:17:0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4:48:21"/>
    <n v="4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s v="games"/>
    <s v="mobile games"/>
    <x v="1872"/>
    <d v="2015-06-29T22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s v="games"/>
    <s v="mobile games"/>
    <x v="1873"/>
    <d v="2015-07-08T11:45:00"/>
    <n v="3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s v="games"/>
    <s v="mobile games"/>
    <x v="1874"/>
    <d v="2016-06-28T18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16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s v="games"/>
    <s v="mobile games"/>
    <x v="1876"/>
    <d v="2014-06-16T01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s v="games"/>
    <s v="mobile games"/>
    <x v="1877"/>
    <d v="2015-02-28T19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s v="games"/>
    <s v="mobile games"/>
    <x v="1878"/>
    <d v="2014-06-12T19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s v="games"/>
    <s v="mobile games"/>
    <x v="1879"/>
    <d v="2016-03-14T09:35:29"/>
    <n v="3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9999999999996"/>
    <s v="games"/>
    <s v="mobile games"/>
    <x v="1880"/>
    <d v="2016-03-30T07:36:2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s v="music"/>
    <s v="indie rock"/>
    <x v="1881"/>
    <d v="2015-03-09T21:39:49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18:48:00"/>
    <n v="3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16:45:0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s v="music"/>
    <s v="indie rock"/>
    <x v="1884"/>
    <d v="2012-11-27T07:00:00"/>
    <n v="3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s v="music"/>
    <s v="indie rock"/>
    <x v="1885"/>
    <d v="2012-08-10T17:00:00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s v="music"/>
    <s v="indie rock"/>
    <x v="1886"/>
    <d v="2014-11-12T17:45:38"/>
    <n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s v="music"/>
    <s v="indie rock"/>
    <x v="1887"/>
    <d v="2015-12-03T16:30:00"/>
    <n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s v="music"/>
    <s v="indie rock"/>
    <x v="1888"/>
    <d v="2010-05-31T23:59:0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s v="music"/>
    <s v="indie rock"/>
    <x v="1889"/>
    <d v="2013-03-11T13:02:26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3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s v="music"/>
    <s v="indie rock"/>
    <x v="1891"/>
    <d v="2010-07-22T01:00:00"/>
    <n v="4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s v="music"/>
    <s v="indie rock"/>
    <x v="1892"/>
    <d v="2011-06-07T10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5T22:59:00"/>
    <n v="1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16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s v="music"/>
    <s v="indie rock"/>
    <x v="1895"/>
    <d v="2015-10-20T12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2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s v="music"/>
    <s v="indie rock"/>
    <x v="1897"/>
    <d v="2014-03-04T16:00:00"/>
    <n v="2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3:00:00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s v="music"/>
    <s v="indie rock"/>
    <x v="1899"/>
    <d v="2015-03-25T16:36:06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4"/>
    <s v="music"/>
    <s v="indie rock"/>
    <x v="1900"/>
    <d v="2012-10-06T04:59: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08:00:0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s v="technology"/>
    <s v="gadgets"/>
    <x v="1902"/>
    <d v="2015-03-04T13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3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s v="technology"/>
    <s v="gadgets"/>
    <x v="1904"/>
    <d v="2016-01-02T11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s v="technology"/>
    <s v="gadgets"/>
    <x v="1905"/>
    <d v="2014-09-07T17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s v="technology"/>
    <s v="gadgets"/>
    <x v="1906"/>
    <d v="2016-06-23T11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s v="technology"/>
    <s v="gadgets"/>
    <x v="1907"/>
    <d v="2014-05-23T09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17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999999999999"/>
    <s v="technology"/>
    <s v="gadgets"/>
    <x v="1909"/>
    <d v="2014-10-23T05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s v="technology"/>
    <s v="gadgets"/>
    <x v="1910"/>
    <d v="2015-10-31T17:45:0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s v="technology"/>
    <s v="gadgets"/>
    <x v="1911"/>
    <d v="2014-08-08T19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s v="technology"/>
    <s v="gadgets"/>
    <x v="1912"/>
    <d v="2015-06-04T00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s v="technology"/>
    <s v="gadgets"/>
    <x v="1913"/>
    <d v="2014-10-08T07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s v="technology"/>
    <s v="gadgets"/>
    <x v="1914"/>
    <d v="2014-10-31T22:59:00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1T20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3:12:55"/>
    <n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s v="technology"/>
    <s v="gadgets"/>
    <x v="1917"/>
    <d v="2017-02-10T01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s v="technology"/>
    <s v="gadgets"/>
    <x v="1918"/>
    <d v="2014-08-12T13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s v="technology"/>
    <s v="gadgets"/>
    <x v="1919"/>
    <d v="2015-05-19T16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s v="technology"/>
    <s v="gadgets"/>
    <x v="1920"/>
    <d v="2015-10-21T18:00:00"/>
    <n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0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1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6"/>
    <s v="music"/>
    <s v="indie rock"/>
    <x v="1923"/>
    <d v="2011-09-26T23:59:00"/>
    <n v="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s v="music"/>
    <s v="indie rock"/>
    <x v="1924"/>
    <d v="2014-01-15T14:33:00"/>
    <n v="2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0000000000002"/>
    <s v="music"/>
    <s v="indie rock"/>
    <x v="1925"/>
    <d v="2013-10-10T19:00:00"/>
    <n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s v="music"/>
    <s v="indie rock"/>
    <x v="1926"/>
    <d v="2010-11-01T19:26:00"/>
    <n v="2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s v="music"/>
    <s v="indie rock"/>
    <x v="1927"/>
    <d v="2012-03-07T23:59:00"/>
    <n v="1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s v="music"/>
    <s v="indie rock"/>
    <x v="1928"/>
    <d v="2013-05-07T10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s v="music"/>
    <s v="indie rock"/>
    <x v="1929"/>
    <d v="2011-07-04T19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08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s v="music"/>
    <s v="indie rock"/>
    <x v="1931"/>
    <d v="2012-05-21T22:30:00"/>
    <n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s v="music"/>
    <s v="indie rock"/>
    <x v="1932"/>
    <d v="2012-01-24T14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s v="music"/>
    <s v="indie rock"/>
    <x v="1933"/>
    <d v="2014-09-26T22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s v="music"/>
    <s v="indie rock"/>
    <x v="1934"/>
    <d v="2011-12-25T00:00:00"/>
    <n v="3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s v="music"/>
    <s v="indie rock"/>
    <x v="1935"/>
    <d v="2014-06-20T23:59:00"/>
    <n v="3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s v="music"/>
    <s v="indie rock"/>
    <x v="1936"/>
    <d v="2011-12-06T00:59:00"/>
    <n v="3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s v="music"/>
    <s v="indie rock"/>
    <x v="1937"/>
    <d v="2012-06-14T22:59:00"/>
    <n v="1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999999999998"/>
    <s v="music"/>
    <s v="indie rock"/>
    <x v="1938"/>
    <d v="2013-07-02T00:00:00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2000000000001"/>
    <s v="music"/>
    <s v="indie rock"/>
    <x v="1939"/>
    <d v="2013-03-10T17:38:28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s v="music"/>
    <s v="indie rock"/>
    <x v="1940"/>
    <d v="2011-06-14T22:59:0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s v="technology"/>
    <s v="hardware"/>
    <x v="1941"/>
    <d v="2014-05-15T01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s v="technology"/>
    <s v="hardware"/>
    <x v="1942"/>
    <d v="2011-07-04T14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20000000000007"/>
    <s v="technology"/>
    <s v="hardware"/>
    <x v="1943"/>
    <d v="2016-08-11T01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s v="technology"/>
    <s v="hardware"/>
    <x v="1944"/>
    <d v="2014-05-01T09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s v="technology"/>
    <s v="hardware"/>
    <x v="1945"/>
    <d v="2015-07-12T01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s v="technology"/>
    <s v="hardware"/>
    <x v="1946"/>
    <d v="2014-04-19T21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s v="technology"/>
    <s v="hardware"/>
    <x v="1947"/>
    <d v="2009-11-23T00:59:00"/>
    <n v="3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s v="technology"/>
    <s v="hardware"/>
    <x v="1948"/>
    <d v="2016-06-06T12:02:00"/>
    <n v="5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s v="technology"/>
    <s v="hardware"/>
    <x v="1949"/>
    <d v="2014-07-10T05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9999999999995"/>
    <s v="technology"/>
    <s v="hardware"/>
    <x v="1950"/>
    <d v="2011-04-21T23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s v="technology"/>
    <s v="hardware"/>
    <x v="1951"/>
    <d v="2016-11-07T06:05:37"/>
    <n v="3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s v="technology"/>
    <s v="hardware"/>
    <x v="1952"/>
    <d v="2013-10-16T09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1T22:00:00"/>
    <n v="2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0:00:00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4:00:00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s v="technology"/>
    <s v="hardware"/>
    <x v="1956"/>
    <d v="2015-04-18T16:10:05"/>
    <n v="4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6T21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17:42:41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09-30T19:00:00"/>
    <n v="4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s v="technology"/>
    <s v="hardware"/>
    <x v="1960"/>
    <d v="2014-12-21T03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s v="technology"/>
    <s v="hardware"/>
    <x v="1961"/>
    <d v="2012-10-05T22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3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05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6"/>
    <s v="technology"/>
    <s v="hardware"/>
    <x v="1964"/>
    <d v="2016-04-22T01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s v="technology"/>
    <s v="hardware"/>
    <x v="1965"/>
    <d v="2012-01-11T20:00:00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999999999998"/>
    <s v="technology"/>
    <s v="hardware"/>
    <x v="1966"/>
    <d v="2014-08-14T07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s v="technology"/>
    <s v="hardware"/>
    <x v="1967"/>
    <d v="2014-05-01T10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0:05:15"/>
    <n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s v="technology"/>
    <s v="hardware"/>
    <x v="1969"/>
    <d v="2016-08-05T14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19T22:38:21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s v="technology"/>
    <s v="hardware"/>
    <x v="1971"/>
    <d v="2013-11-14T23:00:00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s v="technology"/>
    <s v="hardware"/>
    <x v="1972"/>
    <d v="2012-11-17T20:17:24"/>
    <n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s v="technology"/>
    <s v="hardware"/>
    <x v="1973"/>
    <d v="2016-08-06T02:00:00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s v="technology"/>
    <s v="hardware"/>
    <x v="1974"/>
    <d v="2013-08-19T03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s v="technology"/>
    <s v="hardware"/>
    <x v="1975"/>
    <d v="2013-03-10T13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s v="technology"/>
    <s v="hardware"/>
    <x v="1976"/>
    <d v="2013-07-13T16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3"/>
    <s v="technology"/>
    <s v="hardware"/>
    <x v="1977"/>
    <d v="2015-12-19T02:59:00"/>
    <n v="4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s v="technology"/>
    <s v="hardware"/>
    <x v="1978"/>
    <d v="2012-06-12T02:00:00"/>
    <n v="3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99999999997"/>
    <s v="technology"/>
    <s v="hardware"/>
    <x v="1979"/>
    <d v="2015-11-18T23:59:00"/>
    <n v="3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s v="technology"/>
    <s v="hardware"/>
    <x v="1980"/>
    <d v="2016-04-03T07:01:02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s v="photography"/>
    <s v="people"/>
    <x v="1981"/>
    <d v="2014-07-09T12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s v="photography"/>
    <s v="people"/>
    <x v="1982"/>
    <d v="2016-12-04T10:04:47"/>
    <n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s v="photography"/>
    <s v="people"/>
    <x v="1983"/>
    <d v="2016-09-02T02:00:00"/>
    <n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s v="photography"/>
    <s v="people"/>
    <x v="1984"/>
    <d v="2014-11-30T14:58:01"/>
    <n v="6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s v="photography"/>
    <s v="people"/>
    <x v="1985"/>
    <d v="2016-08-02T18:00:00"/>
    <n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s v="photography"/>
    <s v="people"/>
    <x v="1986"/>
    <d v="2016-03-14T04:24:43"/>
    <n v="3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s v="photography"/>
    <s v="people"/>
    <x v="1987"/>
    <d v="2015-03-01T10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s v="photography"/>
    <s v="people"/>
    <x v="1988"/>
    <d v="2015-08-20T13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1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2T23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s v="photography"/>
    <s v="people"/>
    <x v="1991"/>
    <d v="2015-07-03T16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s v="photography"/>
    <s v="people"/>
    <x v="1992"/>
    <d v="2015-02-17T22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s v="photography"/>
    <s v="people"/>
    <x v="1993"/>
    <d v="2015-12-21T09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s v="photography"/>
    <s v="people"/>
    <x v="1994"/>
    <d v="2016-12-06T20:09:02"/>
    <n v="6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16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s v="photography"/>
    <s v="people"/>
    <x v="1996"/>
    <d v="2014-07-10T14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s v="photography"/>
    <s v="people"/>
    <x v="1997"/>
    <d v="2014-08-26T17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s v="photography"/>
    <s v="people"/>
    <x v="1998"/>
    <d v="2014-07-31T21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s v="photography"/>
    <s v="people"/>
    <x v="1999"/>
    <d v="2014-11-13T07:35:08"/>
    <n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17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s v="technology"/>
    <s v="hardware"/>
    <x v="2001"/>
    <d v="2015-06-12T15:00:00"/>
    <n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s v="technology"/>
    <s v="hardware"/>
    <x v="2002"/>
    <d v="2017-01-23T12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s v="technology"/>
    <s v="hardware"/>
    <x v="2003"/>
    <d v="2010-07-02T18:00:00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1"/>
    <s v="technology"/>
    <s v="hardware"/>
    <x v="2004"/>
    <d v="2014-07-10T09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s v="technology"/>
    <s v="hardware"/>
    <x v="2005"/>
    <d v="2013-10-15T22:59:00"/>
    <n v="2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08:00:45"/>
    <n v="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0000000000008"/>
    <s v="technology"/>
    <s v="hardware"/>
    <x v="2007"/>
    <d v="2010-08-23T23:00:00"/>
    <n v="6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s v="technology"/>
    <s v="hardware"/>
    <x v="2008"/>
    <d v="2011-09-19T09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7"/>
    <s v="technology"/>
    <s v="hardware"/>
    <x v="2009"/>
    <d v="2016-11-23T03:45:43"/>
    <n v="3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s v="technology"/>
    <s v="hardware"/>
    <x v="2010"/>
    <d v="2016-08-18T18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3"/>
    <s v="technology"/>
    <s v="hardware"/>
    <x v="2011"/>
    <d v="2016-01-11T18:00:00"/>
    <n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90000000000012"/>
    <s v="technology"/>
    <s v="hardware"/>
    <x v="2012"/>
    <d v="2015-02-05T14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s v="technology"/>
    <s v="hardware"/>
    <x v="2013"/>
    <d v="2016-07-08T18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s v="technology"/>
    <s v="hardware"/>
    <x v="2014"/>
    <d v="2013-03-24T23:08:59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3"/>
    <s v="technology"/>
    <s v="hardware"/>
    <x v="2015"/>
    <d v="2011-09-09T16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16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s v="technology"/>
    <s v="hardware"/>
    <x v="2017"/>
    <d v="2012-03-23T23:00:00"/>
    <n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s v="technology"/>
    <s v="hardware"/>
    <x v="2018"/>
    <d v="2015-08-13T03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2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s v="technology"/>
    <s v="hardware"/>
    <x v="2020"/>
    <d v="2014-05-14T18:04:00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s v="technology"/>
    <s v="hardware"/>
    <x v="2021"/>
    <d v="2014-09-23T20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s v="technology"/>
    <s v="hardware"/>
    <x v="2022"/>
    <d v="2016-06-11T08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s v="technology"/>
    <s v="hardware"/>
    <x v="2023"/>
    <d v="2015-06-11T05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s v="technology"/>
    <s v="hardware"/>
    <x v="2024"/>
    <d v="2012-08-12T22:00:00"/>
    <n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5"/>
    <s v="technology"/>
    <s v="hardware"/>
    <x v="2025"/>
    <d v="2015-06-10T23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s v="technology"/>
    <s v="hardware"/>
    <x v="2026"/>
    <d v="2014-04-20T22:59:00"/>
    <n v="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s v="technology"/>
    <s v="hardware"/>
    <x v="2027"/>
    <d v="2015-03-30T13:31:59"/>
    <n v="4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s v="technology"/>
    <s v="hardware"/>
    <x v="2028"/>
    <d v="2010-03-15T16:55:00"/>
    <n v="3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70000000000007"/>
    <s v="technology"/>
    <s v="hardware"/>
    <x v="2029"/>
    <d v="2014-08-26T19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2"/>
    <s v="technology"/>
    <s v="hardware"/>
    <x v="2030"/>
    <d v="2012-11-29T18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s v="technology"/>
    <s v="hardware"/>
    <x v="2031"/>
    <d v="2015-01-08T20:00:00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s v="technology"/>
    <s v="hardware"/>
    <x v="2032"/>
    <d v="2016-12-15T00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s v="technology"/>
    <s v="hardware"/>
    <x v="2033"/>
    <d v="2014-04-25T20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999999999994"/>
    <s v="technology"/>
    <s v="hardware"/>
    <x v="2034"/>
    <d v="2015-05-07T01:58:00"/>
    <n v="5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999999999997"/>
    <s v="technology"/>
    <s v="hardware"/>
    <x v="2035"/>
    <d v="2015-12-18T20:00:00"/>
    <n v="4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s v="technology"/>
    <s v="hardware"/>
    <x v="2036"/>
    <d v="2014-05-09T15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s v="technology"/>
    <s v="hardware"/>
    <x v="2037"/>
    <d v="2013-12-30T01:02:33"/>
    <n v="6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3:00:00"/>
    <n v="3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s v="technology"/>
    <s v="hardware"/>
    <x v="2039"/>
    <d v="2016-11-30T23:59:00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8"/>
    <s v="technology"/>
    <s v="hardware"/>
    <x v="2040"/>
    <d v="2013-11-15T18:15:03"/>
    <n v="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08:37:07"/>
    <n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s v="technology"/>
    <s v="hardware"/>
    <x v="2042"/>
    <d v="2016-01-22T11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s v="technology"/>
    <s v="hardware"/>
    <x v="2043"/>
    <d v="2016-12-10T23:59:00"/>
    <n v="5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s v="technology"/>
    <s v="hardware"/>
    <x v="2044"/>
    <d v="2015-06-13T11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3"/>
    <s v="technology"/>
    <s v="hardware"/>
    <x v="2045"/>
    <d v="2012-07-08T21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s v="technology"/>
    <s v="hardware"/>
    <x v="2046"/>
    <d v="2013-05-22T23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s v="technology"/>
    <s v="hardware"/>
    <x v="2047"/>
    <d v="2015-04-16T19:00:00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s v="technology"/>
    <s v="hardware"/>
    <x v="2048"/>
    <d v="2013-05-23T10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s v="technology"/>
    <s v="hardware"/>
    <x v="2049"/>
    <d v="2013-12-02T17:59:00"/>
    <n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s v="technology"/>
    <s v="hardware"/>
    <x v="2050"/>
    <d v="2015-05-30T20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s v="technology"/>
    <s v="hardware"/>
    <x v="2051"/>
    <d v="2013-12-25T19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3"/>
    <s v="technology"/>
    <s v="hardware"/>
    <x v="2052"/>
    <d v="2016-02-19T21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s v="technology"/>
    <s v="hardware"/>
    <x v="2053"/>
    <d v="2015-11-25T10:49:11"/>
    <n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3"/>
    <s v="technology"/>
    <s v="hardware"/>
    <x v="2054"/>
    <d v="2014-05-02T07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s v="technology"/>
    <s v="hardware"/>
    <x v="2055"/>
    <d v="2014-12-02T23:00:00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s v="technology"/>
    <s v="hardware"/>
    <x v="2056"/>
    <d v="2013-04-17T13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s v="technology"/>
    <s v="hardware"/>
    <x v="2057"/>
    <d v="2016-02-26T06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s v="technology"/>
    <s v="hardware"/>
    <x v="2058"/>
    <d v="2015-03-02T15:00:00"/>
    <n v="4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s v="technology"/>
    <s v="hardware"/>
    <x v="2059"/>
    <d v="2016-01-31T16:59:00"/>
    <n v="4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s v="technology"/>
    <s v="hardware"/>
    <x v="2060"/>
    <d v="2014-07-23T10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s v="technology"/>
    <s v="hardware"/>
    <x v="2061"/>
    <d v="2016-12-31T13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3:11:38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s v="technology"/>
    <s v="hardware"/>
    <x v="2063"/>
    <d v="2016-05-15T12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s v="technology"/>
    <s v="hardware"/>
    <x v="2064"/>
    <d v="2013-05-31T07:00:00"/>
    <n v="3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s v="technology"/>
    <s v="hardware"/>
    <x v="2065"/>
    <d v="2013-12-25T03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s v="technology"/>
    <s v="hardware"/>
    <x v="2066"/>
    <d v="2014-08-23T13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15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s v="technology"/>
    <s v="hardware"/>
    <x v="2068"/>
    <d v="2016-10-20T15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s v="technology"/>
    <s v="hardware"/>
    <x v="2069"/>
    <d v="2016-01-02T18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s v="technology"/>
    <s v="hardware"/>
    <x v="2070"/>
    <d v="2016-06-28T10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7"/>
    <s v="technology"/>
    <s v="hardware"/>
    <x v="2071"/>
    <d v="2016-10-02T01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999999999998"/>
    <s v="technology"/>
    <s v="hardware"/>
    <x v="2072"/>
    <d v="2016-05-07T08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1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4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0000000000002"/>
    <s v="technology"/>
    <s v="hardware"/>
    <x v="2075"/>
    <d v="2013-07-25T11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s v="technology"/>
    <s v="hardware"/>
    <x v="2076"/>
    <d v="2014-07-23T16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999999999998"/>
    <s v="technology"/>
    <s v="hardware"/>
    <x v="2077"/>
    <d v="2015-06-05T16:00:00"/>
    <n v="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s v="technology"/>
    <s v="hardware"/>
    <x v="2078"/>
    <d v="2016-12-18T13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8"/>
    <s v="technology"/>
    <s v="hardware"/>
    <x v="2079"/>
    <d v="2015-06-25T14:00:00"/>
    <n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18:58:20"/>
    <n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0000000000011"/>
    <s v="music"/>
    <s v="indie rock"/>
    <x v="2081"/>
    <d v="2012-05-15T23:59:00"/>
    <n v="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2"/>
    <s v="music"/>
    <s v="indie rock"/>
    <x v="2082"/>
    <d v="2011-11-23T22:53:16"/>
    <n v="6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s v="music"/>
    <s v="indie rock"/>
    <x v="2083"/>
    <d v="2012-06-04T12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60000000000011"/>
    <s v="music"/>
    <s v="indie rock"/>
    <x v="2084"/>
    <d v="2014-05-04T01:59:00"/>
    <n v="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s v="music"/>
    <s v="indie rock"/>
    <x v="2085"/>
    <d v="2012-07-15T15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3T23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7T23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1"/>
    <s v="music"/>
    <s v="indie rock"/>
    <x v="2088"/>
    <d v="2010-09-10T22:59:00"/>
    <n v="3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s v="music"/>
    <s v="indie rock"/>
    <x v="2089"/>
    <d v="2013-08-01T20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3"/>
    <s v="music"/>
    <s v="indie rock"/>
    <x v="2090"/>
    <d v="2013-02-24T04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s v="music"/>
    <s v="indie rock"/>
    <x v="2091"/>
    <d v="2011-03-01T15:00:00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s v="music"/>
    <s v="indie rock"/>
    <x v="2092"/>
    <d v="2011-10-07T11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s v="music"/>
    <s v="indie rock"/>
    <x v="2093"/>
    <d v="2012-12-22T16:30:32"/>
    <n v="6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4T22:00:00"/>
    <n v="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2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s v="music"/>
    <s v="indie rock"/>
    <x v="2096"/>
    <d v="2012-10-25T22:59:00"/>
    <n v="1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0:02:15"/>
    <n v="6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s v="music"/>
    <s v="indie rock"/>
    <x v="2098"/>
    <d v="2012-03-07T21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s v="music"/>
    <s v="indie rock"/>
    <x v="2099"/>
    <d v="2015-07-01T22:40:00"/>
    <n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s v="music"/>
    <s v="indie rock"/>
    <x v="2100"/>
    <d v="2012-06-29T22:59:00"/>
    <n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s v="music"/>
    <s v="indie rock"/>
    <x v="2101"/>
    <d v="2012-02-12T22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15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s v="music"/>
    <s v="indie rock"/>
    <x v="2103"/>
    <d v="2012-11-09T14:07:07"/>
    <n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0T19:00:00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s v="music"/>
    <s v="indie rock"/>
    <x v="2105"/>
    <d v="2014-11-20T23:00:00"/>
    <n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s v="music"/>
    <s v="indie rock"/>
    <x v="2106"/>
    <d v="2013-01-26T00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3:03:13"/>
    <n v="2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s v="music"/>
    <s v="indie rock"/>
    <x v="2108"/>
    <d v="2012-09-09T22:55:00"/>
    <n v="2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2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s v="music"/>
    <s v="indie rock"/>
    <x v="2110"/>
    <d v="2014-05-27T23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4T20:00:00"/>
    <n v="6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s v="music"/>
    <s v="indie rock"/>
    <x v="2112"/>
    <d v="2013-04-15T17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s v="music"/>
    <s v="indie rock"/>
    <x v="2113"/>
    <d v="2014-09-23T15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s v="music"/>
    <s v="indie rock"/>
    <x v="2114"/>
    <d v="2010-12-08T23:59:00"/>
    <n v="6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19T20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3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6T23:59:00"/>
    <n v="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s v="music"/>
    <s v="indie rock"/>
    <x v="2118"/>
    <d v="2011-07-24T15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s v="music"/>
    <s v="indie rock"/>
    <x v="2119"/>
    <d v="2012-08-15T22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s v="music"/>
    <s v="indie rock"/>
    <x v="2120"/>
    <d v="2014-01-01T18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2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s v="games"/>
    <s v="video games"/>
    <x v="2122"/>
    <d v="2017-01-07T02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1:59:00"/>
    <n v="5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s v="games"/>
    <s v="video games"/>
    <x v="2124"/>
    <d v="2010-11-30T00:00:00"/>
    <n v="4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s v="games"/>
    <s v="video games"/>
    <x v="2125"/>
    <d v="2015-08-04T19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s v="games"/>
    <s v="video games"/>
    <x v="2126"/>
    <d v="2014-12-08T18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9999999999997"/>
    <s v="games"/>
    <s v="video games"/>
    <x v="2127"/>
    <d v="2015-03-12T06:07:43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s v="games"/>
    <s v="video games"/>
    <x v="2128"/>
    <d v="2014-09-21T13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09T19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s v="games"/>
    <s v="video games"/>
    <x v="2130"/>
    <d v="2014-08-15T21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s v="games"/>
    <s v="video games"/>
    <x v="2131"/>
    <d v="2015-07-11T23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s v="games"/>
    <s v="video games"/>
    <x v="2132"/>
    <d v="2014-02-03T06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s v="games"/>
    <s v="video games"/>
    <x v="2133"/>
    <d v="2011-04-24T01:59:00"/>
    <n v="3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s v="games"/>
    <s v="video games"/>
    <x v="2134"/>
    <d v="2013-04-27T16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18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s v="games"/>
    <s v="video games"/>
    <x v="2136"/>
    <d v="2013-10-19T07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s v="games"/>
    <s v="video games"/>
    <x v="2137"/>
    <d v="2014-12-05T13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8T20:18:59"/>
    <n v="3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0000000000003"/>
    <s v="games"/>
    <s v="video games"/>
    <x v="2139"/>
    <d v="2016-11-03T13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s v="games"/>
    <s v="video games"/>
    <x v="2140"/>
    <d v="2013-01-11T15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s v="games"/>
    <s v="video games"/>
    <x v="2141"/>
    <d v="2014-11-14T01:39:19"/>
    <n v="3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9999999999996"/>
    <s v="games"/>
    <s v="video games"/>
    <x v="2142"/>
    <d v="2015-12-30T11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s v="games"/>
    <s v="video games"/>
    <x v="2143"/>
    <d v="2010-07-21T14:00:00"/>
    <n v="4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s v="games"/>
    <s v="video games"/>
    <x v="2144"/>
    <d v="2013-09-14T08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s v="games"/>
    <s v="video games"/>
    <x v="2145"/>
    <d v="2013-11-27T01:41:54"/>
    <n v="3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s v="games"/>
    <s v="video games"/>
    <x v="2146"/>
    <d v="2016-02-11T11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s v="games"/>
    <s v="video games"/>
    <x v="2147"/>
    <d v="2014-11-16T03:05:48"/>
    <n v="3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1:36:2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s v="games"/>
    <s v="video games"/>
    <x v="2149"/>
    <d v="2010-07-30T19:00:00"/>
    <n v="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1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s v="games"/>
    <s v="video games"/>
    <x v="2151"/>
    <d v="2016-06-29T15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s v="games"/>
    <s v="video games"/>
    <x v="2152"/>
    <d v="2014-03-15T13:58:29"/>
    <n v="3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s v="games"/>
    <s v="video games"/>
    <x v="2153"/>
    <d v="2015-01-10T02:59:00"/>
    <n v="4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0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s v="games"/>
    <s v="video games"/>
    <x v="2155"/>
    <d v="2016-03-31T11:56:25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s v="games"/>
    <s v="video games"/>
    <x v="2156"/>
    <d v="2013-09-16T15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s v="games"/>
    <s v="video games"/>
    <x v="2157"/>
    <d v="2016-12-23T02:59:00"/>
    <n v="3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15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2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s v="games"/>
    <s v="video games"/>
    <x v="2160"/>
    <d v="2012-05-19T12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15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1"/>
    <s v="music"/>
    <s v="rock"/>
    <x v="2162"/>
    <d v="2014-07-24T13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s v="music"/>
    <s v="rock"/>
    <x v="2163"/>
    <d v="2015-06-07T22:50:00"/>
    <n v="5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s v="music"/>
    <s v="rock"/>
    <x v="2164"/>
    <d v="2016-06-24T22:59:00"/>
    <n v="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s v="music"/>
    <s v="rock"/>
    <x v="2165"/>
    <d v="2016-04-08T10:00:3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s v="music"/>
    <s v="rock"/>
    <x v="2166"/>
    <d v="2014-12-05T16:06:58"/>
    <n v="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4T20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0:00:00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s v="music"/>
    <s v="rock"/>
    <x v="2169"/>
    <d v="2017-03-02T11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3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s v="music"/>
    <s v="rock"/>
    <x v="2171"/>
    <d v="2015-06-22T00:00:00"/>
    <n v="3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s v="music"/>
    <s v="rock"/>
    <x v="2172"/>
    <d v="2015-04-18T08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s v="music"/>
    <s v="rock"/>
    <x v="2173"/>
    <d v="2013-09-09T22:59:00"/>
    <n v="3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s v="music"/>
    <s v="rock"/>
    <x v="2174"/>
    <d v="2016-05-05T08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0T19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s v="music"/>
    <s v="rock"/>
    <x v="2176"/>
    <d v="2015-05-02T10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s v="music"/>
    <s v="rock"/>
    <x v="2177"/>
    <d v="2016-06-06T01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0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s v="music"/>
    <s v="rock"/>
    <x v="2179"/>
    <d v="2015-04-10T23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s v="music"/>
    <s v="rock"/>
    <x v="2180"/>
    <d v="2015-11-13T12:04:28"/>
    <n v="4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s v="games"/>
    <s v="tabletop games"/>
    <x v="2181"/>
    <d v="2017-02-20T19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s v="games"/>
    <s v="tabletop games"/>
    <x v="2182"/>
    <d v="2014-10-02T16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s v="games"/>
    <s v="tabletop games"/>
    <x v="2183"/>
    <d v="2017-02-09T00:00:00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000000000001"/>
    <s v="games"/>
    <s v="tabletop games"/>
    <x v="2184"/>
    <d v="2016-01-25T11:00:00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s v="games"/>
    <s v="tabletop games"/>
    <x v="2185"/>
    <d v="2013-03-26T03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6T21:00:00"/>
    <n v="3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s v="games"/>
    <s v="tabletop games"/>
    <x v="2187"/>
    <d v="2015-04-02T22:59:00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s v="games"/>
    <s v="tabletop games"/>
    <x v="2188"/>
    <d v="2016-10-25T12:00:00"/>
    <n v="3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s v="games"/>
    <s v="tabletop games"/>
    <x v="2189"/>
    <d v="2016-04-21T17:00:00"/>
    <n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s v="games"/>
    <s v="tabletop games"/>
    <x v="2190"/>
    <d v="2016-03-23T01:59:0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15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s v="games"/>
    <s v="tabletop games"/>
    <x v="2192"/>
    <d v="2016-12-15T18:00:00"/>
    <n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s v="games"/>
    <s v="tabletop games"/>
    <x v="2193"/>
    <d v="2016-11-20T23:59:00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s v="games"/>
    <s v="tabletop games"/>
    <x v="2194"/>
    <d v="2016-03-26T12:11:30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s v="games"/>
    <s v="tabletop games"/>
    <x v="2195"/>
    <d v="2015-08-11T13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2:00:00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s v="games"/>
    <s v="tabletop games"/>
    <x v="2197"/>
    <d v="2015-02-28T09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s v="games"/>
    <s v="tabletop games"/>
    <x v="2198"/>
    <d v="2015-11-14T08:20:00"/>
    <n v="3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s v="games"/>
    <s v="tabletop games"/>
    <x v="2199"/>
    <d v="2015-10-15T04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s v="games"/>
    <s v="tabletop games"/>
    <x v="2200"/>
    <d v="2015-07-05T22:00:00"/>
    <n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15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s v="music"/>
    <s v="electronic music"/>
    <x v="2202"/>
    <d v="2012-11-01T15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15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s v="music"/>
    <s v="electronic music"/>
    <x v="2204"/>
    <d v="2013-03-09T02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s v="music"/>
    <s v="electronic music"/>
    <x v="2205"/>
    <d v="2012-06-01T14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s v="music"/>
    <s v="electronic music"/>
    <x v="2206"/>
    <d v="2012-04-16T01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s v="music"/>
    <s v="electronic music"/>
    <x v="2207"/>
    <d v="2013-11-16T00:39:33"/>
    <n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s v="music"/>
    <s v="electronic music"/>
    <x v="2208"/>
    <d v="2012-04-06T23:00:00"/>
    <n v="6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s v="music"/>
    <s v="electronic music"/>
    <x v="2209"/>
    <d v="2014-04-14T18:00:00"/>
    <n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1"/>
    <s v="music"/>
    <s v="electronic music"/>
    <x v="2210"/>
    <d v="2012-04-14T12:36:00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1:59:00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s v="music"/>
    <s v="electronic music"/>
    <x v="2212"/>
    <d v="2013-11-03T20:00:00"/>
    <n v="3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4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s v="music"/>
    <s v="electronic music"/>
    <x v="2214"/>
    <d v="2014-02-06T14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s v="music"/>
    <s v="electronic music"/>
    <x v="2215"/>
    <d v="2012-03-13T01:59:00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s v="music"/>
    <s v="electronic music"/>
    <x v="2216"/>
    <d v="2015-07-23T13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s v="music"/>
    <s v="electronic music"/>
    <x v="2217"/>
    <d v="2015-11-02T03:00:0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s v="music"/>
    <s v="electronic music"/>
    <x v="2218"/>
    <d v="2012-08-28T19:00:00"/>
    <n v="2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s v="music"/>
    <s v="electronic music"/>
    <x v="2219"/>
    <d v="2015-08-19T12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s v="music"/>
    <s v="electronic music"/>
    <x v="2220"/>
    <d v="2013-07-26T20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9999999999996"/>
    <s v="games"/>
    <s v="tabletop games"/>
    <x v="2221"/>
    <d v="2016-04-22T19:00:00"/>
    <n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3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0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s v="games"/>
    <s v="tabletop games"/>
    <x v="2224"/>
    <d v="2016-10-29T14:00:00"/>
    <n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999999999998"/>
    <s v="games"/>
    <s v="tabletop games"/>
    <x v="2225"/>
    <d v="2014-09-21T14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3"/>
    <s v="games"/>
    <s v="tabletop games"/>
    <x v="2226"/>
    <d v="2016-02-11T23:59:00"/>
    <n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s v="games"/>
    <s v="tabletop games"/>
    <x v="2227"/>
    <d v="2013-11-13T15:22:35"/>
    <n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s v="games"/>
    <s v="tabletop games"/>
    <x v="2228"/>
    <d v="2015-08-16T01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s v="games"/>
    <s v="tabletop games"/>
    <x v="2229"/>
    <d v="2013-09-02T23:00:00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16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s v="games"/>
    <s v="tabletop games"/>
    <x v="2231"/>
    <d v="2013-06-25T00:00:00"/>
    <n v="2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s v="games"/>
    <s v="tabletop games"/>
    <x v="2232"/>
    <d v="2014-07-18T22:00:00"/>
    <n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40000000000002"/>
    <s v="games"/>
    <s v="tabletop games"/>
    <x v="2233"/>
    <d v="2015-12-13T19:00:00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4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s v="games"/>
    <s v="tabletop games"/>
    <x v="2235"/>
    <d v="2015-03-28T18:31:51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s v="games"/>
    <s v="tabletop games"/>
    <x v="2236"/>
    <d v="2016-02-01T09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s v="games"/>
    <s v="tabletop games"/>
    <x v="2237"/>
    <d v="2014-11-12T02:59:00"/>
    <n v="4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s v="games"/>
    <s v="tabletop games"/>
    <x v="2238"/>
    <d v="2017-03-10T09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s v="games"/>
    <s v="tabletop games"/>
    <x v="2239"/>
    <d v="2013-11-30T23:02:00"/>
    <n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4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s v="games"/>
    <s v="tabletop games"/>
    <x v="2241"/>
    <d v="2017-03-02T14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s v="games"/>
    <s v="tabletop games"/>
    <x v="2242"/>
    <d v="2013-11-26T22:02:00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s v="games"/>
    <s v="tabletop games"/>
    <x v="2243"/>
    <d v="2017-03-12T22:00:00"/>
    <n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s v="games"/>
    <s v="tabletop games"/>
    <x v="2244"/>
    <d v="2016-10-16T15:30:00"/>
    <n v="1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s v="games"/>
    <s v="tabletop games"/>
    <x v="2245"/>
    <d v="2014-02-21T13:00:00"/>
    <n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s v="games"/>
    <s v="tabletop games"/>
    <x v="2246"/>
    <d v="2015-09-04T14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s v="games"/>
    <s v="tabletop games"/>
    <x v="2247"/>
    <d v="2015-07-29T10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s v="games"/>
    <s v="tabletop games"/>
    <x v="2248"/>
    <d v="2016-12-14T16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0:52:45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s v="games"/>
    <s v="tabletop games"/>
    <x v="2250"/>
    <d v="2016-12-02T20:07:53"/>
    <n v="3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s v="games"/>
    <s v="tabletop games"/>
    <x v="2251"/>
    <d v="2014-08-16T03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s v="games"/>
    <s v="tabletop games"/>
    <x v="2252"/>
    <d v="2016-08-06T02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3"/>
    <s v="games"/>
    <s v="tabletop games"/>
    <x v="2253"/>
    <d v="2015-11-18T11:09:07"/>
    <n v="3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8"/>
    <s v="games"/>
    <s v="tabletop games"/>
    <x v="2254"/>
    <d v="2017-01-24T10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9"/>
    <s v="games"/>
    <s v="tabletop games"/>
    <x v="2255"/>
    <d v="2016-05-07T17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05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s v="games"/>
    <s v="tabletop games"/>
    <x v="2257"/>
    <d v="2016-06-19T18:00:00"/>
    <n v="3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s v="games"/>
    <s v="tabletop games"/>
    <x v="2258"/>
    <d v="2015-06-11T13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s v="games"/>
    <s v="tabletop games"/>
    <x v="2259"/>
    <d v="2016-12-08T14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00000000000011"/>
    <s v="games"/>
    <s v="tabletop games"/>
    <x v="2260"/>
    <d v="2014-03-26T18:24:1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2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s v="games"/>
    <s v="tabletop games"/>
    <x v="2262"/>
    <d v="2014-11-17T19:00:00"/>
    <n v="3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4"/>
    <s v="games"/>
    <s v="tabletop games"/>
    <x v="2263"/>
    <d v="2015-01-31T14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s v="games"/>
    <s v="tabletop games"/>
    <x v="2264"/>
    <d v="2016-05-22T22:00:00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15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s v="games"/>
    <s v="tabletop games"/>
    <x v="2266"/>
    <d v="2016-04-26T21:00:00"/>
    <n v="1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0T20:00:00"/>
    <n v="2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s v="games"/>
    <s v="tabletop games"/>
    <x v="2268"/>
    <d v="2017-03-11T20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4"/>
    <s v="games"/>
    <s v="tabletop games"/>
    <x v="2269"/>
    <d v="2017-03-07T00:00:00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s v="games"/>
    <s v="tabletop games"/>
    <x v="2270"/>
    <d v="2017-01-10T16:59:00"/>
    <n v="2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s v="games"/>
    <s v="tabletop games"/>
    <x v="2271"/>
    <d v="2016-12-09T19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s v="games"/>
    <s v="tabletop games"/>
    <x v="2272"/>
    <d v="2015-12-07T11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s v="games"/>
    <s v="tabletop games"/>
    <x v="2273"/>
    <d v="2017-03-12T07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s v="games"/>
    <s v="tabletop games"/>
    <x v="2274"/>
    <d v="2014-02-23T07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s v="games"/>
    <s v="tabletop games"/>
    <x v="2275"/>
    <d v="2014-12-22T09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0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s v="games"/>
    <s v="tabletop games"/>
    <x v="2277"/>
    <d v="2012-02-27T11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17:59:00"/>
    <n v="3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s v="games"/>
    <s v="tabletop games"/>
    <x v="2279"/>
    <d v="2015-02-03T23:00:00"/>
    <n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09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s v="music"/>
    <s v="rock"/>
    <x v="2281"/>
    <d v="2011-07-25T01:50:00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s v="music"/>
    <s v="rock"/>
    <x v="2282"/>
    <d v="2016-01-13T23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s v="music"/>
    <s v="rock"/>
    <x v="2283"/>
    <d v="2012-05-08T21:00:04"/>
    <n v="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s v="music"/>
    <s v="rock"/>
    <x v="2284"/>
    <d v="2011-03-11T23:00:00"/>
    <n v="2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s v="music"/>
    <s v="rock"/>
    <x v="2285"/>
    <d v="2012-06-28T23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s v="music"/>
    <s v="rock"/>
    <x v="2286"/>
    <d v="2013-09-05T22:59:00"/>
    <n v="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s v="music"/>
    <s v="rock"/>
    <x v="2287"/>
    <d v="2014-06-23T11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s v="music"/>
    <s v="rock"/>
    <x v="2288"/>
    <d v="2012-06-26T13:00:00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s v="music"/>
    <s v="rock"/>
    <x v="2289"/>
    <d v="2013-12-06T18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s v="music"/>
    <s v="rock"/>
    <x v="2290"/>
    <d v="2009-12-01T12:00:00"/>
    <n v="7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2T23:00:00"/>
    <n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s v="music"/>
    <s v="rock"/>
    <x v="2292"/>
    <d v="2012-04-18T11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8"/>
    <s v="music"/>
    <s v="rock"/>
    <x v="2293"/>
    <d v="2012-09-24T22:59:00"/>
    <n v="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s v="music"/>
    <s v="rock"/>
    <x v="2294"/>
    <d v="2013-01-20T12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s v="music"/>
    <s v="rock"/>
    <x v="2295"/>
    <d v="2013-01-26T17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s v="music"/>
    <s v="rock"/>
    <x v="2296"/>
    <d v="2012-02-23T12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s v="music"/>
    <s v="rock"/>
    <x v="2297"/>
    <d v="2012-03-13T22:59:00"/>
    <n v="3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s v="music"/>
    <s v="rock"/>
    <x v="2298"/>
    <d v="2014-03-26T14:10:3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s v="music"/>
    <s v="rock"/>
    <x v="2299"/>
    <d v="2011-02-05T19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s v="music"/>
    <s v="rock"/>
    <x v="2300"/>
    <d v="2012-06-28T12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0T22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2:00:00"/>
    <n v="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90000000000009"/>
    <s v="music"/>
    <s v="indie rock"/>
    <x v="2303"/>
    <d v="2011-12-12T22:39:56"/>
    <n v="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0-12-31T23:59:00"/>
    <n v="4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s v="music"/>
    <s v="indie rock"/>
    <x v="2305"/>
    <d v="2014-08-08T13:00:00"/>
    <n v="2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09T23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4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s v="music"/>
    <s v="indie rock"/>
    <x v="2308"/>
    <d v="2014-08-28T20:00:00"/>
    <n v="2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18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s v="music"/>
    <s v="indie rock"/>
    <x v="2310"/>
    <d v="2013-03-21T13:03:35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s v="music"/>
    <s v="indie rock"/>
    <x v="2311"/>
    <d v="2014-05-06T19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s v="music"/>
    <s v="indie rock"/>
    <x v="2312"/>
    <d v="2014-04-18T18:00:00"/>
    <n v="3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s v="music"/>
    <s v="indie rock"/>
    <x v="2313"/>
    <d v="2012-05-03T18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s v="music"/>
    <s v="indie rock"/>
    <x v="2314"/>
    <d v="2012-06-07T08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2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s v="music"/>
    <s v="indie rock"/>
    <x v="2316"/>
    <d v="2009-12-09T13:24:00"/>
    <n v="7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0:00:0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s v="music"/>
    <s v="indie rock"/>
    <x v="2318"/>
    <d v="2009-09-25T22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s v="music"/>
    <s v="indie rock"/>
    <x v="2319"/>
    <d v="2013-12-14T20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5"/>
    <s v="music"/>
    <s v="indie rock"/>
    <x v="2320"/>
    <d v="2014-04-02T13:36:40"/>
    <n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s v="food"/>
    <s v="small batch"/>
    <x v="2321"/>
    <d v="2017-04-04T00:15:0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s v="food"/>
    <s v="small batch"/>
    <x v="2322"/>
    <d v="2017-04-09T15:29:29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3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s v="food"/>
    <s v="small batch"/>
    <x v="2324"/>
    <d v="2017-03-26T15:14:45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18:32:11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2:00:00"/>
    <n v="5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s v="food"/>
    <s v="small batch"/>
    <x v="2327"/>
    <d v="2014-08-26T17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9"/>
    <s v="food"/>
    <s v="small batch"/>
    <x v="2328"/>
    <d v="2015-06-14T13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09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s v="food"/>
    <s v="small batch"/>
    <x v="2330"/>
    <d v="2015-12-24T19:00:00"/>
    <n v="3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s v="food"/>
    <s v="small batch"/>
    <x v="2331"/>
    <d v="2014-08-17T19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s v="food"/>
    <s v="small batch"/>
    <x v="2332"/>
    <d v="2015-02-06T10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s v="food"/>
    <s v="small batch"/>
    <x v="2333"/>
    <d v="2014-05-29T12:50:00"/>
    <n v="2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2:34:00"/>
    <n v="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s v="food"/>
    <s v="small batch"/>
    <x v="2335"/>
    <d v="2014-06-11T08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s v="food"/>
    <s v="small batch"/>
    <x v="2336"/>
    <d v="2014-03-08T17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90000000000012"/>
    <s v="food"/>
    <s v="small batch"/>
    <x v="2337"/>
    <d v="2014-06-26T10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s v="food"/>
    <s v="small batch"/>
    <x v="2338"/>
    <d v="2014-06-29T16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s v="food"/>
    <s v="small batch"/>
    <x v="2339"/>
    <d v="2016-12-19T02:59:0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s v="food"/>
    <s v="small batch"/>
    <x v="2340"/>
    <d v="2016-10-30T10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s v="technology"/>
    <s v="web"/>
    <x v="2341"/>
    <d v="2015-07-12T14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s v="technology"/>
    <s v="web"/>
    <x v="2342"/>
    <d v="2014-10-06T00:00:00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4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s v="technology"/>
    <s v="web"/>
    <x v="2344"/>
    <d v="2016-06-24T12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s v="technology"/>
    <s v="web"/>
    <x v="2345"/>
    <d v="2015-03-31T18:39:00"/>
    <n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s v="technology"/>
    <s v="web"/>
    <x v="2346"/>
    <d v="2016-10-17T14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09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s v="technology"/>
    <s v="web"/>
    <x v="2348"/>
    <d v="2016-02-20T17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s v="technology"/>
    <s v="web"/>
    <x v="2349"/>
    <d v="2015-08-11T13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s v="technology"/>
    <s v="web"/>
    <x v="2350"/>
    <d v="2017-01-03T15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29T21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s v="technology"/>
    <s v="web"/>
    <x v="2352"/>
    <d v="2015-06-06T10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s v="technology"/>
    <s v="web"/>
    <x v="2353"/>
    <d v="2015-04-21T11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s v="technology"/>
    <s v="web"/>
    <x v="2354"/>
    <d v="2015-01-10T12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17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s v="technology"/>
    <s v="web"/>
    <x v="2356"/>
    <d v="2015-06-05T13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s v="technology"/>
    <s v="web"/>
    <x v="2357"/>
    <d v="2015-10-17T09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s v="technology"/>
    <s v="web"/>
    <x v="2358"/>
    <d v="2015-01-30T19:39:00"/>
    <n v="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0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s v="technology"/>
    <s v="web"/>
    <x v="2360"/>
    <d v="2016-02-07T11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s v="technology"/>
    <s v="web"/>
    <x v="2361"/>
    <d v="2016-04-30T17:00:00"/>
    <n v="2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1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s v="technology"/>
    <s v="web"/>
    <x v="2363"/>
    <d v="2015-12-28T19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s v="technology"/>
    <s v="web"/>
    <x v="2364"/>
    <d v="2015-10-26T17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s v="technology"/>
    <s v="web"/>
    <x v="2365"/>
    <d v="2016-01-17T18:00:00"/>
    <n v="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s v="technology"/>
    <s v="web"/>
    <x v="2366"/>
    <d v="2015-10-21T07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s v="technology"/>
    <s v="web"/>
    <x v="2367"/>
    <d v="2016-04-25T17:16:5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s v="technology"/>
    <s v="web"/>
    <x v="2368"/>
    <d v="2015-04-14T11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s v="technology"/>
    <s v="web"/>
    <x v="2369"/>
    <d v="2016-02-10T14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s v="technology"/>
    <s v="web"/>
    <x v="2370"/>
    <d v="2014-12-17T23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s v="technology"/>
    <s v="web"/>
    <x v="2371"/>
    <d v="2015-06-25T13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s v="technology"/>
    <s v="web"/>
    <x v="2372"/>
    <d v="2015-04-23T20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s v="technology"/>
    <s v="web"/>
    <x v="2373"/>
    <d v="2015-08-29T10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s v="technology"/>
    <s v="web"/>
    <x v="2374"/>
    <d v="2015-02-12T15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s v="technology"/>
    <s v="web"/>
    <x v="2375"/>
    <d v="2016-09-09T15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s v="technology"/>
    <s v="web"/>
    <x v="2376"/>
    <d v="2015-12-10T17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s v="technology"/>
    <s v="web"/>
    <x v="2377"/>
    <d v="2016-11-25T16:53:03"/>
    <n v="3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s v="technology"/>
    <s v="web"/>
    <x v="2378"/>
    <d v="2015-08-25T19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s v="technology"/>
    <s v="web"/>
    <x v="2379"/>
    <d v="2015-10-04T19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s v="technology"/>
    <s v="web"/>
    <x v="2380"/>
    <d v="2015-10-01T14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s v="technology"/>
    <s v="web"/>
    <x v="2381"/>
    <d v="2015-04-10T17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3T23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s v="technology"/>
    <s v="web"/>
    <x v="2383"/>
    <d v="2015-02-21T20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3T21:37:23"/>
    <n v="3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s v="technology"/>
    <s v="web"/>
    <x v="2385"/>
    <d v="2015-08-05T11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s v="technology"/>
    <s v="web"/>
    <x v="2386"/>
    <d v="2015-01-10T15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0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s v="technology"/>
    <s v="web"/>
    <x v="2388"/>
    <d v="2015-01-15T14:29:0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s v="technology"/>
    <s v="web"/>
    <x v="2389"/>
    <d v="2015-07-25T16:59:00"/>
    <n v="3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s v="technology"/>
    <s v="web"/>
    <x v="2390"/>
    <d v="2015-01-04T01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s v="technology"/>
    <s v="web"/>
    <x v="2391"/>
    <d v="2015-03-31T13:04:04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s v="technology"/>
    <s v="web"/>
    <x v="2392"/>
    <d v="2015-10-28T21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s v="technology"/>
    <s v="web"/>
    <x v="2393"/>
    <d v="2015-08-08T10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s v="technology"/>
    <s v="web"/>
    <x v="2394"/>
    <d v="2015-02-26T03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s v="technology"/>
    <s v="web"/>
    <x v="2395"/>
    <d v="2017-01-10T03:57:00"/>
    <n v="2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s v="technology"/>
    <s v="web"/>
    <x v="2396"/>
    <d v="2015-10-15T15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s v="technology"/>
    <s v="web"/>
    <x v="2397"/>
    <d v="2015-01-02T16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s v="technology"/>
    <s v="web"/>
    <x v="2398"/>
    <d v="2015-07-02T16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s v="technology"/>
    <s v="web"/>
    <x v="2399"/>
    <d v="2014-12-18T15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s v="technology"/>
    <s v="web"/>
    <x v="2400"/>
    <d v="2016-04-14T01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s v="food"/>
    <s v="food trucks"/>
    <x v="2401"/>
    <d v="2016-03-05T14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s v="food"/>
    <s v="food trucks"/>
    <x v="2402"/>
    <d v="2015-05-13T11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s v="food"/>
    <s v="food trucks"/>
    <x v="2403"/>
    <d v="2016-03-30T15:10:58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s v="food"/>
    <s v="food trucks"/>
    <x v="2404"/>
    <d v="2016-01-02T19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09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s v="food"/>
    <s v="food trucks"/>
    <x v="2406"/>
    <d v="2015-01-18T21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s v="food"/>
    <s v="food trucks"/>
    <x v="2407"/>
    <d v="2015-04-11T01:00:00"/>
    <n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s v="food"/>
    <s v="food trucks"/>
    <x v="2408"/>
    <d v="2014-11-05T23:22:37"/>
    <n v="3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16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s v="food"/>
    <s v="food trucks"/>
    <x v="2410"/>
    <d v="2015-09-07T04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s v="food"/>
    <s v="food trucks"/>
    <x v="2411"/>
    <d v="2015-08-25T12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s v="food"/>
    <s v="food trucks"/>
    <x v="2412"/>
    <d v="2016-11-26T13:41:13"/>
    <n v="4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s v="food"/>
    <s v="food trucks"/>
    <x v="2413"/>
    <d v="2014-05-31T18:30:00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s v="food"/>
    <s v="food trucks"/>
    <x v="2414"/>
    <d v="2015-08-21T22:59:00"/>
    <n v="4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s v="food"/>
    <s v="food trucks"/>
    <x v="2415"/>
    <d v="2016-07-15T15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s v="food"/>
    <s v="food trucks"/>
    <x v="2416"/>
    <d v="2015-03-14T10:00:0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s v="food"/>
    <s v="food trucks"/>
    <x v="2417"/>
    <d v="2014-08-10T16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s v="food"/>
    <s v="food trucks"/>
    <x v="2418"/>
    <d v="2015-03-24T14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s v="food"/>
    <s v="food trucks"/>
    <x v="2419"/>
    <d v="2015-02-18T12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8"/>
    <s v="food"/>
    <s v="food trucks"/>
    <x v="2420"/>
    <d v="2014-11-09T20:41:35"/>
    <n v="6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s v="food"/>
    <s v="food trucks"/>
    <x v="2421"/>
    <d v="2015-02-21T11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s v="food"/>
    <s v="food trucks"/>
    <x v="2422"/>
    <d v="2015-03-11T11:23:56"/>
    <n v="3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s v="food"/>
    <s v="food trucks"/>
    <x v="2423"/>
    <d v="2014-12-31T11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s v="food"/>
    <s v="food trucks"/>
    <x v="2424"/>
    <d v="2014-10-27T16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s v="food"/>
    <s v="food trucks"/>
    <x v="2425"/>
    <d v="2016-05-27T17:04:00"/>
    <n v="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s v="food"/>
    <s v="food trucks"/>
    <x v="2426"/>
    <d v="2015-08-07T23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s v="food"/>
    <s v="food trucks"/>
    <x v="2427"/>
    <d v="2016-03-23T01:38:53"/>
    <n v="4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s v="food"/>
    <s v="food trucks"/>
    <x v="2428"/>
    <d v="2015-03-12T12:49:11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s v="food"/>
    <s v="food trucks"/>
    <x v="2429"/>
    <d v="2017-02-05T11:44:00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1T22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s v="food"/>
    <s v="food trucks"/>
    <x v="2431"/>
    <d v="2016-06-27T21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s v="food"/>
    <s v="food trucks"/>
    <x v="2432"/>
    <d v="2015-03-08T00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s v="food"/>
    <s v="food trucks"/>
    <x v="2433"/>
    <d v="2016-02-27T16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s v="food"/>
    <s v="food trucks"/>
    <x v="2434"/>
    <d v="2015-08-03T23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s v="food"/>
    <s v="food trucks"/>
    <x v="2435"/>
    <d v="2015-10-05T01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s v="food"/>
    <s v="food trucks"/>
    <x v="2436"/>
    <d v="2016-01-29T09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s v="food"/>
    <s v="food trucks"/>
    <x v="2437"/>
    <d v="2015-03-17T13:00:00"/>
    <n v="4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s v="food"/>
    <s v="food trucks"/>
    <x v="2438"/>
    <d v="2015-12-07T17:57:42"/>
    <n v="6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s v="food"/>
    <s v="food trucks"/>
    <x v="2439"/>
    <d v="2015-10-18T14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s v="food"/>
    <s v="food trucks"/>
    <x v="2440"/>
    <d v="2016-02-13T16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2T23:59:00"/>
    <n v="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s v="food"/>
    <s v="small batch"/>
    <x v="2442"/>
    <d v="2015-03-19T10:00:28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999999999998"/>
    <s v="food"/>
    <s v="small batch"/>
    <x v="2443"/>
    <d v="2014-08-15T10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3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s v="food"/>
    <s v="small batch"/>
    <x v="2445"/>
    <d v="2015-09-25T23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0:27:51"/>
    <n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700000000000003"/>
    <s v="food"/>
    <s v="small batch"/>
    <x v="2447"/>
    <d v="2016-11-11T23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0:36:00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3:25:15"/>
    <n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s v="food"/>
    <s v="small batch"/>
    <x v="2450"/>
    <d v="2014-10-27T22:11:00"/>
    <n v="3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s v="food"/>
    <s v="small batch"/>
    <x v="2451"/>
    <d v="2017-03-05T16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18:00:00"/>
    <n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s v="food"/>
    <s v="small batch"/>
    <x v="2453"/>
    <d v="2017-02-02T11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0T23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s v="food"/>
    <s v="small batch"/>
    <x v="2455"/>
    <d v="2016-04-20T13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s v="food"/>
    <s v="small batch"/>
    <x v="2456"/>
    <d v="2017-02-25T18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s v="food"/>
    <s v="small batch"/>
    <x v="2457"/>
    <d v="2016-03-24T08:27:3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7"/>
    <s v="food"/>
    <s v="small batch"/>
    <x v="2458"/>
    <d v="2016-06-09T14:00:00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s v="food"/>
    <s v="small batch"/>
    <x v="2459"/>
    <d v="2016-03-23T09:18:05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s v="food"/>
    <s v="small batch"/>
    <x v="2460"/>
    <d v="2017-01-02T23:17:0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s v="music"/>
    <s v="indie rock"/>
    <x v="2461"/>
    <d v="2011-09-30T22:00:00"/>
    <n v="3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9"/>
    <s v="music"/>
    <s v="indie rock"/>
    <x v="2462"/>
    <d v="2012-07-18T23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s v="music"/>
    <s v="indie rock"/>
    <x v="2463"/>
    <d v="2013-04-16T14:00:00"/>
    <n v="4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8"/>
    <s v="music"/>
    <s v="indie rock"/>
    <x v="2464"/>
    <d v="2015-09-30T14:29:00"/>
    <n v="2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s v="music"/>
    <s v="indie rock"/>
    <x v="2465"/>
    <d v="2012-09-23T12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8T21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s v="music"/>
    <s v="indie rock"/>
    <x v="2467"/>
    <d v="2012-05-10T12:00:00"/>
    <n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s v="music"/>
    <s v="indie rock"/>
    <x v="2468"/>
    <d v="2012-10-28T00:00:00"/>
    <n v="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3"/>
    <s v="music"/>
    <s v="indie rock"/>
    <x v="2469"/>
    <d v="2011-02-08T05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s v="music"/>
    <s v="indie rock"/>
    <x v="2470"/>
    <d v="2012-05-23T20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18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s v="music"/>
    <s v="indie rock"/>
    <x v="2472"/>
    <d v="2010-09-03T20:03:0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s v="music"/>
    <s v="indie rock"/>
    <x v="2473"/>
    <d v="2012-11-10T13:57:49"/>
    <n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s v="music"/>
    <s v="indie rock"/>
    <x v="2474"/>
    <d v="2010-10-10T19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s v="music"/>
    <s v="indie rock"/>
    <x v="2475"/>
    <d v="2010-07-10T17:00:00"/>
    <n v="6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s v="music"/>
    <s v="indie rock"/>
    <x v="2476"/>
    <d v="2014-11-03T03:52:50"/>
    <n v="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s v="music"/>
    <s v="indie rock"/>
    <x v="2477"/>
    <d v="2012-08-12T11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s v="music"/>
    <s v="indie rock"/>
    <x v="2478"/>
    <d v="2013-01-13T17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s v="music"/>
    <s v="indie rock"/>
    <x v="2479"/>
    <d v="2012-07-27T21:00:00"/>
    <n v="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7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5"/>
    <s v="music"/>
    <s v="indie rock"/>
    <x v="2481"/>
    <d v="2012-04-30T10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s v="music"/>
    <s v="indie rock"/>
    <x v="2482"/>
    <d v="2011-08-01T13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50000000000009"/>
    <s v="music"/>
    <s v="indie rock"/>
    <x v="2483"/>
    <d v="2012-05-01T12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s v="music"/>
    <s v="indie rock"/>
    <x v="2484"/>
    <d v="2011-09-15T17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s v="music"/>
    <s v="indie rock"/>
    <x v="2485"/>
    <d v="2011-10-12T18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1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s v="music"/>
    <s v="indie rock"/>
    <x v="2487"/>
    <d v="2012-05-26T20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1:11:48"/>
    <n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1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s v="music"/>
    <s v="indie rock"/>
    <x v="2490"/>
    <d v="2012-06-23T00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s v="music"/>
    <s v="indie rock"/>
    <x v="2491"/>
    <d v="2011-01-15T20:51:00"/>
    <n v="1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4:59:00"/>
    <n v="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s v="music"/>
    <s v="indie rock"/>
    <x v="2493"/>
    <d v="2013-04-28T23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s v="music"/>
    <s v="indie rock"/>
    <x v="2494"/>
    <d v="2012-05-23T10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17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7:54:52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6"/>
    <s v="music"/>
    <s v="indie rock"/>
    <x v="2497"/>
    <d v="2011-08-05T16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18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3:00:00"/>
    <n v="4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0000000000003"/>
    <s v="music"/>
    <s v="indie rock"/>
    <x v="2500"/>
    <d v="2012-06-23T13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s v="food"/>
    <s v="restaurants"/>
    <x v="2501"/>
    <d v="2015-09-27T13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s v="food"/>
    <s v="restaurants"/>
    <x v="2502"/>
    <d v="2014-09-21T14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s v="food"/>
    <s v="restaurants"/>
    <x v="2503"/>
    <d v="2016-06-07T16:06:00"/>
    <n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s v="food"/>
    <s v="restaurants"/>
    <x v="2504"/>
    <d v="2014-11-14T20:22:14"/>
    <n v="3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s v="food"/>
    <s v="restaurants"/>
    <x v="2505"/>
    <d v="2015-03-13T19:20:1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16:00:00"/>
    <n v="2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s v="food"/>
    <s v="restaurants"/>
    <x v="2507"/>
    <d v="2015-05-10T20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s v="food"/>
    <s v="restaurants"/>
    <x v="2508"/>
    <d v="2014-08-14T17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s v="food"/>
    <s v="restaurants"/>
    <x v="2509"/>
    <d v="2015-04-20T13:25:4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s v="food"/>
    <s v="restaurants"/>
    <x v="2510"/>
    <d v="2015-05-14T18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s v="food"/>
    <s v="restaurants"/>
    <x v="2511"/>
    <d v="2016-02-01T05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s v="food"/>
    <s v="restaurants"/>
    <x v="2512"/>
    <d v="2014-12-13T16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s v="food"/>
    <s v="restaurants"/>
    <x v="2513"/>
    <d v="2017-02-25T19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4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15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s v="food"/>
    <s v="restaurants"/>
    <x v="2516"/>
    <d v="2014-11-29T11:40:52"/>
    <n v="3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3:15:30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s v="food"/>
    <s v="restaurants"/>
    <x v="2518"/>
    <d v="2014-11-13T12:20:28"/>
    <n v="3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s v="food"/>
    <s v="restaurants"/>
    <x v="2519"/>
    <d v="2014-07-18T22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s v="food"/>
    <s v="restaurants"/>
    <x v="2520"/>
    <d v="2016-10-15T14:21:00"/>
    <n v="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9000000000001"/>
    <s v="music"/>
    <s v="classical music"/>
    <x v="2521"/>
    <d v="2015-10-13T18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09:52:00"/>
    <n v="2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s v="music"/>
    <s v="classical music"/>
    <x v="2523"/>
    <d v="2014-11-17T19:24:52"/>
    <n v="3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s v="music"/>
    <s v="classical music"/>
    <x v="2524"/>
    <d v="2014-12-20T23:30:00"/>
    <n v="3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s v="music"/>
    <s v="classical music"/>
    <x v="2525"/>
    <d v="2012-06-28T15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7T23:59:00"/>
    <n v="2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s v="music"/>
    <s v="classical music"/>
    <x v="2527"/>
    <d v="2013-10-17T22:59:00"/>
    <n v="1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s v="music"/>
    <s v="classical music"/>
    <x v="2528"/>
    <d v="2015-08-20T06:00:00"/>
    <n v="1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s v="music"/>
    <s v="classical music"/>
    <x v="2529"/>
    <d v="2012-03-24T19:56:1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19T23:50:00"/>
    <n v="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s v="music"/>
    <s v="classical music"/>
    <x v="2531"/>
    <d v="2015-08-14T22:59:00"/>
    <n v="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s v="music"/>
    <s v="classical music"/>
    <x v="2532"/>
    <d v="2012-08-16T15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3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1:00:00"/>
    <n v="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4:59:05"/>
    <n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29T21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0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7"/>
    <s v="music"/>
    <s v="classical music"/>
    <x v="2538"/>
    <d v="2013-02-23T23:59:00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s v="music"/>
    <s v="classical music"/>
    <x v="2539"/>
    <d v="2015-02-02T16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s v="music"/>
    <s v="classical music"/>
    <x v="2540"/>
    <d v="2011-10-29T11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s v="music"/>
    <s v="classical music"/>
    <x v="2541"/>
    <d v="2013-09-26T05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s v="music"/>
    <s v="classical music"/>
    <x v="2542"/>
    <d v="2013-09-30T22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s v="music"/>
    <s v="classical music"/>
    <x v="2543"/>
    <d v="2011-01-01T22:00:00"/>
    <n v="3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s v="music"/>
    <s v="classical music"/>
    <x v="2544"/>
    <d v="2012-07-08T07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s v="music"/>
    <s v="classical music"/>
    <x v="2545"/>
    <d v="2015-02-26T19:30:0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6"/>
    <s v="music"/>
    <s v="classical music"/>
    <x v="2546"/>
    <d v="2013-10-05T00:00:00"/>
    <n v="2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s v="music"/>
    <s v="classical music"/>
    <x v="2547"/>
    <d v="2012-04-04T12:33:23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s v="music"/>
    <s v="classical music"/>
    <x v="2548"/>
    <d v="2016-09-29T23:27:00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s v="music"/>
    <s v="classical music"/>
    <x v="2549"/>
    <d v="2013-05-31T12:00:0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7T22:59:0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15:48:00"/>
    <n v="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4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s v="music"/>
    <s v="classical music"/>
    <x v="2553"/>
    <d v="2012-09-20T23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s v="music"/>
    <s v="classical music"/>
    <x v="2554"/>
    <d v="2015-05-31T22:59:00"/>
    <n v="3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s v="music"/>
    <s v="classical music"/>
    <x v="2555"/>
    <d v="2012-05-28T10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18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s v="music"/>
    <s v="classical music"/>
    <x v="2557"/>
    <d v="2014-05-15T12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2"/>
    <s v="music"/>
    <s v="classical music"/>
    <x v="2558"/>
    <d v="2015-05-01T08:59:00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s v="music"/>
    <s v="classical music"/>
    <x v="2559"/>
    <d v="2011-11-15T14:37:00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s v="music"/>
    <s v="classical music"/>
    <x v="2560"/>
    <d v="2015-03-06T17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s v="food"/>
    <s v="food trucks"/>
    <x v="2561"/>
    <d v="2015-10-13T07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07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s v="food"/>
    <s v="food trucks"/>
    <x v="2563"/>
    <d v="2015-07-29T22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s v="food"/>
    <s v="food trucks"/>
    <x v="2564"/>
    <d v="2014-07-31T19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5:50:00"/>
    <n v="6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s v="food"/>
    <s v="food trucks"/>
    <x v="2566"/>
    <d v="2014-08-21T18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s v="food"/>
    <s v="food trucks"/>
    <x v="2567"/>
    <d v="2015-04-23T16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0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s v="food"/>
    <s v="food trucks"/>
    <x v="2569"/>
    <d v="2015-09-16T21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16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s v="food"/>
    <s v="food trucks"/>
    <x v="2571"/>
    <d v="2016-05-19T03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s v="food"/>
    <s v="food trucks"/>
    <x v="2572"/>
    <d v="2015-04-12T21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s v="food"/>
    <s v="food trucks"/>
    <x v="2573"/>
    <d v="2014-08-23T09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s v="food"/>
    <s v="food trucks"/>
    <x v="2574"/>
    <d v="2016-05-18T14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s v="food"/>
    <s v="food trucks"/>
    <x v="2575"/>
    <d v="2015-01-11T21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s v="food"/>
    <s v="food trucks"/>
    <x v="2576"/>
    <d v="2015-04-10T18:14:07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s v="food"/>
    <s v="food trucks"/>
    <x v="2577"/>
    <d v="2014-08-04T14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s v="food"/>
    <s v="food trucks"/>
    <x v="2578"/>
    <d v="2015-10-09T12:00:00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s v="food"/>
    <s v="food trucks"/>
    <x v="2579"/>
    <d v="2014-09-15T14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5T22:00:00"/>
    <n v="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s v="food"/>
    <s v="food trucks"/>
    <x v="2581"/>
    <d v="2015-11-16T11:04:58"/>
    <n v="3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s v="food"/>
    <s v="food trucks"/>
    <x v="2582"/>
    <d v="2016-10-29T18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2:28:00"/>
    <n v="6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s v="food"/>
    <s v="food trucks"/>
    <x v="2584"/>
    <d v="2015-06-14T23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s v="food"/>
    <s v="food trucks"/>
    <x v="2585"/>
    <d v="2014-07-05T18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s v="food"/>
    <s v="food trucks"/>
    <x v="2586"/>
    <d v="2015-12-25T02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s v="food"/>
    <s v="food trucks"/>
    <x v="2587"/>
    <d v="2015-12-30T11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s v="food"/>
    <s v="food trucks"/>
    <x v="2588"/>
    <d v="2015-03-31T08:14:00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s v="food"/>
    <s v="food trucks"/>
    <x v="2589"/>
    <d v="2016-03-23T06:52:07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s v="food"/>
    <s v="food trucks"/>
    <x v="2590"/>
    <d v="2016-01-26T09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15:45:24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s v="food"/>
    <s v="food trucks"/>
    <x v="2592"/>
    <d v="2014-10-05T14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s v="food"/>
    <s v="food trucks"/>
    <x v="2593"/>
    <d v="2015-04-25T15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s v="food"/>
    <s v="food trucks"/>
    <x v="2594"/>
    <d v="2014-08-07T18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s v="food"/>
    <s v="food trucks"/>
    <x v="2595"/>
    <d v="2017-02-24T00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0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5"/>
    <s v="food"/>
    <s v="food trucks"/>
    <x v="2597"/>
    <d v="2016-06-19T03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s v="food"/>
    <s v="food trucks"/>
    <x v="2598"/>
    <d v="2015-09-23T15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3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4"/>
    <s v="food"/>
    <s v="food trucks"/>
    <x v="2600"/>
    <d v="2016-03-25T15:36:4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s v="technology"/>
    <s v="space exploration"/>
    <x v="2601"/>
    <d v="2012-09-12T22:59:00"/>
    <n v="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3"/>
    <s v="technology"/>
    <s v="space exploration"/>
    <x v="2602"/>
    <d v="2014-11-12T16:20:00"/>
    <n v="4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s v="technology"/>
    <s v="space exploration"/>
    <x v="2603"/>
    <d v="2013-12-23T16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s v="technology"/>
    <s v="space exploration"/>
    <x v="2604"/>
    <d v="2012-04-28T20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s v="technology"/>
    <s v="space exploration"/>
    <x v="2605"/>
    <d v="2016-06-17T07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50000000000003"/>
    <s v="technology"/>
    <s v="space exploration"/>
    <x v="2606"/>
    <d v="2014-04-29T12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1T21:00:00"/>
    <n v="4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4T19:00:00"/>
    <n v="4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999999999998"/>
    <s v="technology"/>
    <s v="space exploration"/>
    <x v="2609"/>
    <d v="2012-07-15T00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s v="technology"/>
    <s v="space exploration"/>
    <x v="2610"/>
    <d v="2016-08-22T01:59:00"/>
    <n v="4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s v="technology"/>
    <s v="space exploration"/>
    <x v="2611"/>
    <d v="2017-01-02T17:59:00"/>
    <n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s v="technology"/>
    <s v="space exploration"/>
    <x v="2612"/>
    <d v="2015-01-08T22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s v="technology"/>
    <s v="space exploration"/>
    <x v="2613"/>
    <d v="2012-09-21T14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0:00:00"/>
    <n v="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s v="technology"/>
    <s v="space exploration"/>
    <x v="2615"/>
    <d v="2016-04-30T07:00:00"/>
    <n v="3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18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15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s v="technology"/>
    <s v="space exploration"/>
    <x v="2618"/>
    <d v="2015-12-01T15:01:01"/>
    <n v="6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s v="technology"/>
    <s v="space exploration"/>
    <x v="2619"/>
    <d v="2015-10-23T06:00:0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0T20:00:0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s v="technology"/>
    <s v="space exploration"/>
    <x v="2621"/>
    <d v="2015-05-21T12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s v="technology"/>
    <s v="space exploration"/>
    <x v="2622"/>
    <d v="2016-12-30T12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s v="technology"/>
    <s v="space exploration"/>
    <x v="2623"/>
    <d v="2016-12-02T01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s v="technology"/>
    <s v="space exploration"/>
    <x v="2624"/>
    <d v="2012-09-13T05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s v="technology"/>
    <s v="space exploration"/>
    <x v="2625"/>
    <d v="2016-11-09T15:26:48"/>
    <n v="2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0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s v="technology"/>
    <s v="space exploration"/>
    <x v="2627"/>
    <d v="2015-11-26T15:54:21"/>
    <n v="3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s v="technology"/>
    <s v="space exploration"/>
    <x v="2628"/>
    <d v="2014-11-30T18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07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s v="technology"/>
    <s v="space exploration"/>
    <x v="2630"/>
    <d v="2016-06-30T05:00:00"/>
    <n v="2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0000000000012"/>
    <s v="technology"/>
    <s v="space exploration"/>
    <x v="2631"/>
    <d v="2015-08-29T23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s v="technology"/>
    <s v="space exploration"/>
    <x v="2632"/>
    <d v="2016-05-28T20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s v="technology"/>
    <s v="space exploration"/>
    <x v="2633"/>
    <d v="2014-02-27T18:00:00"/>
    <n v="3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s v="technology"/>
    <s v="space exploration"/>
    <x v="2634"/>
    <d v="2016-09-29T10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s v="technology"/>
    <s v="space exploration"/>
    <x v="2635"/>
    <d v="2015-03-09T16:49:21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s v="technology"/>
    <s v="space exploration"/>
    <x v="2636"/>
    <d v="2016-10-15T20:00:00"/>
    <n v="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s v="technology"/>
    <s v="space exploration"/>
    <x v="2637"/>
    <d v="2016-10-12T08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s v="technology"/>
    <s v="space exploration"/>
    <x v="2638"/>
    <d v="2015-01-15T16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s v="technology"/>
    <s v="space exploration"/>
    <x v="2639"/>
    <d v="2015-02-19T15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s v="technology"/>
    <s v="space exploration"/>
    <x v="2640"/>
    <d v="2015-06-07T22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5:09:00"/>
    <n v="1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s v="technology"/>
    <s v="space exploration"/>
    <x v="2642"/>
    <d v="2016-07-15T01:57:00"/>
    <n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s v="technology"/>
    <s v="space exploration"/>
    <x v="2643"/>
    <d v="2016-12-21T02:59:00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s v="technology"/>
    <s v="space exploration"/>
    <x v="2644"/>
    <d v="2017-03-10T14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s v="technology"/>
    <s v="space exploration"/>
    <x v="2645"/>
    <d v="2014-11-08T16:13:23"/>
    <n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s v="technology"/>
    <s v="space exploration"/>
    <x v="2646"/>
    <d v="2015-09-09T02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s v="technology"/>
    <s v="space exploration"/>
    <x v="2647"/>
    <d v="2015-08-14T01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2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s v="technology"/>
    <s v="space exploration"/>
    <x v="2649"/>
    <d v="2016-02-01T18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09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s v="technology"/>
    <s v="space exploration"/>
    <x v="2651"/>
    <d v="2015-12-17T14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s v="technology"/>
    <s v="space exploration"/>
    <x v="2652"/>
    <d v="2014-12-09T22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s v="technology"/>
    <s v="space exploration"/>
    <x v="2653"/>
    <d v="2014-06-12T23:00:00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s v="technology"/>
    <s v="space exploration"/>
    <x v="2654"/>
    <d v="2015-04-21T08:25:26"/>
    <n v="6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s v="technology"/>
    <s v="space exploration"/>
    <x v="2655"/>
    <d v="2016-02-09T15:00:00"/>
    <n v="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s v="technology"/>
    <s v="space exploration"/>
    <x v="2656"/>
    <d v="2017-03-12T14:00:00"/>
    <n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2T20:30:00"/>
    <n v="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s v="technology"/>
    <s v="space exploration"/>
    <x v="2658"/>
    <d v="2016-07-30T16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7T20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s v="technology"/>
    <s v="space exploration"/>
    <x v="2660"/>
    <d v="2015-11-24T13:06:58"/>
    <n v="6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18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2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0:00:00"/>
    <n v="3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s v="technology"/>
    <s v="makerspaces"/>
    <x v="2664"/>
    <d v="2015-12-09T01:59:00"/>
    <n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s v="technology"/>
    <s v="makerspaces"/>
    <x v="2665"/>
    <d v="2015-05-04T16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s v="technology"/>
    <s v="makerspaces"/>
    <x v="2666"/>
    <d v="2015-09-25T16:00:00"/>
    <n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3"/>
    <s v="technology"/>
    <s v="makerspaces"/>
    <x v="2667"/>
    <d v="2016-02-10T17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s v="technology"/>
    <s v="makerspaces"/>
    <x v="2668"/>
    <d v="2015-11-09T09:32:00"/>
    <n v="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s v="technology"/>
    <s v="makerspaces"/>
    <x v="2669"/>
    <d v="2016-01-09T19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9999999999996"/>
    <s v="technology"/>
    <s v="makerspaces"/>
    <x v="2670"/>
    <d v="2014-07-28T19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s v="technology"/>
    <s v="makerspaces"/>
    <x v="2671"/>
    <d v="2014-12-19T14:38:00"/>
    <n v="3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s v="technology"/>
    <s v="makerspaces"/>
    <x v="2672"/>
    <d v="2015-12-28T01:00:00"/>
    <n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6"/>
    <s v="technology"/>
    <s v="makerspaces"/>
    <x v="2673"/>
    <d v="2014-10-29T17:45:00"/>
    <n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4T23:59:00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s v="technology"/>
    <s v="makerspaces"/>
    <x v="2675"/>
    <d v="2014-11-10T16:34:49"/>
    <n v="3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s v="technology"/>
    <s v="makerspaces"/>
    <x v="2676"/>
    <d v="2016-05-22T09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9000000000001"/>
    <s v="technology"/>
    <s v="makerspaces"/>
    <x v="2677"/>
    <d v="2014-07-02T19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s v="technology"/>
    <s v="makerspaces"/>
    <x v="2678"/>
    <d v="2015-09-24T14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s v="technology"/>
    <s v="makerspaces"/>
    <x v="2679"/>
    <d v="2015-02-27T19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5T23:04:51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16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s v="food"/>
    <s v="food trucks"/>
    <x v="2682"/>
    <d v="2014-11-22T00:59:00"/>
    <n v="3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s v="food"/>
    <s v="food trucks"/>
    <x v="2683"/>
    <d v="2015-03-01T13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s v="food"/>
    <s v="food trucks"/>
    <x v="2684"/>
    <d v="2014-08-09T16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s v="food"/>
    <s v="food trucks"/>
    <x v="2685"/>
    <d v="2015-04-27T10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s v="food"/>
    <s v="food trucks"/>
    <x v="2686"/>
    <d v="2014-09-30T18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s v="food"/>
    <s v="food trucks"/>
    <x v="2687"/>
    <d v="2015-06-29T10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s v="food"/>
    <s v="food trucks"/>
    <x v="2688"/>
    <d v="2015-02-23T22:00:00"/>
    <n v="3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s v="food"/>
    <s v="food trucks"/>
    <x v="2689"/>
    <d v="2016-07-30T18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s v="food"/>
    <s v="food trucks"/>
    <x v="2690"/>
    <d v="2015-06-02T21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s v="food"/>
    <s v="food trucks"/>
    <x v="2691"/>
    <d v="2015-05-10T12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2:01:00"/>
    <n v="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s v="food"/>
    <s v="food trucks"/>
    <x v="2693"/>
    <d v="2014-08-12T22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s v="food"/>
    <s v="food trucks"/>
    <x v="2694"/>
    <d v="2014-09-25T22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s v="food"/>
    <s v="food trucks"/>
    <x v="2695"/>
    <d v="2015-04-13T22:21:58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2"/>
    <s v="food"/>
    <s v="food trucks"/>
    <x v="2696"/>
    <d v="2014-12-25T15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s v="food"/>
    <s v="food trucks"/>
    <x v="2697"/>
    <d v="2015-08-02T17:00:0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s v="food"/>
    <s v="food trucks"/>
    <x v="2698"/>
    <d v="2014-06-27T16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s v="food"/>
    <s v="food trucks"/>
    <x v="2699"/>
    <d v="2014-08-08T16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15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s v="theater"/>
    <s v="spaces"/>
    <x v="2701"/>
    <d v="2017-04-07T12:35:34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s v="theater"/>
    <s v="spaces"/>
    <x v="2702"/>
    <d v="2017-04-05T13:14:37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s v="theater"/>
    <s v="spaces"/>
    <x v="2703"/>
    <d v="2017-03-22T10:33:5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999999999998"/>
    <s v="theater"/>
    <s v="spaces"/>
    <x v="2704"/>
    <d v="2017-04-05T14:41:54"/>
    <n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15:59:18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999999999999"/>
    <s v="theater"/>
    <s v="spaces"/>
    <x v="2706"/>
    <d v="2014-10-16T01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s v="theater"/>
    <s v="spaces"/>
    <x v="2707"/>
    <d v="2013-05-27T01:59:00"/>
    <n v="3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s v="theater"/>
    <s v="spaces"/>
    <x v="2708"/>
    <d v="2016-07-21T11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s v="theater"/>
    <s v="spaces"/>
    <x v="2709"/>
    <d v="2016-10-03T22:59:00"/>
    <n v="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s v="theater"/>
    <s v="spaces"/>
    <x v="2710"/>
    <d v="2014-08-08T21:00:0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s v="theater"/>
    <s v="spaces"/>
    <x v="2711"/>
    <d v="2014-06-20T17:01:00"/>
    <n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s v="theater"/>
    <s v="spaces"/>
    <x v="2712"/>
    <d v="2013-07-13T13:00:00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s v="theater"/>
    <s v="spaces"/>
    <x v="2713"/>
    <d v="2015-12-24T10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s v="theater"/>
    <s v="spaces"/>
    <x v="2714"/>
    <d v="2016-10-14T18:00:00"/>
    <n v="2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s v="theater"/>
    <s v="spaces"/>
    <x v="2715"/>
    <d v="2016-02-21T04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s v="theater"/>
    <s v="spaces"/>
    <x v="2716"/>
    <d v="2015-10-08T02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s v="theater"/>
    <s v="spaces"/>
    <x v="2717"/>
    <d v="2014-12-06T17:57:29"/>
    <n v="4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18:00:00"/>
    <n v="2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18:44:54"/>
    <n v="6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s v="theater"/>
    <s v="spaces"/>
    <x v="2720"/>
    <d v="2016-11-11T07:10:53"/>
    <n v="3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s v="technology"/>
    <s v="hardware"/>
    <x v="2721"/>
    <d v="2013-09-06T14:00:00"/>
    <n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60000000000005"/>
    <s v="technology"/>
    <s v="hardware"/>
    <x v="2722"/>
    <d v="2017-01-29T15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s v="technology"/>
    <s v="hardware"/>
    <x v="2723"/>
    <d v="2014-12-31T16:08:08"/>
    <n v="6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s v="technology"/>
    <s v="hardware"/>
    <x v="2724"/>
    <d v="2015-08-15T02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s v="technology"/>
    <s v="hardware"/>
    <x v="2725"/>
    <d v="2017-03-01T12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08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7000000000001"/>
    <s v="technology"/>
    <s v="hardware"/>
    <x v="2727"/>
    <d v="2015-08-07T11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09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s v="technology"/>
    <s v="hardware"/>
    <x v="2729"/>
    <d v="2015-05-01T00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s v="technology"/>
    <s v="hardware"/>
    <x v="2730"/>
    <d v="2013-04-22T07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s v="technology"/>
    <s v="hardware"/>
    <x v="2731"/>
    <d v="2014-10-17T23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s v="technology"/>
    <s v="hardware"/>
    <x v="2732"/>
    <d v="2013-05-27T19:00:00"/>
    <n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s v="technology"/>
    <s v="hardware"/>
    <x v="2733"/>
    <d v="2015-04-10T00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16:59:00"/>
    <n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50000000000002"/>
    <s v="technology"/>
    <s v="hardware"/>
    <x v="2735"/>
    <d v="2013-03-13T15:00:00"/>
    <n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s v="technology"/>
    <s v="hardware"/>
    <x v="2736"/>
    <d v="2014-04-23T10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999999999999"/>
    <s v="technology"/>
    <s v="hardware"/>
    <x v="2737"/>
    <d v="2014-01-15T14:00:00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s v="technology"/>
    <s v="hardware"/>
    <x v="2738"/>
    <d v="2016-11-05T22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30000000000003"/>
    <s v="technology"/>
    <s v="hardware"/>
    <x v="2739"/>
    <d v="2014-05-05T16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s v="technology"/>
    <s v="hardware"/>
    <x v="2740"/>
    <d v="2015-03-11T18:45:52"/>
    <n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s v="publishing"/>
    <s v="children's books"/>
    <x v="2741"/>
    <d v="2014-10-19T21:07:00"/>
    <n v="2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s v="publishing"/>
    <s v="children's books"/>
    <x v="2742"/>
    <d v="2012-05-15T12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s v="publishing"/>
    <s v="children's books"/>
    <x v="2743"/>
    <d v="2016-10-19T02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6"/>
    <s v="publishing"/>
    <s v="children's books"/>
    <x v="2744"/>
    <d v="2012-02-28T20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s v="publishing"/>
    <s v="children's books"/>
    <x v="2745"/>
    <d v="2012-07-14T18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3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5T22:10:00"/>
    <n v="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s v="publishing"/>
    <s v="children's books"/>
    <x v="2748"/>
    <d v="2016-09-02T12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s v="publishing"/>
    <s v="children's books"/>
    <x v="2749"/>
    <d v="2015-04-04T13:10:37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s v="publishing"/>
    <s v="children's books"/>
    <x v="2750"/>
    <d v="2012-06-30T15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s v="publishing"/>
    <s v="children's books"/>
    <x v="2751"/>
    <d v="2014-06-17T16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s v="publishing"/>
    <s v="children's books"/>
    <x v="2752"/>
    <d v="2011-12-18T13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6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s v="publishing"/>
    <s v="children's books"/>
    <x v="2754"/>
    <d v="2014-09-11T10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s v="publishing"/>
    <s v="children's books"/>
    <x v="2755"/>
    <d v="2015-04-08T13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s v="publishing"/>
    <s v="children's books"/>
    <x v="2756"/>
    <d v="2014-01-11T16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0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05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3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s v="publishing"/>
    <s v="children's books"/>
    <x v="2760"/>
    <d v="2013-06-20T06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2T20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18:53:15"/>
    <n v="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s v="publishing"/>
    <s v="children's books"/>
    <x v="2763"/>
    <d v="2013-05-24T08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s v="publishing"/>
    <s v="children's books"/>
    <x v="2764"/>
    <d v="2012-05-30T14:00:0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s v="publishing"/>
    <s v="children's books"/>
    <x v="2765"/>
    <d v="2012-10-28T08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1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s v="publishing"/>
    <s v="children's books"/>
    <x v="2767"/>
    <d v="2015-08-16T18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8"/>
    <s v="publishing"/>
    <s v="children's books"/>
    <x v="2768"/>
    <d v="2012-03-29T08:45:23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s v="publishing"/>
    <s v="children's books"/>
    <x v="2769"/>
    <d v="2014-06-05T14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s v="publishing"/>
    <s v="children's books"/>
    <x v="2770"/>
    <d v="2014-03-18T10:55:3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s v="publishing"/>
    <s v="children's books"/>
    <x v="2771"/>
    <d v="2013-02-01T12:00:00"/>
    <n v="5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s v="publishing"/>
    <s v="children's books"/>
    <x v="2772"/>
    <d v="2013-10-05T15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s v="publishing"/>
    <s v="children's books"/>
    <x v="2773"/>
    <d v="2016-04-24T15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s v="publishing"/>
    <s v="children's books"/>
    <x v="2774"/>
    <d v="2013-03-07T22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9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s v="publishing"/>
    <s v="children's books"/>
    <x v="2776"/>
    <d v="2015-06-12T02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s v="publishing"/>
    <s v="children's books"/>
    <x v="2777"/>
    <d v="2015-07-17T11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18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s v="publishing"/>
    <s v="children's books"/>
    <x v="2779"/>
    <d v="2015-11-22T10:03:41"/>
    <n v="3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s v="publishing"/>
    <s v="children's books"/>
    <x v="2780"/>
    <d v="2017-03-10T05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s v="theater"/>
    <s v="plays"/>
    <x v="2781"/>
    <d v="2015-02-12T02:00:00"/>
    <n v="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6T23:59:00"/>
    <n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8"/>
    <s v="theater"/>
    <s v="plays"/>
    <x v="2783"/>
    <d v="2015-04-23T07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s v="theater"/>
    <s v="plays"/>
    <x v="2784"/>
    <d v="2014-10-29T13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16:00:00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s v="theater"/>
    <s v="plays"/>
    <x v="2786"/>
    <d v="2014-07-09T08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7T23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1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s v="theater"/>
    <s v="plays"/>
    <x v="2789"/>
    <d v="2015-03-11T23:00:00"/>
    <n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s v="theater"/>
    <s v="plays"/>
    <x v="2790"/>
    <d v="2015-02-11T17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s v="theater"/>
    <s v="plays"/>
    <x v="2791"/>
    <d v="2016-09-08T23:00:00"/>
    <n v="3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0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7"/>
    <s v="theater"/>
    <s v="plays"/>
    <x v="2793"/>
    <d v="2015-07-21T05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4:00:00"/>
    <n v="1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s v="theater"/>
    <s v="plays"/>
    <x v="2795"/>
    <d v="2014-06-06T18:00:00"/>
    <n v="1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07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17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s v="theater"/>
    <s v="plays"/>
    <x v="2798"/>
    <d v="2015-07-31T11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1:00:00"/>
    <n v="3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s v="theater"/>
    <s v="plays"/>
    <x v="2800"/>
    <d v="2015-01-04T08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s v="theater"/>
    <s v="plays"/>
    <x v="2801"/>
    <d v="2014-10-10T06:00:00"/>
    <n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s v="theater"/>
    <s v="plays"/>
    <x v="2802"/>
    <d v="2015-08-06T10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s v="theater"/>
    <s v="plays"/>
    <x v="2803"/>
    <d v="2015-07-15T19:00:00"/>
    <n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05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s v="theater"/>
    <s v="plays"/>
    <x v="2805"/>
    <d v="2015-08-22T07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s v="theater"/>
    <s v="plays"/>
    <x v="2806"/>
    <d v="2015-08-05T06:00:00"/>
    <n v="3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s v="theater"/>
    <s v="plays"/>
    <x v="2807"/>
    <d v="2015-06-29T15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s v="theater"/>
    <s v="plays"/>
    <x v="2808"/>
    <d v="2015-08-22T15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s v="theater"/>
    <s v="plays"/>
    <x v="2809"/>
    <d v="2016-03-30T09:39:00"/>
    <n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s v="theater"/>
    <s v="plays"/>
    <x v="2810"/>
    <d v="2014-05-31T22:59:00"/>
    <n v="3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s v="theater"/>
    <s v="plays"/>
    <x v="2811"/>
    <d v="2015-02-23T06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60000000000005"/>
    <s v="theater"/>
    <s v="plays"/>
    <x v="2812"/>
    <d v="2015-04-05T23:00:00"/>
    <n v="4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2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4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s v="theater"/>
    <s v="plays"/>
    <x v="2815"/>
    <d v="2016-08-07T13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s v="theater"/>
    <s v="plays"/>
    <x v="2816"/>
    <d v="2015-08-02T11:00:00"/>
    <n v="3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0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s v="theater"/>
    <s v="plays"/>
    <x v="2818"/>
    <d v="2015-09-23T09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s v="theater"/>
    <s v="plays"/>
    <x v="2819"/>
    <d v="2015-06-14T07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5T19:00:00"/>
    <n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s v="theater"/>
    <s v="plays"/>
    <x v="2821"/>
    <d v="2014-09-23T17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0:24:5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17:59:00"/>
    <n v="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s v="theater"/>
    <s v="plays"/>
    <x v="2824"/>
    <d v="2015-06-12T20:43:00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s v="theater"/>
    <s v="plays"/>
    <x v="2825"/>
    <d v="2015-12-04T14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s v="theater"/>
    <s v="plays"/>
    <x v="2826"/>
    <d v="2015-07-10T02:00:00"/>
    <n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s v="theater"/>
    <s v="plays"/>
    <x v="2827"/>
    <d v="2016-06-03T11:30:00"/>
    <n v="3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s v="theater"/>
    <s v="plays"/>
    <x v="2828"/>
    <d v="2015-10-02T18:00:00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05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1T22:59:00"/>
    <n v="1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4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17:00:00"/>
    <n v="2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2000000000001"/>
    <s v="theater"/>
    <s v="plays"/>
    <x v="2833"/>
    <d v="2015-10-10T21:00:00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s v="theater"/>
    <s v="plays"/>
    <x v="2834"/>
    <d v="2015-01-30T18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s v="theater"/>
    <s v="plays"/>
    <x v="2835"/>
    <d v="2015-12-04T19:00:00"/>
    <n v="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s v="theater"/>
    <s v="plays"/>
    <x v="2836"/>
    <d v="2017-02-17T23:59:00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17:48:04"/>
    <n v="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s v="theater"/>
    <s v="plays"/>
    <x v="2838"/>
    <d v="2014-08-13T17:00:00"/>
    <n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s v="theater"/>
    <s v="plays"/>
    <x v="2839"/>
    <d v="2014-08-24T23:59:00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s v="theater"/>
    <s v="plays"/>
    <x v="2840"/>
    <d v="2015-03-18T12:00:00"/>
    <n v="2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3:44:57"/>
    <n v="6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s v="theater"/>
    <s v="plays"/>
    <x v="2842"/>
    <d v="2014-06-21T06:00:00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s v="theater"/>
    <s v="plays"/>
    <x v="2843"/>
    <d v="2016-06-12T23:00:00"/>
    <n v="4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s v="theater"/>
    <s v="plays"/>
    <x v="2844"/>
    <d v="2017-01-04T08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s v="theater"/>
    <s v="plays"/>
    <x v="2845"/>
    <d v="2015-06-07T19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s v="theater"/>
    <s v="plays"/>
    <x v="2846"/>
    <d v="2015-05-29T11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s v="theater"/>
    <s v="plays"/>
    <x v="2847"/>
    <d v="2016-05-23T14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s v="theater"/>
    <s v="plays"/>
    <x v="2848"/>
    <d v="2015-05-29T10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5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s v="theater"/>
    <s v="plays"/>
    <x v="2850"/>
    <d v="2014-09-05T19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s v="theater"/>
    <s v="plays"/>
    <x v="2851"/>
    <d v="2016-01-29T18:17:00"/>
    <n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s v="theater"/>
    <s v="plays"/>
    <x v="2852"/>
    <d v="2014-06-20T20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s v="theater"/>
    <s v="plays"/>
    <x v="2853"/>
    <d v="2014-09-13T23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s v="theater"/>
    <s v="plays"/>
    <x v="2854"/>
    <d v="2015-05-07T12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8:34:00"/>
    <n v="2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s v="theater"/>
    <s v="plays"/>
    <x v="2856"/>
    <d v="2015-08-08T16:34:00"/>
    <n v="6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3:00:00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s v="theater"/>
    <s v="plays"/>
    <x v="2858"/>
    <d v="2014-12-05T06:28:00"/>
    <n v="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3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0000000000002"/>
    <s v="theater"/>
    <s v="plays"/>
    <x v="2860"/>
    <d v="2016-06-19T14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09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s v="theater"/>
    <s v="plays"/>
    <x v="2862"/>
    <d v="2014-06-24T13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s v="theater"/>
    <s v="plays"/>
    <x v="2863"/>
    <d v="2014-09-09T11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s v="theater"/>
    <s v="plays"/>
    <x v="2864"/>
    <d v="2015-07-17T08:18:00"/>
    <n v="3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s v="theater"/>
    <s v="plays"/>
    <x v="2865"/>
    <d v="2015-01-05T21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17:00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s v="theater"/>
    <s v="plays"/>
    <x v="2867"/>
    <d v="2016-07-03T23:00:00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s v="theater"/>
    <s v="plays"/>
    <x v="2868"/>
    <d v="2016-10-05T14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09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s v="theater"/>
    <s v="plays"/>
    <x v="2870"/>
    <d v="2014-05-16T23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s v="theater"/>
    <s v="plays"/>
    <x v="2871"/>
    <d v="2014-12-21T12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s v="theater"/>
    <s v="plays"/>
    <x v="2872"/>
    <d v="2015-06-19T21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s v="theater"/>
    <s v="plays"/>
    <x v="2873"/>
    <d v="2015-01-28T14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4"/>
    <s v="theater"/>
    <s v="plays"/>
    <x v="2874"/>
    <d v="2017-01-17T15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s v="theater"/>
    <s v="plays"/>
    <x v="2875"/>
    <d v="2016-05-04T22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s v="theater"/>
    <s v="plays"/>
    <x v="2876"/>
    <d v="2015-07-16T12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s v="theater"/>
    <s v="plays"/>
    <x v="2877"/>
    <d v="2016-11-30T12:00:00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s v="theater"/>
    <s v="plays"/>
    <x v="2878"/>
    <d v="2015-07-03T09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s v="theater"/>
    <s v="plays"/>
    <x v="2879"/>
    <d v="2016-01-20T12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6"/>
    <s v="theater"/>
    <s v="plays"/>
    <x v="2880"/>
    <d v="2015-08-20T12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s v="theater"/>
    <s v="plays"/>
    <x v="2881"/>
    <d v="2014-12-03T10:20:36"/>
    <n v="6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09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s v="theater"/>
    <s v="plays"/>
    <x v="2883"/>
    <d v="2016-02-05T23:59:00"/>
    <n v="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s v="theater"/>
    <s v="plays"/>
    <x v="2884"/>
    <d v="2014-12-05T12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3T19:50:01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2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s v="theater"/>
    <s v="plays"/>
    <x v="2887"/>
    <d v="2015-01-11T05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s v="theater"/>
    <s v="plays"/>
    <x v="2888"/>
    <d v="2014-10-17T23:59:00"/>
    <n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s v="theater"/>
    <s v="plays"/>
    <x v="2889"/>
    <d v="2014-08-29T15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s v="theater"/>
    <s v="plays"/>
    <x v="2890"/>
    <d v="2014-08-08T22:00:00"/>
    <n v="2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15:12:08"/>
    <n v="6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s v="theater"/>
    <s v="plays"/>
    <x v="2892"/>
    <d v="2014-08-25T16:00:00"/>
    <n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8T21:00:00"/>
    <n v="6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s v="theater"/>
    <s v="plays"/>
    <x v="2894"/>
    <d v="2015-04-03T17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16:00:00"/>
    <n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9999999999996"/>
    <s v="theater"/>
    <s v="plays"/>
    <x v="2896"/>
    <d v="2016-12-12T01:00:00"/>
    <n v="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s v="theater"/>
    <s v="plays"/>
    <x v="2897"/>
    <d v="2015-10-11T10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s v="theater"/>
    <s v="plays"/>
    <x v="2898"/>
    <d v="2015-10-31T10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s v="theater"/>
    <s v="plays"/>
    <x v="2899"/>
    <d v="2016-07-23T20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0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16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s v="theater"/>
    <s v="plays"/>
    <x v="2902"/>
    <d v="2015-08-24T05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8T23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07:00:00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9999999999996"/>
    <s v="theater"/>
    <s v="plays"/>
    <x v="2905"/>
    <d v="2016-09-06T20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s v="theater"/>
    <s v="plays"/>
    <x v="2906"/>
    <d v="2015-07-31T20:00:00"/>
    <n v="1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s v="theater"/>
    <s v="plays"/>
    <x v="2907"/>
    <d v="2016-05-14T16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2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s v="theater"/>
    <s v="plays"/>
    <x v="2909"/>
    <d v="2014-11-25T14:46:00"/>
    <n v="4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s v="theater"/>
    <s v="plays"/>
    <x v="2910"/>
    <d v="2015-06-12T15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3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s v="theater"/>
    <s v="plays"/>
    <x v="2912"/>
    <d v="2016-01-14T22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s v="theater"/>
    <s v="plays"/>
    <x v="2913"/>
    <d v="2014-09-06T17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s v="theater"/>
    <s v="plays"/>
    <x v="2914"/>
    <d v="2015-03-14T15:46:3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s v="theater"/>
    <s v="plays"/>
    <x v="2915"/>
    <d v="2016-03-16T03:33:10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s v="theater"/>
    <s v="plays"/>
    <x v="2916"/>
    <d v="2014-05-19T06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s v="theater"/>
    <s v="plays"/>
    <x v="2917"/>
    <d v="2015-09-16T00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s v="theater"/>
    <s v="plays"/>
    <x v="2918"/>
    <d v="2015-10-29T10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09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3:01:1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6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s v="theater"/>
    <s v="musical"/>
    <x v="2922"/>
    <d v="2015-05-18T15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2:00:0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s v="theater"/>
    <s v="musical"/>
    <x v="2924"/>
    <d v="2015-05-08T22:59:0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s v="theater"/>
    <s v="musical"/>
    <x v="2925"/>
    <d v="2014-09-11T09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3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s v="theater"/>
    <s v="musical"/>
    <x v="2927"/>
    <d v="2014-07-15T00:00:00"/>
    <n v="2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s v="theater"/>
    <s v="musical"/>
    <x v="2928"/>
    <d v="2016-03-04T18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s v="theater"/>
    <s v="musical"/>
    <x v="2929"/>
    <d v="2014-05-25T08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s v="theater"/>
    <s v="musical"/>
    <x v="2930"/>
    <d v="2015-05-07T09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s v="theater"/>
    <s v="musical"/>
    <x v="2931"/>
    <d v="2014-09-15T01:08:00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s v="theater"/>
    <s v="musical"/>
    <x v="2932"/>
    <d v="2015-02-21T06:00:00"/>
    <n v="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s v="theater"/>
    <s v="musical"/>
    <x v="2933"/>
    <d v="2016-06-04T17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s v="theater"/>
    <s v="musical"/>
    <x v="2934"/>
    <d v="2014-06-15T10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2:00:00"/>
    <n v="5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2T23:59:00"/>
    <n v="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s v="theater"/>
    <s v="musical"/>
    <x v="2937"/>
    <d v="2014-07-13T05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s v="theater"/>
    <s v="musical"/>
    <x v="2938"/>
    <d v="2015-01-30T11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7T20:00:00"/>
    <n v="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s v="theater"/>
    <s v="musical"/>
    <x v="2940"/>
    <d v="2015-01-18T13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s v="theater"/>
    <s v="spaces"/>
    <x v="2941"/>
    <d v="2015-03-01T18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s v="theater"/>
    <s v="spaces"/>
    <x v="2942"/>
    <d v="2015-12-16T15:18:00"/>
    <n v="2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s v="theater"/>
    <s v="spaces"/>
    <x v="2943"/>
    <d v="2015-04-12T22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6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s v="theater"/>
    <s v="spaces"/>
    <x v="2945"/>
    <d v="2015-05-23T22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s v="theater"/>
    <s v="spaces"/>
    <x v="2946"/>
    <d v="2016-08-15T07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s v="theater"/>
    <s v="spaces"/>
    <x v="2947"/>
    <d v="2016-11-24T12:11:00"/>
    <n v="5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s v="theater"/>
    <s v="spaces"/>
    <x v="2948"/>
    <d v="2015-06-02T10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15:45:17"/>
    <n v="3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s v="theater"/>
    <s v="spaces"/>
    <x v="2950"/>
    <d v="2016-01-23T03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s v="theater"/>
    <s v="spaces"/>
    <x v="2951"/>
    <d v="2014-10-05T14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s v="theater"/>
    <s v="spaces"/>
    <x v="2952"/>
    <d v="2016-10-16T23:00:00"/>
    <n v="3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s v="theater"/>
    <s v="spaces"/>
    <x v="2953"/>
    <d v="2015-10-08T14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s v="theater"/>
    <s v="spaces"/>
    <x v="2954"/>
    <d v="2017-03-16T08:00:03"/>
    <n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2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18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s v="theater"/>
    <s v="spaces"/>
    <x v="2957"/>
    <d v="2015-03-27T18:16:12"/>
    <n v="6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s v="theater"/>
    <s v="spaces"/>
    <x v="2958"/>
    <d v="2016-05-08T12:41:57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s v="theater"/>
    <s v="spaces"/>
    <x v="2959"/>
    <d v="2016-06-06T19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s v="theater"/>
    <s v="spaces"/>
    <x v="2960"/>
    <d v="2014-09-11T13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5T23:00:0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1:59:00"/>
    <n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s v="theater"/>
    <s v="plays"/>
    <x v="2963"/>
    <d v="2015-07-02T06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s v="theater"/>
    <s v="plays"/>
    <x v="2964"/>
    <d v="2014-08-06T16:32:0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s v="theater"/>
    <s v="plays"/>
    <x v="2965"/>
    <d v="2015-07-07T12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8"/>
    <s v="theater"/>
    <s v="plays"/>
    <x v="2966"/>
    <d v="2015-09-16T12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8T22:44:52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s v="theater"/>
    <s v="plays"/>
    <x v="2968"/>
    <d v="2016-08-16T22:59:00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17:51:00"/>
    <n v="3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s v="theater"/>
    <s v="plays"/>
    <x v="2970"/>
    <d v="2014-07-18T11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s v="theater"/>
    <s v="plays"/>
    <x v="2971"/>
    <d v="2014-08-31T10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s v="theater"/>
    <s v="plays"/>
    <x v="2972"/>
    <d v="2016-12-04T20:00:00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s v="theater"/>
    <s v="plays"/>
    <x v="2973"/>
    <d v="2015-12-31T23:00:00"/>
    <n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s v="theater"/>
    <s v="plays"/>
    <x v="2974"/>
    <d v="2014-09-25T20:35:00"/>
    <n v="2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s v="theater"/>
    <s v="plays"/>
    <x v="2975"/>
    <d v="2014-11-26T22:00:00"/>
    <n v="2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s v="theater"/>
    <s v="plays"/>
    <x v="2976"/>
    <d v="2016-03-13T07:00:00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000000000001"/>
    <s v="theater"/>
    <s v="plays"/>
    <x v="2977"/>
    <d v="2015-03-22T21:14:00"/>
    <n v="6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s v="theater"/>
    <s v="plays"/>
    <x v="2978"/>
    <d v="2014-10-20T00:59:00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s v="theater"/>
    <s v="plays"/>
    <x v="2979"/>
    <d v="2015-01-06T01:00:00"/>
    <n v="1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999999999998"/>
    <s v="theater"/>
    <s v="plays"/>
    <x v="2980"/>
    <d v="2015-08-23T21:00:00"/>
    <n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s v="theater"/>
    <s v="spaces"/>
    <x v="2981"/>
    <d v="2015-09-23T08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s v="theater"/>
    <s v="spaces"/>
    <x v="2982"/>
    <d v="2016-02-11T11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s v="theater"/>
    <s v="spaces"/>
    <x v="2983"/>
    <d v="2014-11-11T11:10:36"/>
    <n v="6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s v="theater"/>
    <s v="spaces"/>
    <x v="2984"/>
    <d v="2016-08-24T01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s v="theater"/>
    <s v="spaces"/>
    <x v="2985"/>
    <d v="2016-10-30T23:00:00"/>
    <n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s v="theater"/>
    <s v="spaces"/>
    <x v="2986"/>
    <d v="2016-05-01T06:00:0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6000000000001"/>
    <s v="theater"/>
    <s v="spaces"/>
    <x v="2987"/>
    <d v="2016-10-12T19:00:00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s v="theater"/>
    <s v="spaces"/>
    <x v="2988"/>
    <d v="2016-06-20T03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0T23:59:00"/>
    <n v="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s v="theater"/>
    <s v="spaces"/>
    <x v="2990"/>
    <d v="2016-01-07T08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s v="theater"/>
    <s v="spaces"/>
    <x v="2991"/>
    <d v="2017-01-27T15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s v="theater"/>
    <s v="spaces"/>
    <x v="2992"/>
    <d v="2016-10-09T13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s v="theater"/>
    <s v="spaces"/>
    <x v="2993"/>
    <d v="2016-02-20T15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06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0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s v="theater"/>
    <s v="spaces"/>
    <x v="2996"/>
    <d v="2015-05-26T16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6T23:59:00"/>
    <n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s v="theater"/>
    <s v="spaces"/>
    <x v="2998"/>
    <d v="2014-06-15T23:25:00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2-28T21:00:00"/>
    <n v="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3:00: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16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40000000000006"/>
    <s v="theater"/>
    <s v="spaces"/>
    <x v="3002"/>
    <d v="2012-12-26T15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s v="theater"/>
    <s v="spaces"/>
    <x v="3003"/>
    <d v="2016-03-01T00:59:00"/>
    <n v="3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17:08:44"/>
    <n v="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s v="theater"/>
    <s v="spaces"/>
    <x v="3005"/>
    <d v="2014-10-06T11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3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0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s v="theater"/>
    <s v="spaces"/>
    <x v="3008"/>
    <d v="2016-01-21T00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s v="theater"/>
    <s v="spaces"/>
    <x v="3009"/>
    <d v="2014-11-26T09:40:40"/>
    <n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4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17:59:00"/>
    <n v="2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s v="theater"/>
    <s v="spaces"/>
    <x v="3012"/>
    <d v="2015-02-10T11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s v="theater"/>
    <s v="spaces"/>
    <x v="3013"/>
    <d v="2015-06-21T15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9999999999996"/>
    <s v="theater"/>
    <s v="spaces"/>
    <x v="3014"/>
    <d v="2014-11-05T00:00:00"/>
    <n v="2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s v="theater"/>
    <s v="spaces"/>
    <x v="3015"/>
    <d v="2014-06-10T23:00:00"/>
    <n v="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08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15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s v="theater"/>
    <s v="spaces"/>
    <x v="3018"/>
    <d v="2015-07-20T17:00:00"/>
    <n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s v="theater"/>
    <s v="spaces"/>
    <x v="3019"/>
    <d v="2014-05-26T22:00:00"/>
    <n v="2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15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s v="theater"/>
    <s v="spaces"/>
    <x v="3021"/>
    <d v="2016-11-22T00:59:00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s v="theater"/>
    <s v="spaces"/>
    <x v="3022"/>
    <d v="2016-08-27T17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1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s v="theater"/>
    <s v="spaces"/>
    <x v="3024"/>
    <d v="2012-10-06T18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s v="theater"/>
    <s v="spaces"/>
    <x v="3025"/>
    <d v="2014-05-30T11:00:00"/>
    <n v="2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s v="theater"/>
    <s v="spaces"/>
    <x v="3026"/>
    <d v="2017-03-03T06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s v="theater"/>
    <s v="spaces"/>
    <x v="3027"/>
    <d v="2015-03-20T10:54:11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s v="theater"/>
    <s v="spaces"/>
    <x v="3028"/>
    <d v="2016-08-15T01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0000000000011"/>
    <s v="theater"/>
    <s v="spaces"/>
    <x v="3029"/>
    <d v="2014-11-17T23:35:00"/>
    <n v="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2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s v="theater"/>
    <s v="spaces"/>
    <x v="3031"/>
    <d v="2016-10-14T16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s v="theater"/>
    <s v="spaces"/>
    <x v="3032"/>
    <d v="2015-09-10T20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s v="theater"/>
    <s v="spaces"/>
    <x v="3033"/>
    <d v="2016-08-17T21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20000000000007"/>
    <s v="theater"/>
    <s v="spaces"/>
    <x v="3034"/>
    <d v="2016-10-31T22:59:00"/>
    <n v="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08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s v="theater"/>
    <s v="spaces"/>
    <x v="3036"/>
    <d v="2013-08-16T06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2"/>
    <s v="theater"/>
    <s v="spaces"/>
    <x v="3037"/>
    <d v="2010-10-01T23:59:00"/>
    <n v="7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s v="theater"/>
    <s v="spaces"/>
    <x v="3038"/>
    <d v="2016-03-04T01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4"/>
    <s v="theater"/>
    <s v="spaces"/>
    <x v="3039"/>
    <d v="2013-12-29T02:59:00"/>
    <n v="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18:00:00"/>
    <n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s v="theater"/>
    <s v="spaces"/>
    <x v="3041"/>
    <d v="2016-01-20T15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s v="theater"/>
    <s v="spaces"/>
    <x v="3042"/>
    <d v="2015-10-06T11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999999999999"/>
    <s v="theater"/>
    <s v="spaces"/>
    <x v="3043"/>
    <d v="2015-04-15T21:50:00"/>
    <n v="2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s v="theater"/>
    <s v="spaces"/>
    <x v="3044"/>
    <d v="2016-02-02T12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s v="theater"/>
    <s v="spaces"/>
    <x v="3045"/>
    <d v="2014-08-21T22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09T23:52:00"/>
    <n v="3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08:16:00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s v="theater"/>
    <s v="spaces"/>
    <x v="3048"/>
    <d v="2014-12-31T16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s v="theater"/>
    <s v="spaces"/>
    <x v="3049"/>
    <d v="2015-06-13T19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4T23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0000000000003"/>
    <s v="theater"/>
    <s v="spaces"/>
    <x v="3051"/>
    <d v="2017-02-08T04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s v="theater"/>
    <s v="spaces"/>
    <x v="3052"/>
    <d v="2015-05-28T10:59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s v="theater"/>
    <s v="spaces"/>
    <x v="3053"/>
    <d v="2014-10-01T22:59:00"/>
    <n v="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s v="theater"/>
    <s v="spaces"/>
    <x v="3054"/>
    <d v="2015-03-01T20:04:00"/>
    <n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s v="theater"/>
    <s v="spaces"/>
    <x v="3055"/>
    <d v="2015-01-09T17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s v="theater"/>
    <s v="spaces"/>
    <x v="3056"/>
    <d v="2014-09-29T10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s v="theater"/>
    <s v="spaces"/>
    <x v="3057"/>
    <d v="2016-04-03T09:36:5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s v="theater"/>
    <s v="spaces"/>
    <x v="3058"/>
    <d v="2016-05-20T03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s v="theater"/>
    <s v="spaces"/>
    <x v="3059"/>
    <d v="2014-08-08T17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s v="theater"/>
    <s v="spaces"/>
    <x v="3060"/>
    <d v="2015-09-28T01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s v="theater"/>
    <s v="spaces"/>
    <x v="3061"/>
    <d v="2014-08-13T13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s v="theater"/>
    <s v="spaces"/>
    <x v="3062"/>
    <d v="2015-09-30T13:00:00"/>
    <n v="3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s v="theater"/>
    <s v="spaces"/>
    <x v="3063"/>
    <d v="2016-10-22T17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s v="theater"/>
    <s v="spaces"/>
    <x v="3064"/>
    <d v="2015-11-22T01:59:00"/>
    <n v="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s v="theater"/>
    <s v="spaces"/>
    <x v="3065"/>
    <d v="2014-07-29T20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0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17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s v="theater"/>
    <s v="spaces"/>
    <x v="3068"/>
    <d v="2015-10-16T11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50000000000002"/>
    <s v="theater"/>
    <s v="spaces"/>
    <x v="3069"/>
    <d v="2014-12-14T15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s v="theater"/>
    <s v="spaces"/>
    <x v="3070"/>
    <d v="2016-12-07T12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s v="theater"/>
    <s v="spaces"/>
    <x v="3071"/>
    <d v="2015-04-21T00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s v="theater"/>
    <s v="spaces"/>
    <x v="3072"/>
    <d v="2016-10-29T20:46:00"/>
    <n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s v="theater"/>
    <s v="spaces"/>
    <x v="3073"/>
    <d v="2015-06-14T14:19:00"/>
    <n v="5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s v="theater"/>
    <s v="spaces"/>
    <x v="3074"/>
    <d v="2016-03-10T08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8T21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s v="theater"/>
    <s v="spaces"/>
    <x v="3076"/>
    <d v="2015-10-09T10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s v="theater"/>
    <s v="spaces"/>
    <x v="3077"/>
    <d v="2017-03-02T17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s v="theater"/>
    <s v="spaces"/>
    <x v="3078"/>
    <d v="2015-02-25T22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1:07: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s v="theater"/>
    <s v="spaces"/>
    <x v="3080"/>
    <d v="2014-12-26T20:40:44"/>
    <n v="6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s v="theater"/>
    <s v="spaces"/>
    <x v="3081"/>
    <d v="2015-09-19T23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s v="theater"/>
    <s v="spaces"/>
    <x v="3082"/>
    <d v="2015-11-15T18:09:06"/>
    <n v="3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s v="theater"/>
    <s v="spaces"/>
    <x v="3083"/>
    <d v="2014-09-01T00:00:00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s v="theater"/>
    <s v="spaces"/>
    <x v="3084"/>
    <d v="2015-05-05T13:48:00"/>
    <n v="3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s v="theater"/>
    <s v="spaces"/>
    <x v="3085"/>
    <d v="2015-09-29T16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s v="theater"/>
    <s v="spaces"/>
    <x v="3086"/>
    <d v="2015-08-17T11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0T23:36:30"/>
    <n v="6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s v="theater"/>
    <s v="spaces"/>
    <x v="3088"/>
    <d v="2015-01-08T08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s v="theater"/>
    <s v="spaces"/>
    <x v="3089"/>
    <d v="2016-07-08T20:59:00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3"/>
    <s v="theater"/>
    <s v="spaces"/>
    <x v="3090"/>
    <d v="2015-05-01T13:39:05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s v="theater"/>
    <s v="spaces"/>
    <x v="3091"/>
    <d v="2016-08-14T17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s v="theater"/>
    <s v="spaces"/>
    <x v="3092"/>
    <d v="2015-10-15T17:00:00"/>
    <n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5-31T22:59:00"/>
    <n v="3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s v="theater"/>
    <s v="spaces"/>
    <x v="3094"/>
    <d v="2015-09-20T14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s v="theater"/>
    <s v="spaces"/>
    <x v="3095"/>
    <d v="2016-07-31T19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4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9999999999996"/>
    <s v="theater"/>
    <s v="spaces"/>
    <x v="3097"/>
    <d v="2016-10-07T09:00:00"/>
    <n v="2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s v="theater"/>
    <s v="spaces"/>
    <x v="3098"/>
    <d v="2016-02-07T19:17:00"/>
    <n v="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1T23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s v="theater"/>
    <s v="spaces"/>
    <x v="3100"/>
    <d v="2014-10-20T09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2:56:00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s v="theater"/>
    <s v="spaces"/>
    <x v="3102"/>
    <d v="2016-08-23T03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s v="theater"/>
    <s v="spaces"/>
    <x v="3103"/>
    <d v="2015-06-11T22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2T21:00:00"/>
    <n v="3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s v="theater"/>
    <s v="spaces"/>
    <x v="3105"/>
    <d v="2014-10-19T00:00:00"/>
    <n v="5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s v="theater"/>
    <s v="spaces"/>
    <x v="3106"/>
    <d v="2015-09-16T17:00:00"/>
    <n v="2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4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s v="theater"/>
    <s v="spaces"/>
    <x v="3108"/>
    <d v="2015-04-28T10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s v="theater"/>
    <s v="spaces"/>
    <x v="3109"/>
    <d v="2014-08-27T22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s v="theater"/>
    <s v="spaces"/>
    <x v="3110"/>
    <d v="2017-02-18T19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09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0-31T21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s v="theater"/>
    <s v="spaces"/>
    <x v="3113"/>
    <d v="2015-04-17T12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s v="theater"/>
    <s v="spaces"/>
    <x v="3114"/>
    <d v="2014-09-21T10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5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s v="theater"/>
    <s v="spaces"/>
    <x v="3116"/>
    <d v="2015-04-01T07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s v="theater"/>
    <s v="spaces"/>
    <x v="3117"/>
    <d v="2016-05-27T08:12:00"/>
    <n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s v="theater"/>
    <s v="spaces"/>
    <x v="3118"/>
    <d v="2016-07-02T10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s v="theater"/>
    <s v="spaces"/>
    <x v="3119"/>
    <d v="2015-03-26T19:05:32"/>
    <n v="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s v="theater"/>
    <s v="spaces"/>
    <x v="3120"/>
    <d v="2016-05-05T16:36:36"/>
    <n v="6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1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s v="theater"/>
    <s v="spaces"/>
    <x v="3122"/>
    <d v="2016-11-09T18:22:12"/>
    <n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s v="theater"/>
    <s v="spaces"/>
    <x v="3123"/>
    <d v="2016-07-09T18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s v="theater"/>
    <s v="spaces"/>
    <x v="3124"/>
    <d v="2015-02-02T13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s v="theater"/>
    <s v="spaces"/>
    <x v="3125"/>
    <d v="2016-01-06T23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s v="theater"/>
    <s v="spaces"/>
    <x v="3126"/>
    <d v="2016-03-27T18:26:0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s v="theater"/>
    <s v="spaces"/>
    <x v="3127"/>
    <d v="2015-03-01T15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99999999998"/>
    <s v="theater"/>
    <s v="plays"/>
    <x v="3128"/>
    <d v="2017-03-16T13:49:0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4:13:39"/>
    <n v="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3T23:59:00"/>
    <n v="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07:54:05"/>
    <n v="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s v="theater"/>
    <s v="plays"/>
    <x v="3132"/>
    <d v="2017-04-21T02:24:20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07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1:16:59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50000000000002"/>
    <s v="theater"/>
    <s v="plays"/>
    <x v="3135"/>
    <d v="2017-04-03T22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17:59:00"/>
    <n v="3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s v="theater"/>
    <s v="plays"/>
    <x v="3137"/>
    <d v="2017-05-03T14:12:00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s v="theater"/>
    <s v="plays"/>
    <x v="3138"/>
    <d v="2017-04-03T10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s v="theater"/>
    <s v="plays"/>
    <x v="3139"/>
    <d v="2017-03-24T23:33:00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1:15:03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15:00:00"/>
    <n v="4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06:18:59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s v="theater"/>
    <s v="plays"/>
    <x v="3143"/>
    <d v="2017-04-09T03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s v="theater"/>
    <s v="plays"/>
    <x v="3144"/>
    <d v="2017-03-19T01:00:00"/>
    <n v="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s v="theater"/>
    <s v="plays"/>
    <x v="3145"/>
    <d v="2017-03-27T18:58:54"/>
    <n v="6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0:22: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s v="theater"/>
    <s v="plays"/>
    <x v="3147"/>
    <d v="2014-11-06T19:15:55"/>
    <n v="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s v="theater"/>
    <s v="plays"/>
    <x v="3148"/>
    <d v="2014-09-30T23:00:00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1:00:00"/>
    <n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s v="theater"/>
    <s v="plays"/>
    <x v="3150"/>
    <d v="2011-01-24T23:00:00"/>
    <n v="9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s v="theater"/>
    <s v="plays"/>
    <x v="3151"/>
    <d v="2014-09-10T15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s v="theater"/>
    <s v="plays"/>
    <x v="3152"/>
    <d v="2013-11-02T15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s v="theater"/>
    <s v="plays"/>
    <x v="3153"/>
    <d v="2011-04-30T23:59:00"/>
    <n v="3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000000000001"/>
    <s v="theater"/>
    <s v="plays"/>
    <x v="3154"/>
    <d v="2012-04-01T15:00:58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06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s v="theater"/>
    <s v="plays"/>
    <x v="3156"/>
    <d v="2012-06-01T17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0:00:00"/>
    <n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15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s v="theater"/>
    <s v="plays"/>
    <x v="3159"/>
    <d v="2012-01-18T18:00:00"/>
    <n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s v="theater"/>
    <s v="plays"/>
    <x v="3160"/>
    <d v="2014-08-12T23:59:0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s v="theater"/>
    <s v="plays"/>
    <x v="3161"/>
    <d v="2014-10-15T07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s v="theater"/>
    <s v="plays"/>
    <x v="3162"/>
    <d v="2014-07-06T21:00:00"/>
    <n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7"/>
    <s v="theater"/>
    <s v="plays"/>
    <x v="3163"/>
    <d v="2014-06-15T13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s v="theater"/>
    <s v="plays"/>
    <x v="3164"/>
    <d v="2014-06-09T14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2T22:59:00"/>
    <n v="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s v="theater"/>
    <s v="plays"/>
    <x v="3166"/>
    <d v="2014-11-26T02:59:00"/>
    <n v="2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s v="theater"/>
    <s v="plays"/>
    <x v="3167"/>
    <d v="2014-08-01T23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s v="theater"/>
    <s v="plays"/>
    <x v="3168"/>
    <d v="2014-06-13T17:00:00"/>
    <n v="3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s v="theater"/>
    <s v="plays"/>
    <x v="3169"/>
    <d v="2013-12-12T23:59:00"/>
    <n v="3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s v="theater"/>
    <s v="plays"/>
    <x v="3170"/>
    <d v="2014-07-01T23:00:00"/>
    <n v="3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1"/>
    <s v="theater"/>
    <s v="plays"/>
    <x v="3171"/>
    <d v="2016-05-06T09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s v="theater"/>
    <s v="plays"/>
    <x v="3172"/>
    <d v="2012-02-14T12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16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s v="theater"/>
    <s v="plays"/>
    <x v="3174"/>
    <d v="2014-08-25T15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16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8"/>
    <s v="theater"/>
    <s v="plays"/>
    <x v="3176"/>
    <d v="2013-08-18T10:00:00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s v="theater"/>
    <s v="plays"/>
    <x v="3177"/>
    <d v="2014-06-21T11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09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s v="theater"/>
    <s v="plays"/>
    <x v="3179"/>
    <d v="2013-05-06T11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s v="theater"/>
    <s v="plays"/>
    <x v="3180"/>
    <d v="2014-06-20T04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s v="theater"/>
    <s v="plays"/>
    <x v="3181"/>
    <d v="2014-06-15T11:00:00"/>
    <n v="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s v="theater"/>
    <s v="plays"/>
    <x v="3182"/>
    <d v="2012-01-31T12:00:00"/>
    <n v="5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s v="theater"/>
    <s v="plays"/>
    <x v="3183"/>
    <d v="2013-08-23T14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s v="theater"/>
    <s v="plays"/>
    <x v="3184"/>
    <d v="2014-07-01T18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s v="theater"/>
    <s v="plays"/>
    <x v="3185"/>
    <d v="2014-07-16T18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s v="theater"/>
    <s v="plays"/>
    <x v="3186"/>
    <d v="2014-09-16T16:00:00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s v="theater"/>
    <s v="plays"/>
    <x v="3187"/>
    <d v="2014-08-04T10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s v="theater"/>
    <s v="musical"/>
    <x v="3188"/>
    <d v="2015-06-10T04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s v="theater"/>
    <s v="musical"/>
    <x v="3189"/>
    <d v="2015-05-24T03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s v="theater"/>
    <s v="musical"/>
    <x v="3190"/>
    <d v="2016-12-08T23:37:55"/>
    <n v="3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s v="theater"/>
    <s v="musical"/>
    <x v="3191"/>
    <d v="2016-08-16T13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s v="theater"/>
    <s v="musical"/>
    <x v="3192"/>
    <d v="2015-02-28T17:00:0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18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s v="theater"/>
    <s v="musical"/>
    <x v="3194"/>
    <d v="2015-07-26T20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s v="theater"/>
    <s v="musical"/>
    <x v="3195"/>
    <d v="2015-02-12T09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s v="theater"/>
    <s v="musical"/>
    <x v="3196"/>
    <d v="2015-08-01T09:00:00"/>
    <n v="6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s v="theater"/>
    <s v="musical"/>
    <x v="3197"/>
    <d v="2015-02-04T06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s v="theater"/>
    <s v="musical"/>
    <x v="3198"/>
    <d v="2015-02-16T05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s v="theater"/>
    <s v="musical"/>
    <x v="3199"/>
    <d v="2014-09-06T16:00:00"/>
    <n v="3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s v="theater"/>
    <s v="musical"/>
    <x v="3200"/>
    <d v="2016-04-30T00:34: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s v="theater"/>
    <s v="musical"/>
    <x v="3201"/>
    <d v="2014-08-31T13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0:59:00"/>
    <n v="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s v="theater"/>
    <s v="musical"/>
    <x v="3203"/>
    <d v="2015-09-25T18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s v="theater"/>
    <s v="musical"/>
    <x v="3204"/>
    <d v="2015-07-17T11:14:0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s v="theater"/>
    <s v="musical"/>
    <x v="3205"/>
    <d v="2015-05-01T03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s v="theater"/>
    <s v="musical"/>
    <x v="3206"/>
    <d v="2015-09-19T01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s v="theater"/>
    <s v="musical"/>
    <x v="3207"/>
    <d v="2015-04-23T00:40: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09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s v="theater"/>
    <s v="plays"/>
    <x v="3209"/>
    <d v="2014-06-20T18:00:00"/>
    <n v="3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s v="theater"/>
    <s v="plays"/>
    <x v="3210"/>
    <d v="2012-05-31T22:59:00"/>
    <n v="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s v="theater"/>
    <s v="plays"/>
    <x v="3211"/>
    <d v="2014-08-14T21:00:00"/>
    <n v="3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s v="theater"/>
    <s v="plays"/>
    <x v="3212"/>
    <d v="2014-08-08T14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s v="theater"/>
    <s v="plays"/>
    <x v="3213"/>
    <d v="2015-07-26T13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s v="theater"/>
    <s v="plays"/>
    <x v="3214"/>
    <d v="2016-01-05T18:55:00"/>
    <n v="3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s v="theater"/>
    <s v="plays"/>
    <x v="3215"/>
    <d v="2015-09-09T22:59:00"/>
    <n v="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s v="theater"/>
    <s v="plays"/>
    <x v="3216"/>
    <d v="2015-07-11T09:30:00"/>
    <n v="3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s v="theater"/>
    <s v="plays"/>
    <x v="3217"/>
    <d v="2016-11-04T08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s v="theater"/>
    <s v="plays"/>
    <x v="3218"/>
    <d v="2014-12-30T19:00:00"/>
    <n v="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s v="theater"/>
    <s v="plays"/>
    <x v="3219"/>
    <d v="2015-03-22T17:35:47"/>
    <n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s v="theater"/>
    <s v="plays"/>
    <x v="3220"/>
    <d v="2017-03-12T16:00:00"/>
    <n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s v="theater"/>
    <s v="plays"/>
    <x v="3221"/>
    <d v="2015-07-05T11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s v="theater"/>
    <s v="plays"/>
    <x v="3222"/>
    <d v="2015-10-24T16:29:00"/>
    <n v="3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9999999999995"/>
    <s v="theater"/>
    <s v="plays"/>
    <x v="3223"/>
    <d v="2015-08-20T15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s v="theater"/>
    <s v="plays"/>
    <x v="3224"/>
    <d v="2017-01-10T00:00:00"/>
    <n v="4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s v="theater"/>
    <s v="plays"/>
    <x v="3225"/>
    <d v="2016-06-03T16:00:00"/>
    <n v="2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s v="theater"/>
    <s v="plays"/>
    <x v="3226"/>
    <d v="2015-10-30T09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6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s v="theater"/>
    <s v="plays"/>
    <x v="3228"/>
    <d v="2015-12-16T23:59:00"/>
    <n v="3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s v="theater"/>
    <s v="plays"/>
    <x v="3229"/>
    <d v="2014-11-20T02:59:58"/>
    <n v="3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09-30T22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17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s v="theater"/>
    <s v="plays"/>
    <x v="3232"/>
    <d v="2016-05-03T22:59:00"/>
    <n v="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s v="theater"/>
    <s v="plays"/>
    <x v="3233"/>
    <d v="2017-03-02T14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s v="theater"/>
    <s v="plays"/>
    <x v="3234"/>
    <d v="2017-02-01T18:31:00"/>
    <n v="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s v="theater"/>
    <s v="plays"/>
    <x v="3235"/>
    <d v="2016-07-01T03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17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8T22:59:00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2"/>
    <s v="theater"/>
    <s v="plays"/>
    <x v="3238"/>
    <d v="2015-07-01T07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s v="theater"/>
    <s v="plays"/>
    <x v="3239"/>
    <d v="2015-10-25T18:59:00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s v="theater"/>
    <s v="plays"/>
    <x v="3240"/>
    <d v="2017-02-16T18:00:00"/>
    <n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s v="theater"/>
    <s v="plays"/>
    <x v="3241"/>
    <d v="2014-10-14T01:59:00"/>
    <n v="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s v="theater"/>
    <s v="plays"/>
    <x v="3242"/>
    <d v="2014-09-19T13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s v="theater"/>
    <s v="plays"/>
    <x v="3243"/>
    <d v="2015-10-08T19:00:00"/>
    <n v="2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2:39:42"/>
    <n v="3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s v="theater"/>
    <s v="plays"/>
    <x v="3245"/>
    <d v="2015-06-11T21:00:00"/>
    <n v="3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9999999999995"/>
    <s v="theater"/>
    <s v="plays"/>
    <x v="3246"/>
    <d v="2015-09-11T22:59:00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05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15:19:17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2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s v="theater"/>
    <s v="plays"/>
    <x v="3250"/>
    <d v="2014-11-05T13:48:44"/>
    <n v="3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2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06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7T22:45:00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s v="theater"/>
    <s v="plays"/>
    <x v="3254"/>
    <d v="2015-03-25T20:03:29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3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s v="theater"/>
    <s v="plays"/>
    <x v="3256"/>
    <d v="2015-06-10T22:59:00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s v="theater"/>
    <s v="plays"/>
    <x v="3257"/>
    <d v="2017-02-22T08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s v="theater"/>
    <s v="plays"/>
    <x v="3258"/>
    <d v="2015-01-08T16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s v="theater"/>
    <s v="plays"/>
    <x v="3259"/>
    <d v="2016-09-30T22:59:00"/>
    <n v="3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3"/>
    <s v="theater"/>
    <s v="plays"/>
    <x v="3260"/>
    <d v="2015-11-30T12:08:38"/>
    <n v="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s v="theater"/>
    <s v="plays"/>
    <x v="3261"/>
    <d v="2015-07-16T12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s v="theater"/>
    <s v="plays"/>
    <x v="3262"/>
    <d v="2014-12-21T23:00:00"/>
    <n v="3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9999999999995"/>
    <s v="theater"/>
    <s v="plays"/>
    <x v="3263"/>
    <d v="2015-10-30T16:00:00"/>
    <n v="2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s v="theater"/>
    <s v="plays"/>
    <x v="3264"/>
    <d v="2015-01-28T17:00:00"/>
    <n v="1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2:00:00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s v="theater"/>
    <s v="plays"/>
    <x v="3266"/>
    <d v="2015-06-12T16:00:00"/>
    <n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s v="theater"/>
    <s v="plays"/>
    <x v="3267"/>
    <d v="2015-07-17T13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s v="theater"/>
    <s v="plays"/>
    <x v="3268"/>
    <d v="2016-08-24T16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06:00:00"/>
    <n v="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07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s v="theater"/>
    <s v="plays"/>
    <x v="3271"/>
    <d v="2014-11-02T06:29:35"/>
    <n v="3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s v="theater"/>
    <s v="plays"/>
    <x v="3272"/>
    <d v="2015-11-06T08:00:09"/>
    <n v="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s v="theater"/>
    <s v="plays"/>
    <x v="3273"/>
    <d v="2016-09-14T14:00:00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s v="theater"/>
    <s v="plays"/>
    <x v="3274"/>
    <d v="2016-03-15T16:00:00"/>
    <n v="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s v="theater"/>
    <s v="plays"/>
    <x v="3275"/>
    <d v="2015-02-08T23:30:00"/>
    <n v="2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3-31T22:59:00"/>
    <n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2:23:26"/>
    <n v="3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s v="theater"/>
    <s v="plays"/>
    <x v="3278"/>
    <d v="2015-05-30T15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000000000001"/>
    <s v="theater"/>
    <s v="plays"/>
    <x v="3279"/>
    <d v="2016-03-31T20:27:3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0:00:00"/>
    <n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s v="theater"/>
    <s v="plays"/>
    <x v="3281"/>
    <d v="2015-09-01T19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s v="theater"/>
    <s v="plays"/>
    <x v="3282"/>
    <d v="2016-04-28T23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s v="theater"/>
    <s v="plays"/>
    <x v="3283"/>
    <d v="2016-02-10T16:00:00"/>
    <n v="3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0:59:00"/>
    <n v="1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0000000000012"/>
    <s v="theater"/>
    <s v="plays"/>
    <x v="3285"/>
    <d v="2017-02-28T00:00:00"/>
    <n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s v="theater"/>
    <s v="plays"/>
    <x v="3286"/>
    <d v="2016-08-15T15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3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s v="theater"/>
    <s v="plays"/>
    <x v="3288"/>
    <d v="2016-06-20T18:00:00"/>
    <n v="3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s v="theater"/>
    <s v="plays"/>
    <x v="3289"/>
    <d v="2017-02-20T03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s v="theater"/>
    <s v="plays"/>
    <x v="3290"/>
    <d v="2017-03-11T07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s v="theater"/>
    <s v="plays"/>
    <x v="3291"/>
    <d v="2015-09-16T22:59:00"/>
    <n v="3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0000000000003"/>
    <s v="theater"/>
    <s v="plays"/>
    <x v="3292"/>
    <d v="2015-12-04T14:29:08"/>
    <n v="6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s v="theater"/>
    <s v="plays"/>
    <x v="3293"/>
    <d v="2017-03-04T05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s v="theater"/>
    <s v="plays"/>
    <x v="3294"/>
    <d v="2015-06-16T07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05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s v="theater"/>
    <s v="plays"/>
    <x v="3296"/>
    <d v="2015-11-22T17:00:00"/>
    <n v="2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s v="theater"/>
    <s v="plays"/>
    <x v="3297"/>
    <d v="2015-07-27T17:59:00"/>
    <n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s v="theater"/>
    <s v="plays"/>
    <x v="3298"/>
    <d v="2015-09-12T19:00:00"/>
    <n v="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s v="theater"/>
    <s v="plays"/>
    <x v="3299"/>
    <d v="2015-10-14T17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s v="theater"/>
    <s v="plays"/>
    <x v="3300"/>
    <d v="2015-04-29T12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s v="theater"/>
    <s v="plays"/>
    <x v="3301"/>
    <d v="2016-08-01T01:59:00"/>
    <n v="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s v="theater"/>
    <s v="plays"/>
    <x v="3302"/>
    <d v="2016-12-07T03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09:38:04"/>
    <n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09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s v="theater"/>
    <s v="plays"/>
    <x v="3305"/>
    <d v="2015-07-31T15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s v="theater"/>
    <s v="plays"/>
    <x v="3306"/>
    <d v="2016-06-09T22:00:00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4T20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s v="theater"/>
    <s v="plays"/>
    <x v="3308"/>
    <d v="2016-04-13T16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s v="theater"/>
    <s v="plays"/>
    <x v="3309"/>
    <d v="2016-10-16T10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s v="theater"/>
    <s v="plays"/>
    <x v="3310"/>
    <d v="2015-10-06T17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3"/>
    <s v="theater"/>
    <s v="plays"/>
    <x v="3311"/>
    <d v="2015-10-17T02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s v="theater"/>
    <s v="plays"/>
    <x v="3312"/>
    <d v="2016-11-11T17:00:00"/>
    <n v="2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s v="theater"/>
    <s v="plays"/>
    <x v="3313"/>
    <d v="2016-01-26T20:00:00"/>
    <n v="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15:05:00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2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s v="theater"/>
    <s v="plays"/>
    <x v="3316"/>
    <d v="2014-08-08T08:54:00"/>
    <n v="3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s v="theater"/>
    <s v="plays"/>
    <x v="3317"/>
    <d v="2016-06-07T19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0T21:30:00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09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1T20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s v="theater"/>
    <s v="plays"/>
    <x v="3321"/>
    <d v="2014-10-15T22:59:00"/>
    <n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s v="theater"/>
    <s v="plays"/>
    <x v="3322"/>
    <d v="2016-06-21T22:55:00"/>
    <n v="2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s v="theater"/>
    <s v="plays"/>
    <x v="3323"/>
    <d v="2016-09-25T03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08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2:51:17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s v="theater"/>
    <s v="plays"/>
    <x v="3326"/>
    <d v="2015-03-08T11:08:2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s v="theater"/>
    <s v="plays"/>
    <x v="3327"/>
    <d v="2016-05-08T03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s v="theater"/>
    <s v="plays"/>
    <x v="3328"/>
    <d v="2014-07-04T20:00:00"/>
    <n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s v="theater"/>
    <s v="plays"/>
    <x v="3329"/>
    <d v="2014-07-27T18:00:00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s v="theater"/>
    <s v="plays"/>
    <x v="3330"/>
    <d v="2015-04-01T15:17:48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1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15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s v="theater"/>
    <s v="plays"/>
    <x v="3333"/>
    <d v="2015-06-15T11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s v="theater"/>
    <s v="plays"/>
    <x v="3334"/>
    <d v="2015-07-30T07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s v="theater"/>
    <s v="plays"/>
    <x v="3335"/>
    <d v="2014-08-03T18:00:00"/>
    <n v="2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3:34:0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s v="theater"/>
    <s v="plays"/>
    <x v="3337"/>
    <d v="2014-10-10T16:00:00"/>
    <n v="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s v="theater"/>
    <s v="plays"/>
    <x v="3338"/>
    <d v="2017-02-24T08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s v="theater"/>
    <s v="plays"/>
    <x v="3339"/>
    <d v="2016-07-28T10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s v="theater"/>
    <s v="plays"/>
    <x v="3340"/>
    <d v="2016-12-06T18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s v="theater"/>
    <s v="plays"/>
    <x v="3341"/>
    <d v="2016-06-12T12:00:00"/>
    <n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s v="theater"/>
    <s v="plays"/>
    <x v="3342"/>
    <d v="2015-03-31T23:59:00"/>
    <n v="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s v="theater"/>
    <s v="plays"/>
    <x v="3343"/>
    <d v="2016-04-13T08:18:00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s v="theater"/>
    <s v="plays"/>
    <x v="3344"/>
    <d v="2014-08-29T23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9:37:0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5T19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s v="theater"/>
    <s v="plays"/>
    <x v="3347"/>
    <d v="2016-05-08T16:00:00"/>
    <n v="1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s v="theater"/>
    <s v="plays"/>
    <x v="3348"/>
    <d v="2016-04-29T22:59:00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s v="theater"/>
    <s v="plays"/>
    <x v="3349"/>
    <d v="2016-06-13T12:00:00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s v="theater"/>
    <s v="plays"/>
    <x v="3350"/>
    <d v="2015-11-29T18:00:00"/>
    <n v="3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s v="theater"/>
    <s v="plays"/>
    <x v="3351"/>
    <d v="2014-07-23T06:00:00"/>
    <n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18:00:00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18:00:00"/>
    <n v="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8T23:01:00"/>
    <n v="3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s v="theater"/>
    <s v="plays"/>
    <x v="3355"/>
    <d v="2016-05-10T06:17:00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s v="theater"/>
    <s v="plays"/>
    <x v="3356"/>
    <d v="2016-07-15T14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s v="theater"/>
    <s v="plays"/>
    <x v="3357"/>
    <d v="2014-08-01T05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s v="theater"/>
    <s v="plays"/>
    <x v="3358"/>
    <d v="2014-11-19T03:27:59"/>
    <n v="3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s v="theater"/>
    <s v="plays"/>
    <x v="3359"/>
    <d v="2017-02-24T20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s v="theater"/>
    <s v="plays"/>
    <x v="3360"/>
    <d v="2016-12-14T10:59:00"/>
    <n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s v="theater"/>
    <s v="plays"/>
    <x v="3361"/>
    <d v="2014-09-01T10:59:00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6T23:55:00"/>
    <n v="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s v="theater"/>
    <s v="plays"/>
    <x v="3363"/>
    <d v="2014-08-19T11:00:00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16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2T21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2T20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17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0:00:00"/>
    <n v="3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s v="theater"/>
    <s v="plays"/>
    <x v="3369"/>
    <d v="2017-01-14T19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s v="theater"/>
    <s v="plays"/>
    <x v="3370"/>
    <d v="2016-12-17T03:00:00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15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s v="theater"/>
    <s v="plays"/>
    <x v="3372"/>
    <d v="2014-08-24T23:59:00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s v="theater"/>
    <s v="plays"/>
    <x v="3373"/>
    <d v="2015-07-18T11:00:00"/>
    <n v="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s v="theater"/>
    <s v="plays"/>
    <x v="3374"/>
    <d v="2015-10-28T12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s v="theater"/>
    <s v="plays"/>
    <x v="3375"/>
    <d v="2014-05-18T09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s v="theater"/>
    <s v="plays"/>
    <x v="3376"/>
    <d v="2015-04-25T10:49:54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s v="theater"/>
    <s v="plays"/>
    <x v="3377"/>
    <d v="2015-03-20T11:56:0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s v="theater"/>
    <s v="plays"/>
    <x v="3378"/>
    <d v="2014-08-31T08:08:00"/>
    <n v="2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s v="theater"/>
    <s v="plays"/>
    <x v="3379"/>
    <d v="2015-08-26T18:00:00"/>
    <n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s v="theater"/>
    <s v="plays"/>
    <x v="3380"/>
    <d v="2014-11-29T18:52:58"/>
    <n v="3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s v="theater"/>
    <s v="plays"/>
    <x v="3381"/>
    <d v="2015-03-10T22:26:23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s v="theater"/>
    <s v="plays"/>
    <x v="3382"/>
    <d v="2016-08-01T17:59:00"/>
    <n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3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s v="theater"/>
    <s v="plays"/>
    <x v="3384"/>
    <d v="2015-11-20T22:00:00"/>
    <n v="3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s v="theater"/>
    <s v="plays"/>
    <x v="3385"/>
    <d v="2014-12-10T15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0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s v="theater"/>
    <s v="plays"/>
    <x v="3387"/>
    <d v="2014-12-14T13:18:08"/>
    <n v="4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06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999999999998"/>
    <s v="theater"/>
    <s v="plays"/>
    <x v="3389"/>
    <d v="2016-06-03T08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s v="theater"/>
    <s v="plays"/>
    <x v="3390"/>
    <d v="2014-07-10T13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s v="theater"/>
    <s v="plays"/>
    <x v="3391"/>
    <d v="2014-08-08T17:28:00"/>
    <n v="3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s v="theater"/>
    <s v="plays"/>
    <x v="3392"/>
    <d v="2016-05-06T15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5T19:46:00"/>
    <n v="2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s v="theater"/>
    <s v="plays"/>
    <x v="3394"/>
    <d v="2014-07-27T09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s v="theater"/>
    <s v="plays"/>
    <x v="3395"/>
    <d v="2015-05-30T13:10:00"/>
    <n v="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s v="theater"/>
    <s v="plays"/>
    <x v="3396"/>
    <d v="2014-05-31T22:59:00"/>
    <n v="2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17:00:00"/>
    <n v="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6"/>
    <s v="theater"/>
    <s v="plays"/>
    <x v="3398"/>
    <d v="2014-11-21T12:00:00"/>
    <n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17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s v="theater"/>
    <s v="plays"/>
    <x v="3400"/>
    <d v="2014-08-28T17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2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1T21:31:00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06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s v="theater"/>
    <s v="plays"/>
    <x v="3404"/>
    <d v="2015-06-17T07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s v="theater"/>
    <s v="plays"/>
    <x v="3405"/>
    <d v="2016-03-01T18:59:00"/>
    <n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s v="theater"/>
    <s v="plays"/>
    <x v="3406"/>
    <d v="2014-07-16T06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s v="theater"/>
    <s v="plays"/>
    <x v="3407"/>
    <d v="2014-07-06T05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s v="theater"/>
    <s v="plays"/>
    <x v="3408"/>
    <d v="2014-07-18T18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s v="theater"/>
    <s v="plays"/>
    <x v="3409"/>
    <d v="2016-07-31T15:58:00"/>
    <n v="3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000000000001"/>
    <s v="theater"/>
    <s v="plays"/>
    <x v="3410"/>
    <d v="2016-06-06T02:00:00"/>
    <n v="2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7T19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s v="theater"/>
    <s v="plays"/>
    <x v="3412"/>
    <d v="2014-09-27T18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7T23:59:00"/>
    <n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s v="theater"/>
    <s v="plays"/>
    <x v="3414"/>
    <d v="2016-12-01T02:59:00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s v="theater"/>
    <s v="plays"/>
    <x v="3415"/>
    <d v="2016-04-17T18:30:00"/>
    <n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3:30:00"/>
    <n v="2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s v="theater"/>
    <s v="plays"/>
    <x v="3417"/>
    <d v="2014-10-25T19:43:00"/>
    <n v="4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s v="theater"/>
    <s v="plays"/>
    <x v="3418"/>
    <d v="2014-05-23T15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s v="theater"/>
    <s v="plays"/>
    <x v="3419"/>
    <d v="2016-04-06T16:30:00"/>
    <n v="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s v="theater"/>
    <s v="plays"/>
    <x v="3420"/>
    <d v="2016-02-13T19:00:0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s v="theater"/>
    <s v="plays"/>
    <x v="3421"/>
    <d v="2015-03-04T13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60000000000011"/>
    <s v="theater"/>
    <s v="plays"/>
    <x v="3422"/>
    <d v="2015-12-13T19:00:00"/>
    <n v="2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6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1:59:0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09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s v="theater"/>
    <s v="plays"/>
    <x v="3426"/>
    <d v="2014-09-20T21:00:00"/>
    <n v="2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s v="theater"/>
    <s v="plays"/>
    <x v="3427"/>
    <d v="2014-07-02T10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s v="theater"/>
    <s v="plays"/>
    <x v="3428"/>
    <d v="2015-02-28T12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1T19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6"/>
    <s v="theater"/>
    <s v="plays"/>
    <x v="3430"/>
    <d v="2014-07-30T17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s v="theater"/>
    <s v="plays"/>
    <x v="3431"/>
    <d v="2014-08-18T12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2"/>
    <s v="theater"/>
    <s v="plays"/>
    <x v="3432"/>
    <d v="2016-02-05T17:00:00"/>
    <n v="2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s v="theater"/>
    <s v="plays"/>
    <x v="3433"/>
    <d v="2014-06-16T22:00:00"/>
    <n v="3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4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s v="theater"/>
    <s v="plays"/>
    <x v="3435"/>
    <d v="2016-08-06T22:00:00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s v="theater"/>
    <s v="plays"/>
    <x v="3436"/>
    <d v="2014-08-21T11:28:00"/>
    <n v="2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2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s v="theater"/>
    <s v="plays"/>
    <x v="3438"/>
    <d v="2015-05-02T16:00:00"/>
    <n v="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8T23:59:00"/>
    <n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s v="theater"/>
    <s v="plays"/>
    <x v="3440"/>
    <d v="2014-07-11T11:15:00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s v="theater"/>
    <s v="plays"/>
    <x v="3441"/>
    <d v="2015-11-13T15:17:00"/>
    <n v="2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15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s v="theater"/>
    <s v="plays"/>
    <x v="3443"/>
    <d v="2014-09-09T07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08:59:00"/>
    <n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s v="theater"/>
    <s v="plays"/>
    <x v="3445"/>
    <d v="2015-10-23T07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s v="theater"/>
    <s v="plays"/>
    <x v="3446"/>
    <d v="2015-02-05T07:20:00"/>
    <n v="2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15:20:1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3"/>
    <s v="theater"/>
    <s v="plays"/>
    <x v="3448"/>
    <d v="2014-12-16T21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8T23:00:00"/>
    <n v="2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s v="theater"/>
    <s v="plays"/>
    <x v="3450"/>
    <d v="2015-04-02T10:54:31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s v="theater"/>
    <s v="plays"/>
    <x v="3451"/>
    <d v="2015-04-21T12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s v="theater"/>
    <s v="plays"/>
    <x v="3452"/>
    <d v="2014-07-22T22:59:00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s v="theater"/>
    <s v="plays"/>
    <x v="3453"/>
    <d v="2016-08-13T18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s v="theater"/>
    <s v="plays"/>
    <x v="3454"/>
    <d v="2014-07-31T11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3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s v="theater"/>
    <s v="plays"/>
    <x v="3456"/>
    <d v="2014-08-01T01:59:00"/>
    <n v="3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s v="theater"/>
    <s v="plays"/>
    <x v="3457"/>
    <d v="2015-02-12T00:59:0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s v="theater"/>
    <s v="plays"/>
    <x v="3458"/>
    <d v="2015-02-02T23:27:0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s v="theater"/>
    <s v="plays"/>
    <x v="3459"/>
    <d v="2016-05-20T06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7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s v="theater"/>
    <s v="plays"/>
    <x v="3461"/>
    <d v="2016-10-28T22:00:00"/>
    <n v="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3:00:00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s v="theater"/>
    <s v="plays"/>
    <x v="3463"/>
    <d v="2016-10-10T22:59:00"/>
    <n v="4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s v="theater"/>
    <s v="plays"/>
    <x v="3464"/>
    <d v="2016-08-22T22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s v="theater"/>
    <s v="plays"/>
    <x v="3465"/>
    <d v="2015-08-09T11:00:00"/>
    <n v="2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s v="theater"/>
    <s v="plays"/>
    <x v="3466"/>
    <d v="2016-04-19T18:27:30"/>
    <n v="6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0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s v="theater"/>
    <s v="plays"/>
    <x v="3468"/>
    <d v="2016-09-20T22:00:00"/>
    <n v="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s v="theater"/>
    <s v="plays"/>
    <x v="3469"/>
    <d v="2016-04-28T10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s v="theater"/>
    <s v="plays"/>
    <x v="3470"/>
    <d v="2016-07-15T16:38:00"/>
    <n v="3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s v="theater"/>
    <s v="plays"/>
    <x v="3471"/>
    <d v="2014-08-31T15:00:00"/>
    <n v="4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s v="theater"/>
    <s v="plays"/>
    <x v="3472"/>
    <d v="2014-11-06T00:59:00"/>
    <n v="2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s v="theater"/>
    <s v="plays"/>
    <x v="3473"/>
    <d v="2015-03-20T15:27:00"/>
    <n v="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s v="theater"/>
    <s v="plays"/>
    <x v="3474"/>
    <d v="2016-07-20T07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s v="theater"/>
    <s v="plays"/>
    <x v="3475"/>
    <d v="2014-11-02T19:00:00"/>
    <n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2:00:00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9999999999995"/>
    <s v="theater"/>
    <s v="plays"/>
    <x v="3477"/>
    <d v="2015-05-16T22:00:00"/>
    <n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16:00:00"/>
    <n v="2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15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16:00:00"/>
    <n v="2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s v="theater"/>
    <s v="plays"/>
    <x v="3481"/>
    <d v="2015-01-02T00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s v="theater"/>
    <s v="plays"/>
    <x v="3482"/>
    <d v="2014-07-06T13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1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0000000000011"/>
    <s v="theater"/>
    <s v="plays"/>
    <x v="3484"/>
    <d v="2016-06-15T13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s v="theater"/>
    <s v="plays"/>
    <x v="3485"/>
    <d v="2016-02-02T11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s v="theater"/>
    <s v="plays"/>
    <x v="3486"/>
    <d v="2015-06-03T01:59:00"/>
    <n v="3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s v="theater"/>
    <s v="plays"/>
    <x v="3487"/>
    <d v="2015-06-24T17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s v="theater"/>
    <s v="plays"/>
    <x v="3488"/>
    <d v="2015-04-17T11:00:0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7000000000001"/>
    <s v="theater"/>
    <s v="plays"/>
    <x v="3489"/>
    <d v="2014-05-24T16:00:00"/>
    <n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s v="theater"/>
    <s v="plays"/>
    <x v="3490"/>
    <d v="2016-04-13T14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s v="theater"/>
    <s v="plays"/>
    <x v="3491"/>
    <d v="2015-05-18T00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s v="theater"/>
    <s v="plays"/>
    <x v="3492"/>
    <d v="2015-10-25T19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s v="theater"/>
    <s v="plays"/>
    <x v="3493"/>
    <d v="2014-08-17T00:11:00"/>
    <n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s v="theater"/>
    <s v="plays"/>
    <x v="3494"/>
    <d v="2016-11-26T01:00:00"/>
    <n v="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s v="theater"/>
    <s v="plays"/>
    <x v="3495"/>
    <d v="2014-11-01T12:18:00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s v="theater"/>
    <s v="plays"/>
    <x v="3496"/>
    <d v="2016-09-11T15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17:00:00"/>
    <n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s v="theater"/>
    <s v="plays"/>
    <x v="3498"/>
    <d v="2016-05-28T16:44:00"/>
    <n v="6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1:59:00"/>
    <n v="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s v="theater"/>
    <s v="plays"/>
    <x v="3500"/>
    <d v="2016-03-06T23:59:00"/>
    <n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s v="theater"/>
    <s v="plays"/>
    <x v="3501"/>
    <d v="2015-09-11T13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s v="theater"/>
    <s v="plays"/>
    <x v="3502"/>
    <d v="2016-03-15T22:59:00"/>
    <n v="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s v="theater"/>
    <s v="plays"/>
    <x v="3503"/>
    <d v="2016-07-24T06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3:58:11"/>
    <n v="3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s v="theater"/>
    <s v="plays"/>
    <x v="3505"/>
    <d v="2014-05-12T23:00:00"/>
    <n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2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s v="theater"/>
    <s v="plays"/>
    <x v="3507"/>
    <d v="2016-05-31T17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6:00:00"/>
    <n v="2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s v="theater"/>
    <s v="plays"/>
    <x v="3509"/>
    <d v="2014-11-20T23:55:00"/>
    <n v="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s v="theater"/>
    <s v="plays"/>
    <x v="3510"/>
    <d v="2014-07-02T09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s v="theater"/>
    <s v="plays"/>
    <x v="3511"/>
    <d v="2014-11-07T13:30:00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s v="theater"/>
    <s v="plays"/>
    <x v="3512"/>
    <d v="2015-04-23T06:53: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s v="theater"/>
    <s v="plays"/>
    <x v="3513"/>
    <d v="2014-06-03T23:59:00"/>
    <n v="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1T23:59:00"/>
    <n v="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s v="theater"/>
    <s v="plays"/>
    <x v="3515"/>
    <d v="2015-05-31T13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s v="theater"/>
    <s v="plays"/>
    <x v="3516"/>
    <d v="2014-09-07T22:00:00"/>
    <n v="3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s v="theater"/>
    <s v="plays"/>
    <x v="3517"/>
    <d v="2014-07-04T06:00:00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3"/>
    <s v="theater"/>
    <s v="plays"/>
    <x v="3518"/>
    <d v="2014-10-02T09:21:00"/>
    <n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s v="theater"/>
    <s v="plays"/>
    <x v="3519"/>
    <d v="2015-03-04T09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s v="theater"/>
    <s v="plays"/>
    <x v="3520"/>
    <d v="2015-09-06T08:47:0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s v="theater"/>
    <s v="plays"/>
    <x v="3521"/>
    <d v="2014-09-29T03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05:06:00"/>
    <n v="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18:00:00"/>
    <n v="5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s v="theater"/>
    <s v="plays"/>
    <x v="3524"/>
    <d v="2014-09-12T23:00:00"/>
    <n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s v="theater"/>
    <s v="plays"/>
    <x v="3525"/>
    <d v="2015-08-09T11:00:0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0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s v="theater"/>
    <s v="plays"/>
    <x v="3527"/>
    <d v="2015-07-10T22:59:00"/>
    <n v="3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s v="theater"/>
    <s v="plays"/>
    <x v="3528"/>
    <d v="2017-01-18T07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s v="theater"/>
    <s v="plays"/>
    <x v="3529"/>
    <d v="2015-07-12T20:00:00"/>
    <n v="2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5:00:00"/>
    <n v="2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s v="theater"/>
    <s v="plays"/>
    <x v="3531"/>
    <d v="2016-06-30T10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7T22:59:00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s v="theater"/>
    <s v="plays"/>
    <x v="3533"/>
    <d v="2015-11-11T14:16:07"/>
    <n v="3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s v="theater"/>
    <s v="plays"/>
    <x v="3534"/>
    <d v="2015-10-01T10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s v="theater"/>
    <s v="plays"/>
    <x v="3535"/>
    <d v="2015-10-02T13:00:00"/>
    <n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s v="theater"/>
    <s v="plays"/>
    <x v="3536"/>
    <d v="2015-12-20T06:59:0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s v="theater"/>
    <s v="plays"/>
    <x v="3537"/>
    <d v="2014-11-17T02:59:00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s v="theater"/>
    <s v="plays"/>
    <x v="3538"/>
    <d v="2016-08-17T05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s v="theater"/>
    <s v="plays"/>
    <x v="3539"/>
    <d v="2016-09-08T13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s v="theater"/>
    <s v="plays"/>
    <x v="3540"/>
    <d v="2016-06-25T19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s v="theater"/>
    <s v="plays"/>
    <x v="3541"/>
    <d v="2015-08-31T12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s v="theater"/>
    <s v="plays"/>
    <x v="3542"/>
    <d v="2014-09-07T09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3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4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s v="theater"/>
    <s v="plays"/>
    <x v="3545"/>
    <d v="2015-04-11T14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s v="theater"/>
    <s v="plays"/>
    <x v="3546"/>
    <d v="2015-03-31T22:59:0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s v="theater"/>
    <s v="plays"/>
    <x v="3547"/>
    <d v="2016-05-13T22:59:00"/>
    <n v="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4T20:00:00"/>
    <n v="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s v="theater"/>
    <s v="plays"/>
    <x v="3549"/>
    <d v="2015-09-04T04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16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17:07:00"/>
    <n v="2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09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s v="theater"/>
    <s v="plays"/>
    <x v="3553"/>
    <d v="2015-08-11T19:00:0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1"/>
    <s v="theater"/>
    <s v="plays"/>
    <x v="3554"/>
    <d v="2015-02-11T12:00:00"/>
    <n v="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s v="theater"/>
    <s v="plays"/>
    <x v="3555"/>
    <d v="2016-11-17T06:36:34"/>
    <n v="3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s v="theater"/>
    <s v="plays"/>
    <x v="3556"/>
    <d v="2014-08-17T10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s v="theater"/>
    <s v="plays"/>
    <x v="3557"/>
    <d v="2014-05-05T01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16:00:00"/>
    <n v="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s v="theater"/>
    <s v="plays"/>
    <x v="3559"/>
    <d v="2015-07-31T03:58:00"/>
    <n v="2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9"/>
    <s v="theater"/>
    <s v="plays"/>
    <x v="3560"/>
    <d v="2015-05-26T21:45:00"/>
    <n v="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s v="theater"/>
    <s v="plays"/>
    <x v="3561"/>
    <d v="2015-08-05T13:36:00"/>
    <n v="1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s v="theater"/>
    <s v="plays"/>
    <x v="3562"/>
    <d v="2016-03-13T17:00:00"/>
    <n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s v="theater"/>
    <s v="plays"/>
    <x v="3563"/>
    <d v="2016-08-01T14:00:00"/>
    <n v="2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1:00:00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2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s v="theater"/>
    <s v="plays"/>
    <x v="3566"/>
    <d v="2015-01-23T07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0000000000003"/>
    <s v="theater"/>
    <s v="plays"/>
    <x v="3567"/>
    <d v="2015-06-10T14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s v="theater"/>
    <s v="plays"/>
    <x v="3568"/>
    <d v="2014-09-17T12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s v="theater"/>
    <s v="plays"/>
    <x v="3569"/>
    <d v="2015-01-08T11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7"/>
    <s v="theater"/>
    <s v="plays"/>
    <x v="3570"/>
    <d v="2014-12-31T02:00:0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s v="theater"/>
    <s v="plays"/>
    <x v="3571"/>
    <d v="2014-10-30T15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s v="theater"/>
    <s v="plays"/>
    <x v="3572"/>
    <d v="2015-06-21T08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05:00:46"/>
    <n v="3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s v="theater"/>
    <s v="plays"/>
    <x v="3574"/>
    <d v="2014-11-13T18:37:28"/>
    <n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s v="theater"/>
    <s v="plays"/>
    <x v="3575"/>
    <d v="2016-08-10T22:59:00"/>
    <n v="3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9:10:54"/>
    <n v="6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1:28:00"/>
    <n v="2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s v="theater"/>
    <s v="plays"/>
    <x v="3578"/>
    <d v="2016-04-30T12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s v="theater"/>
    <s v="plays"/>
    <x v="3579"/>
    <d v="2016-03-31T12:17:36"/>
    <n v="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7"/>
    <s v="theater"/>
    <s v="plays"/>
    <x v="3580"/>
    <d v="2015-02-28T23:59:00"/>
    <n v="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s v="theater"/>
    <s v="plays"/>
    <x v="3581"/>
    <d v="2014-07-30T06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s v="theater"/>
    <s v="plays"/>
    <x v="3582"/>
    <d v="2016-04-04T21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4:13:25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2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s v="theater"/>
    <s v="plays"/>
    <x v="3585"/>
    <d v="2014-12-21T12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999999999998"/>
    <s v="theater"/>
    <s v="plays"/>
    <x v="3586"/>
    <d v="2016-09-23T11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s v="theater"/>
    <s v="plays"/>
    <x v="3587"/>
    <d v="2016-06-27T14:00:00"/>
    <n v="4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s v="theater"/>
    <s v="plays"/>
    <x v="3588"/>
    <d v="2015-04-29T18:00:00"/>
    <n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0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s v="theater"/>
    <s v="plays"/>
    <x v="3590"/>
    <d v="2014-10-20T03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3T23:59:00"/>
    <n v="2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s v="theater"/>
    <s v="plays"/>
    <x v="3592"/>
    <d v="2015-02-10T23:59:00"/>
    <n v="5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0000000000012"/>
    <s v="theater"/>
    <s v="plays"/>
    <x v="3593"/>
    <d v="2015-01-05T15:26:00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s v="theater"/>
    <s v="plays"/>
    <x v="3594"/>
    <d v="2016-09-03T20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s v="theater"/>
    <s v="plays"/>
    <x v="3595"/>
    <d v="2015-03-13T01:59:00"/>
    <n v="2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2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0:59:00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s v="theater"/>
    <s v="plays"/>
    <x v="3598"/>
    <d v="2014-09-02T23:59:00"/>
    <n v="1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s v="theater"/>
    <s v="plays"/>
    <x v="3599"/>
    <d v="2015-08-29T19:00:00"/>
    <n v="2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15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s v="theater"/>
    <s v="plays"/>
    <x v="3601"/>
    <d v="2015-01-16T18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s v="theater"/>
    <s v="plays"/>
    <x v="3602"/>
    <d v="2016-05-17T16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s v="theater"/>
    <s v="plays"/>
    <x v="3603"/>
    <d v="2015-11-05T16:44:40"/>
    <n v="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9999999999995"/>
    <s v="theater"/>
    <s v="plays"/>
    <x v="3604"/>
    <d v="2016-04-29T01:59:00"/>
    <n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4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s v="theater"/>
    <s v="plays"/>
    <x v="3606"/>
    <d v="2016-08-14T09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s v="theater"/>
    <s v="plays"/>
    <x v="3607"/>
    <d v="2015-12-14T19:00:00"/>
    <n v="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s v="theater"/>
    <s v="plays"/>
    <x v="3608"/>
    <d v="2016-06-17T09:00:00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s v="theater"/>
    <s v="plays"/>
    <x v="3609"/>
    <d v="2016-03-30T17:48:05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s v="theater"/>
    <s v="plays"/>
    <x v="3610"/>
    <d v="2015-08-17T05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3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s v="theater"/>
    <s v="plays"/>
    <x v="3612"/>
    <d v="2014-06-09T12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09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s v="theater"/>
    <s v="plays"/>
    <x v="3614"/>
    <d v="2015-06-18T20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s v="theater"/>
    <s v="plays"/>
    <x v="3615"/>
    <d v="2015-12-10T09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s v="theater"/>
    <s v="plays"/>
    <x v="3616"/>
    <d v="2015-03-19T16:47:44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s v="theater"/>
    <s v="plays"/>
    <x v="3617"/>
    <d v="2017-02-27T19:00:00"/>
    <n v="1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s v="theater"/>
    <s v="plays"/>
    <x v="3618"/>
    <d v="2015-06-03T10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s v="theater"/>
    <s v="plays"/>
    <x v="3619"/>
    <d v="2016-11-19T17:00:00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s v="theater"/>
    <s v="plays"/>
    <x v="3620"/>
    <d v="2015-03-04T23:00:00"/>
    <n v="3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16:00:00"/>
    <n v="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s v="theater"/>
    <s v="plays"/>
    <x v="3622"/>
    <d v="2014-09-27T22:23:00"/>
    <n v="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s v="theater"/>
    <s v="plays"/>
    <x v="3623"/>
    <d v="2014-07-26T02:00:00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3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s v="theater"/>
    <s v="plays"/>
    <x v="3625"/>
    <d v="2015-07-02T10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s v="theater"/>
    <s v="plays"/>
    <x v="3626"/>
    <d v="2014-08-16T11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0T22:59:00"/>
    <n v="5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s v="theater"/>
    <s v="musical"/>
    <x v="3628"/>
    <d v="2015-12-13T15:59:56"/>
    <n v="6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s v="theater"/>
    <s v="musical"/>
    <x v="3629"/>
    <d v="2016-05-05T12:00:00"/>
    <n v="5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s v="theater"/>
    <s v="musical"/>
    <x v="3630"/>
    <d v="2014-11-29T16:19:50"/>
    <n v="3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s v="theater"/>
    <s v="musical"/>
    <x v="3631"/>
    <d v="2014-09-22T22:59:00"/>
    <n v="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7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s v="theater"/>
    <s v="musical"/>
    <x v="3633"/>
    <d v="2016-11-18T20:00:00"/>
    <n v="4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s v="theater"/>
    <s v="musical"/>
    <x v="3634"/>
    <d v="2017-01-13T22:59:00"/>
    <n v="4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s v="theater"/>
    <s v="musical"/>
    <x v="3635"/>
    <d v="2016-04-20T16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s v="theater"/>
    <s v="musical"/>
    <x v="3636"/>
    <d v="2015-09-14T11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s v="theater"/>
    <s v="musical"/>
    <x v="3637"/>
    <d v="2015-01-01T11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0:08:52"/>
    <n v="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s v="theater"/>
    <s v="musical"/>
    <x v="3639"/>
    <d v="2016-10-07T10:11:00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4"/>
    <s v="theater"/>
    <s v="musical"/>
    <x v="3640"/>
    <d v="2015-05-10T13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s v="theater"/>
    <s v="musical"/>
    <x v="3641"/>
    <d v="2014-10-05T00:00:00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s v="theater"/>
    <s v="musical"/>
    <x v="3642"/>
    <d v="2015-11-30T12:00:00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s v="theater"/>
    <s v="musical"/>
    <x v="3643"/>
    <d v="2015-11-16T23:27:19"/>
    <n v="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s v="theater"/>
    <s v="musical"/>
    <x v="3644"/>
    <d v="2016-03-07T23:59:00"/>
    <n v="2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s v="theater"/>
    <s v="musical"/>
    <x v="3645"/>
    <d v="2016-11-21T19:17:18"/>
    <n v="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s v="theater"/>
    <s v="musical"/>
    <x v="3646"/>
    <d v="2015-06-16T18:30:00"/>
    <n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2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s v="theater"/>
    <s v="plays"/>
    <x v="3648"/>
    <d v="2014-10-05T02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2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s v="theater"/>
    <s v="plays"/>
    <x v="3650"/>
    <d v="2016-02-02T06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0:59:00"/>
    <n v="3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9999999999995"/>
    <s v="theater"/>
    <s v="plays"/>
    <x v="3652"/>
    <d v="2016-08-24T22:59:00"/>
    <n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3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s v="theater"/>
    <s v="plays"/>
    <x v="3654"/>
    <d v="2016-04-03T12:00:00"/>
    <n v="2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s v="theater"/>
    <s v="plays"/>
    <x v="3655"/>
    <d v="2015-07-18T01:59:00"/>
    <n v="3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s v="theater"/>
    <s v="plays"/>
    <x v="3656"/>
    <d v="2017-02-01T17:59:00"/>
    <n v="3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16:42:00"/>
    <n v="2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1T22:59:00"/>
    <n v="4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s v="theater"/>
    <s v="plays"/>
    <x v="3659"/>
    <d v="2015-03-19T09:39:00"/>
    <n v="2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s v="theater"/>
    <s v="plays"/>
    <x v="3660"/>
    <d v="2014-12-23T16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09T23:00:00"/>
    <n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s v="theater"/>
    <s v="plays"/>
    <x v="3662"/>
    <d v="2015-03-30T23:16:54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6:50:30"/>
    <n v="6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9999999999995"/>
    <s v="theater"/>
    <s v="plays"/>
    <x v="3664"/>
    <d v="2016-06-16T00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s v="theater"/>
    <s v="plays"/>
    <x v="3665"/>
    <d v="2015-10-28T14:54:00"/>
    <n v="1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s v="theater"/>
    <s v="plays"/>
    <x v="3666"/>
    <d v="2014-07-24T02:00:00"/>
    <n v="2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s v="theater"/>
    <s v="plays"/>
    <x v="3667"/>
    <d v="2015-07-18T18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s v="theater"/>
    <s v="plays"/>
    <x v="3668"/>
    <d v="2015-07-23T13:33:00"/>
    <n v="2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s v="theater"/>
    <s v="plays"/>
    <x v="3669"/>
    <d v="2015-06-11T11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9"/>
    <s v="theater"/>
    <s v="plays"/>
    <x v="3670"/>
    <d v="2015-05-31T18:00:00"/>
    <n v="1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0T22:59:00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17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07:52:00"/>
    <n v="3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s v="theater"/>
    <s v="plays"/>
    <x v="3674"/>
    <d v="2016-09-03T15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s v="theater"/>
    <s v="plays"/>
    <x v="3675"/>
    <d v="2016-05-15T18:00:00"/>
    <n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s v="theater"/>
    <s v="plays"/>
    <x v="3676"/>
    <d v="2014-09-12T14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s v="theater"/>
    <s v="plays"/>
    <x v="3677"/>
    <d v="2014-07-02T22:59:00"/>
    <n v="2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s v="theater"/>
    <s v="plays"/>
    <x v="3678"/>
    <d v="2015-05-31T07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s v="theater"/>
    <s v="plays"/>
    <x v="3679"/>
    <d v="2014-06-30T23:59:00"/>
    <n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05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9999999999995"/>
    <s v="theater"/>
    <s v="plays"/>
    <x v="3681"/>
    <d v="2016-01-15T10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s v="theater"/>
    <s v="plays"/>
    <x v="3682"/>
    <d v="2014-06-16T01:59:00"/>
    <n v="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19T21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s v="theater"/>
    <s v="plays"/>
    <x v="3684"/>
    <d v="2015-09-01T23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s v="theater"/>
    <s v="plays"/>
    <x v="3685"/>
    <d v="2014-05-19T16:00:00"/>
    <n v="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s v="theater"/>
    <s v="plays"/>
    <x v="3686"/>
    <d v="2015-08-28T22:59:0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s v="theater"/>
    <s v="plays"/>
    <x v="3687"/>
    <d v="2014-06-27T00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8"/>
    <s v="theater"/>
    <s v="plays"/>
    <x v="3688"/>
    <d v="2014-08-08T13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s v="theater"/>
    <s v="plays"/>
    <x v="3689"/>
    <d v="2015-06-21T17:25:00"/>
    <n v="3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s v="theater"/>
    <s v="plays"/>
    <x v="3690"/>
    <d v="2014-11-27T10:21:23"/>
    <n v="3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s v="theater"/>
    <s v="plays"/>
    <x v="3691"/>
    <d v="2015-03-01T23:59:00"/>
    <n v="4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8T19:00:00"/>
    <n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s v="theater"/>
    <s v="plays"/>
    <x v="3693"/>
    <d v="2015-11-30T17:30:00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s v="theater"/>
    <s v="plays"/>
    <x v="3694"/>
    <d v="2016-06-05T21:00:00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s v="theater"/>
    <s v="plays"/>
    <x v="3695"/>
    <d v="2015-01-11T15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s v="theater"/>
    <s v="plays"/>
    <x v="3696"/>
    <d v="2015-02-13T09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6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4"/>
    <s v="theater"/>
    <s v="plays"/>
    <x v="3698"/>
    <d v="2016-03-02T14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09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s v="theater"/>
    <s v="plays"/>
    <x v="3700"/>
    <d v="2014-09-30T11:00:00"/>
    <n v="3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s v="theater"/>
    <s v="plays"/>
    <x v="3701"/>
    <d v="2015-06-04T07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999999999998"/>
    <s v="theater"/>
    <s v="plays"/>
    <x v="3702"/>
    <d v="2016-07-10T17:59:00"/>
    <n v="3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s v="theater"/>
    <s v="plays"/>
    <x v="3703"/>
    <d v="2016-08-13T01:59:00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s v="theater"/>
    <s v="plays"/>
    <x v="3704"/>
    <d v="2016-05-31T11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s v="theater"/>
    <s v="plays"/>
    <x v="3705"/>
    <d v="2014-06-23T13:00:00"/>
    <n v="2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s v="theater"/>
    <s v="plays"/>
    <x v="3706"/>
    <d v="2014-09-12T16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0:26:00"/>
    <n v="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3T22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0000000000003"/>
    <s v="theater"/>
    <s v="plays"/>
    <x v="3709"/>
    <d v="2014-06-25T11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s v="theater"/>
    <s v="plays"/>
    <x v="3710"/>
    <d v="2015-04-03T08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s v="theater"/>
    <s v="plays"/>
    <x v="3711"/>
    <d v="2014-06-15T11:00:00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1:59:00"/>
    <n v="2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s v="theater"/>
    <s v="plays"/>
    <x v="3713"/>
    <d v="2016-06-04T12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s v="theater"/>
    <s v="plays"/>
    <x v="3714"/>
    <d v="2015-05-25T22:59:00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s v="theater"/>
    <s v="plays"/>
    <x v="3715"/>
    <d v="2015-03-31T07:52:00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s v="theater"/>
    <s v="plays"/>
    <x v="3716"/>
    <d v="2016-01-21T16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15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s v="theater"/>
    <s v="plays"/>
    <x v="3718"/>
    <d v="2015-02-27T12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2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18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s v="theater"/>
    <s v="plays"/>
    <x v="3721"/>
    <d v="2014-11-05T18:28:04"/>
    <n v="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s v="theater"/>
    <s v="plays"/>
    <x v="3722"/>
    <d v="2016-02-11T17:59:00"/>
    <n v="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s v="theater"/>
    <s v="plays"/>
    <x v="3723"/>
    <d v="2014-11-30T14:04:22"/>
    <n v="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18:00:00"/>
    <n v="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16:30:00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9999999999996"/>
    <s v="theater"/>
    <s v="plays"/>
    <x v="3726"/>
    <d v="2016-04-29T16:00:00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s v="theater"/>
    <s v="plays"/>
    <x v="3727"/>
    <d v="2016-10-19T23:55:00"/>
    <n v="3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s v="theater"/>
    <s v="plays"/>
    <x v="3728"/>
    <d v="2015-08-18T23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s v="theater"/>
    <s v="plays"/>
    <x v="3729"/>
    <d v="2015-03-22T22:55:12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1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s v="theater"/>
    <s v="plays"/>
    <x v="3731"/>
    <d v="2015-01-09T22:23:00"/>
    <n v="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s v="theater"/>
    <s v="plays"/>
    <x v="3732"/>
    <d v="2015-01-24T07:00:00"/>
    <n v="6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s v="theater"/>
    <s v="plays"/>
    <x v="3733"/>
    <d v="2015-04-18T17:30:00"/>
    <n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s v="theater"/>
    <s v="plays"/>
    <x v="3734"/>
    <d v="2015-05-25T16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s v="theater"/>
    <s v="plays"/>
    <x v="3735"/>
    <d v="2015-05-28T11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3:00:00"/>
    <n v="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s v="theater"/>
    <s v="plays"/>
    <x v="3737"/>
    <d v="2015-11-12T01:59:00"/>
    <n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7:00:00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000000000001"/>
    <s v="theater"/>
    <s v="plays"/>
    <x v="3739"/>
    <d v="2016-07-17T05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80000000000002"/>
    <s v="theater"/>
    <s v="plays"/>
    <x v="3740"/>
    <d v="2014-08-11T20:53:58"/>
    <n v="3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s v="theater"/>
    <s v="plays"/>
    <x v="3741"/>
    <d v="2015-12-17T17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0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s v="theater"/>
    <s v="plays"/>
    <x v="3743"/>
    <d v="2014-07-03T12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s v="theater"/>
    <s v="plays"/>
    <x v="3744"/>
    <d v="2014-07-04T22:59:00"/>
    <n v="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1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s v="theater"/>
    <s v="plays"/>
    <x v="3746"/>
    <d v="2016-10-08T04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7:59:00"/>
    <n v="2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0:59:00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2:59:00"/>
    <n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s v="theater"/>
    <s v="musical"/>
    <x v="3750"/>
    <d v="2015-02-10T02:59:00"/>
    <n v="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s v="theater"/>
    <s v="musical"/>
    <x v="3751"/>
    <d v="2016-04-02T18:51:13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s v="theater"/>
    <s v="musical"/>
    <x v="3752"/>
    <d v="2016-10-16T16:00:00"/>
    <n v="4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s v="theater"/>
    <s v="musical"/>
    <x v="3753"/>
    <d v="2015-06-02T19:00:00"/>
    <n v="3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s v="theater"/>
    <s v="musical"/>
    <x v="3754"/>
    <d v="2014-07-25T23:59:00"/>
    <n v="3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s v="theater"/>
    <s v="musical"/>
    <x v="3755"/>
    <d v="2016-04-15T15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s v="theater"/>
    <s v="musical"/>
    <x v="3756"/>
    <d v="2014-06-11T14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15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s v="theater"/>
    <s v="musical"/>
    <x v="3758"/>
    <d v="2014-05-19T00:00:00"/>
    <n v="3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2"/>
    <s v="theater"/>
    <s v="musical"/>
    <x v="3759"/>
    <d v="2015-08-25T21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s v="theater"/>
    <s v="musical"/>
    <x v="3760"/>
    <d v="2014-05-05T07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18:00:00"/>
    <n v="5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s v="theater"/>
    <s v="musical"/>
    <x v="3762"/>
    <d v="2015-08-02T14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s v="theater"/>
    <s v="musical"/>
    <x v="3763"/>
    <d v="2015-04-01T12:00:26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s v="theater"/>
    <s v="musical"/>
    <x v="3764"/>
    <d v="2016-05-28T19:36:00"/>
    <n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3"/>
    <s v="theater"/>
    <s v="musical"/>
    <x v="3765"/>
    <d v="2014-07-30T13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2T23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s v="theater"/>
    <s v="musical"/>
    <x v="3767"/>
    <d v="2015-02-28T23:59:00"/>
    <n v="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s v="theater"/>
    <s v="musical"/>
    <x v="3768"/>
    <d v="2014-06-12T12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s v="theater"/>
    <s v="musical"/>
    <x v="3769"/>
    <d v="2016-04-15T09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7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s v="theater"/>
    <s v="musical"/>
    <x v="3771"/>
    <d v="2016-05-17T19:00:00"/>
    <n v="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s v="theater"/>
    <s v="musical"/>
    <x v="3772"/>
    <d v="2016-11-29T01:00:00"/>
    <n v="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2"/>
    <s v="theater"/>
    <s v="musical"/>
    <x v="3773"/>
    <d v="2016-11-14T21:08:00"/>
    <n v="3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4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s v="theater"/>
    <s v="musical"/>
    <x v="3775"/>
    <d v="2015-04-08T23:00:00"/>
    <n v="2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s v="theater"/>
    <s v="musical"/>
    <x v="3776"/>
    <d v="2014-07-31T20:00:00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s v="theater"/>
    <s v="musical"/>
    <x v="3777"/>
    <d v="2014-09-26T23:00:00"/>
    <n v="2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s v="theater"/>
    <s v="musical"/>
    <x v="3778"/>
    <d v="2015-02-14T14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1:39:00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5:06:0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10000000000011"/>
    <s v="theater"/>
    <s v="musical"/>
    <x v="3781"/>
    <d v="2014-09-08T16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s v="theater"/>
    <s v="musical"/>
    <x v="3782"/>
    <d v="2016-07-24T18:00:00"/>
    <n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s v="theater"/>
    <s v="musical"/>
    <x v="3783"/>
    <d v="2016-03-15T11:00:00"/>
    <n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18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05:03:00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8"/>
    <s v="theater"/>
    <s v="musical"/>
    <x v="3786"/>
    <d v="2016-05-26T19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s v="theater"/>
    <s v="musical"/>
    <x v="3787"/>
    <d v="2015-07-10T22:59:0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1:18:00"/>
    <n v="2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s v="theater"/>
    <s v="musical"/>
    <x v="3789"/>
    <d v="2015-06-15T14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s v="theater"/>
    <s v="musical"/>
    <x v="3790"/>
    <d v="2016-11-22T12:00:23"/>
    <n v="3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s v="theater"/>
    <s v="musical"/>
    <x v="3791"/>
    <d v="2014-07-06T11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s v="theater"/>
    <s v="musical"/>
    <x v="3792"/>
    <d v="2015-07-15T05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17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8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17:30:00"/>
    <n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s v="theater"/>
    <s v="musical"/>
    <x v="3796"/>
    <d v="2017-01-13T19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16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s v="theater"/>
    <s v="musical"/>
    <x v="3798"/>
    <d v="2014-08-10T12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s v="theater"/>
    <s v="musical"/>
    <x v="3799"/>
    <d v="2016-03-11T17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s v="theater"/>
    <s v="musical"/>
    <x v="3800"/>
    <d v="2015-01-10T23:59:00"/>
    <n v="3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s v="theater"/>
    <s v="musical"/>
    <x v="3801"/>
    <d v="2015-01-02T11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s v="theater"/>
    <s v="musical"/>
    <x v="3802"/>
    <d v="2015-10-21T22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18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s v="theater"/>
    <s v="musical"/>
    <x v="3804"/>
    <d v="2016-07-31T02:00:00"/>
    <n v="5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s v="theater"/>
    <s v="musical"/>
    <x v="3805"/>
    <d v="2014-09-27T16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s v="theater"/>
    <s v="musical"/>
    <x v="3806"/>
    <d v="2014-06-29T01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s v="theater"/>
    <s v="musical"/>
    <x v="3807"/>
    <d v="2015-04-03T16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s v="theater"/>
    <s v="plays"/>
    <x v="3808"/>
    <d v="2015-04-25T04:53:39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s v="theater"/>
    <s v="plays"/>
    <x v="3809"/>
    <d v="2014-07-30T18:00:00"/>
    <n v="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s v="theater"/>
    <s v="plays"/>
    <x v="3810"/>
    <d v="2015-03-21T14:22:38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s v="theater"/>
    <s v="plays"/>
    <x v="3811"/>
    <d v="2016-05-31T06:00:00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9"/>
    <s v="theater"/>
    <s v="plays"/>
    <x v="3812"/>
    <d v="2015-05-31T22:59:00"/>
    <n v="4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s v="theater"/>
    <s v="plays"/>
    <x v="3813"/>
    <d v="2016-06-14T16:43:00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s v="theater"/>
    <s v="plays"/>
    <x v="3814"/>
    <d v="2015-03-31T22:59:00"/>
    <n v="3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s v="theater"/>
    <s v="plays"/>
    <x v="3815"/>
    <d v="2015-08-20T18:00:00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s v="theater"/>
    <s v="plays"/>
    <x v="3816"/>
    <d v="2014-07-17T11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s v="theater"/>
    <s v="plays"/>
    <x v="3817"/>
    <d v="2015-10-23T22:59:00"/>
    <n v="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4:13:02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s v="theater"/>
    <s v="plays"/>
    <x v="3819"/>
    <d v="2015-07-17T16:02:00"/>
    <n v="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s v="theater"/>
    <s v="plays"/>
    <x v="3820"/>
    <d v="2015-07-05T10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s v="theater"/>
    <s v="plays"/>
    <x v="3821"/>
    <d v="2016-01-03T23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9"/>
    <s v="theater"/>
    <s v="plays"/>
    <x v="3822"/>
    <d v="2016-01-19T17:59:00"/>
    <n v="6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s v="theater"/>
    <s v="plays"/>
    <x v="3823"/>
    <d v="2015-07-19T22:59:00"/>
    <n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s v="theater"/>
    <s v="plays"/>
    <x v="3824"/>
    <d v="2016-08-01T08:41:00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s v="theater"/>
    <s v="plays"/>
    <x v="3825"/>
    <d v="2015-06-16T20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s v="theater"/>
    <s v="plays"/>
    <x v="3826"/>
    <d v="2015-05-07T05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s v="theater"/>
    <s v="plays"/>
    <x v="3827"/>
    <d v="2015-03-26T19:00:00"/>
    <n v="5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s v="theater"/>
    <s v="plays"/>
    <x v="3828"/>
    <d v="2014-12-31T08:39:47"/>
    <n v="6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s v="theater"/>
    <s v="plays"/>
    <x v="3829"/>
    <d v="2016-08-31T15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2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s v="theater"/>
    <s v="plays"/>
    <x v="3831"/>
    <d v="2014-11-05T16:22:25"/>
    <n v="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19T21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4:09:00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s v="theater"/>
    <s v="plays"/>
    <x v="3834"/>
    <d v="2015-06-18T05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7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2T23:09:00"/>
    <n v="3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s v="theater"/>
    <s v="plays"/>
    <x v="3837"/>
    <d v="2015-07-03T13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2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s v="theater"/>
    <s v="plays"/>
    <x v="3839"/>
    <d v="2015-07-29T22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0:50:29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s v="theater"/>
    <s v="plays"/>
    <x v="3841"/>
    <d v="2014-07-20T13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s v="theater"/>
    <s v="plays"/>
    <x v="3842"/>
    <d v="2014-05-11T06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s v="theater"/>
    <s v="plays"/>
    <x v="3843"/>
    <d v="2014-05-31T20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s v="theater"/>
    <s v="plays"/>
    <x v="3844"/>
    <d v="2014-06-03T01:59:00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s v="theater"/>
    <s v="plays"/>
    <x v="3845"/>
    <d v="2015-10-01T10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s v="theater"/>
    <s v="plays"/>
    <x v="3846"/>
    <d v="2014-10-04T01:59:00"/>
    <n v="3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s v="theater"/>
    <s v="plays"/>
    <x v="3847"/>
    <d v="2015-07-19T00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s v="theater"/>
    <s v="plays"/>
    <x v="3848"/>
    <d v="2015-10-18T14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s v="theater"/>
    <s v="plays"/>
    <x v="3849"/>
    <d v="2015-06-11T13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4-12-31T21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s v="theater"/>
    <s v="plays"/>
    <x v="3851"/>
    <d v="2015-07-17T05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s v="theater"/>
    <s v="plays"/>
    <x v="3852"/>
    <d v="2015-03-26T22:34:36"/>
    <n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s v="theater"/>
    <s v="plays"/>
    <x v="3853"/>
    <d v="2014-09-01T15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s v="theater"/>
    <s v="plays"/>
    <x v="3854"/>
    <d v="2015-05-09T16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17:17:51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s v="theater"/>
    <s v="plays"/>
    <x v="3856"/>
    <d v="2015-03-08T11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s v="theater"/>
    <s v="plays"/>
    <x v="3857"/>
    <d v="2014-08-01T12:12:00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6:00:00"/>
    <n v="1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s v="theater"/>
    <s v="plays"/>
    <x v="3859"/>
    <d v="2014-06-25T16:00:00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0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6:47:00"/>
    <n v="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s v="theater"/>
    <s v="plays"/>
    <x v="3862"/>
    <d v="2016-09-12T11:59:00"/>
    <n v="1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s v="theater"/>
    <s v="plays"/>
    <x v="3863"/>
    <d v="2015-11-05T11:11:45"/>
    <n v="6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s v="theater"/>
    <s v="plays"/>
    <x v="3864"/>
    <d v="2015-11-17T17:24:14"/>
    <n v="3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0:30:00"/>
    <n v="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2T22:29:00"/>
    <n v="5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4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s v="theater"/>
    <s v="musical"/>
    <x v="3868"/>
    <d v="2014-09-08T10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s v="theater"/>
    <s v="musical"/>
    <x v="3869"/>
    <d v="2015-03-13T22:11:00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3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s v="theater"/>
    <s v="musical"/>
    <x v="3871"/>
    <d v="2017-03-29T12:44:10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s v="theater"/>
    <s v="musical"/>
    <x v="3872"/>
    <d v="2015-08-13T22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s v="theater"/>
    <s v="musical"/>
    <x v="3873"/>
    <d v="2015-10-08T11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s v="theater"/>
    <s v="musical"/>
    <x v="3874"/>
    <d v="2015-01-23T20:00:00"/>
    <n v="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s v="theater"/>
    <s v="musical"/>
    <x v="3875"/>
    <d v="2016-09-03T05:00:00"/>
    <n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s v="theater"/>
    <s v="musical"/>
    <x v="3876"/>
    <d v="2016-02-02T09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s v="theater"/>
    <s v="musical"/>
    <x v="3877"/>
    <d v="2016-12-08T11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s v="theater"/>
    <s v="musical"/>
    <x v="3878"/>
    <d v="2015-06-29T22:59:00"/>
    <n v="3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s v="theater"/>
    <s v="musical"/>
    <x v="3879"/>
    <d v="2015-01-25T15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s v="theater"/>
    <s v="musical"/>
    <x v="3880"/>
    <d v="2014-07-30T18:00:00"/>
    <n v="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9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s v="theater"/>
    <s v="musical"/>
    <x v="3882"/>
    <d v="2016-01-31T18:03:00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s v="theater"/>
    <s v="musical"/>
    <x v="3883"/>
    <d v="2014-09-02T09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s v="theater"/>
    <s v="musical"/>
    <x v="3884"/>
    <d v="2015-03-27T12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s v="theater"/>
    <s v="musical"/>
    <x v="3885"/>
    <d v="2016-05-09T17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s v="theater"/>
    <s v="musical"/>
    <x v="3886"/>
    <d v="2014-12-11T00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17:00:00"/>
    <n v="4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2"/>
    <s v="theater"/>
    <s v="plays"/>
    <x v="3888"/>
    <d v="2017-02-26T08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s v="theater"/>
    <s v="plays"/>
    <x v="3889"/>
    <d v="2015-01-04T18:26:00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3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s v="theater"/>
    <s v="plays"/>
    <x v="3891"/>
    <d v="2015-03-22T23:59:00"/>
    <n v="3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s v="theater"/>
    <s v="plays"/>
    <x v="3892"/>
    <d v="2014-08-24T02:00:00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s v="theater"/>
    <s v="plays"/>
    <x v="3893"/>
    <d v="2014-07-01T01:00:00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s v="theater"/>
    <s v="plays"/>
    <x v="3894"/>
    <d v="2016-12-05T23:59:00"/>
    <n v="3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1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6T23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15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s v="theater"/>
    <s v="plays"/>
    <x v="3898"/>
    <d v="2015-08-17T11:00:00"/>
    <n v="4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s v="theater"/>
    <s v="plays"/>
    <x v="3899"/>
    <d v="2014-08-12T13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s v="theater"/>
    <s v="plays"/>
    <x v="3900"/>
    <d v="2015-06-10T21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4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07:14:02"/>
    <n v="2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s v="theater"/>
    <s v="plays"/>
    <x v="3903"/>
    <d v="2015-08-14T14:38:00"/>
    <n v="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s v="theater"/>
    <s v="plays"/>
    <x v="3904"/>
    <d v="2015-04-15T00:04:00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s v="theater"/>
    <s v="plays"/>
    <x v="3905"/>
    <d v="2015-06-11T18:00:00"/>
    <n v="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s v="theater"/>
    <s v="plays"/>
    <x v="3906"/>
    <d v="2015-06-26T08:25:00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s v="theater"/>
    <s v="plays"/>
    <x v="3907"/>
    <d v="2014-10-26T15:08:00"/>
    <n v="3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8T22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s v="theater"/>
    <s v="plays"/>
    <x v="3909"/>
    <d v="2014-09-11T03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s v="theater"/>
    <s v="plays"/>
    <x v="3910"/>
    <d v="2015-09-07T13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s v="theater"/>
    <s v="plays"/>
    <x v="3911"/>
    <d v="2014-11-26T15:29:37"/>
    <n v="3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s v="theater"/>
    <s v="plays"/>
    <x v="3912"/>
    <d v="2015-04-24T23:35:0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s v="theater"/>
    <s v="plays"/>
    <x v="3913"/>
    <d v="2015-11-30T01:04:09"/>
    <n v="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s v="theater"/>
    <s v="plays"/>
    <x v="3914"/>
    <d v="2015-05-10T17:59:00"/>
    <n v="2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s v="theater"/>
    <s v="plays"/>
    <x v="3915"/>
    <d v="2016-06-01T18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s v="theater"/>
    <s v="plays"/>
    <x v="3916"/>
    <d v="2016-06-03T06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s v="theater"/>
    <s v="plays"/>
    <x v="3917"/>
    <d v="2014-09-11T07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s v="theater"/>
    <s v="plays"/>
    <x v="3918"/>
    <d v="2014-08-04T11:00:00"/>
    <n v="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7T19:00:00"/>
    <n v="2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s v="theater"/>
    <s v="plays"/>
    <x v="3920"/>
    <d v="2016-11-13T05:17:40"/>
    <n v="3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s v="theater"/>
    <s v="plays"/>
    <x v="3921"/>
    <d v="2014-10-26T13:00:00"/>
    <n v="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s v="theater"/>
    <s v="plays"/>
    <x v="3922"/>
    <d v="2015-03-02T18:00:00"/>
    <n v="4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s v="theater"/>
    <s v="plays"/>
    <x v="3923"/>
    <d v="2015-04-09T18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s v="theater"/>
    <s v="plays"/>
    <x v="3924"/>
    <d v="2014-06-26T18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5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s v="theater"/>
    <s v="plays"/>
    <x v="3926"/>
    <d v="2014-12-26T21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1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s v="theater"/>
    <s v="plays"/>
    <x v="3928"/>
    <d v="2015-10-15T23:59:0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s v="theater"/>
    <s v="plays"/>
    <x v="3929"/>
    <d v="2016-09-18T14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s v="theater"/>
    <s v="plays"/>
    <x v="3930"/>
    <d v="2016-04-01T01:00:00"/>
    <n v="2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s v="theater"/>
    <s v="plays"/>
    <x v="3931"/>
    <d v="2015-09-05T22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s v="theater"/>
    <s v="plays"/>
    <x v="3932"/>
    <d v="2016-03-15T22:02:44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s v="theater"/>
    <s v="plays"/>
    <x v="3933"/>
    <d v="2016-07-16T19:43:00"/>
    <n v="3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s v="theater"/>
    <s v="plays"/>
    <x v="3934"/>
    <d v="2015-10-01T08:00:00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s v="theater"/>
    <s v="plays"/>
    <x v="3935"/>
    <d v="2015-10-04T10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s v="theater"/>
    <s v="plays"/>
    <x v="3936"/>
    <d v="2016-12-01T02:18:40"/>
    <n v="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s v="theater"/>
    <s v="plays"/>
    <x v="3937"/>
    <d v="2016-07-11T10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s v="theater"/>
    <s v="plays"/>
    <x v="3938"/>
    <d v="2015-06-27T16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s v="theater"/>
    <s v="plays"/>
    <x v="3939"/>
    <d v="2014-10-06T23:30:00"/>
    <n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s v="theater"/>
    <s v="plays"/>
    <x v="3940"/>
    <d v="2015-01-02T06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4T20:00:00"/>
    <n v="2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s v="theater"/>
    <s v="plays"/>
    <x v="3942"/>
    <d v="2015-06-16T16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s v="theater"/>
    <s v="plays"/>
    <x v="3943"/>
    <d v="2015-11-02T11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s v="theater"/>
    <s v="plays"/>
    <x v="3944"/>
    <d v="2015-08-27T10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s v="theater"/>
    <s v="plays"/>
    <x v="3945"/>
    <d v="2015-05-15T14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s v="theater"/>
    <s v="plays"/>
    <x v="3946"/>
    <d v="2015-02-28T03:00:00"/>
    <n v="3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s v="theater"/>
    <s v="plays"/>
    <x v="3947"/>
    <d v="2016-10-01T22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s v="theater"/>
    <s v="plays"/>
    <x v="3948"/>
    <d v="2014-09-07T02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s v="theater"/>
    <s v="plays"/>
    <x v="3949"/>
    <d v="2015-02-10T21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3:35:00"/>
    <n v="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s v="theater"/>
    <s v="plays"/>
    <x v="3951"/>
    <d v="2016-05-03T13:49:02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s v="theater"/>
    <s v="plays"/>
    <x v="3952"/>
    <d v="2015-10-26T13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s v="theater"/>
    <s v="plays"/>
    <x v="3953"/>
    <d v="2016-07-29T18:29:00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s v="theater"/>
    <s v="plays"/>
    <x v="3954"/>
    <d v="2014-07-14T10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s v="theater"/>
    <s v="plays"/>
    <x v="3955"/>
    <d v="2015-11-28T16:22:21"/>
    <n v="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s v="theater"/>
    <s v="plays"/>
    <x v="3956"/>
    <d v="2016-04-24T19:20:00"/>
    <n v="2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s v="theater"/>
    <s v="plays"/>
    <x v="3957"/>
    <d v="2016-07-08T18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s v="theater"/>
    <s v="plays"/>
    <x v="3958"/>
    <d v="2014-08-02T09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s v="theater"/>
    <s v="plays"/>
    <x v="3959"/>
    <d v="2014-09-28T13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15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s v="theater"/>
    <s v="plays"/>
    <x v="3961"/>
    <d v="2014-05-08T16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s v="theater"/>
    <s v="plays"/>
    <x v="3962"/>
    <d v="2015-11-28T09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s v="theater"/>
    <s v="plays"/>
    <x v="3963"/>
    <d v="2015-11-17T23:41:57"/>
    <n v="3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s v="theater"/>
    <s v="plays"/>
    <x v="3964"/>
    <d v="2015-04-19T11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s v="theater"/>
    <s v="plays"/>
    <x v="3965"/>
    <d v="2016-04-13T23:39:40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3T21:59:00"/>
    <n v="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s v="theater"/>
    <s v="plays"/>
    <x v="3967"/>
    <d v="2017-03-06T01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4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s v="theater"/>
    <s v="plays"/>
    <x v="3969"/>
    <d v="2016-08-28T22:55:00"/>
    <n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s v="theater"/>
    <s v="plays"/>
    <x v="3970"/>
    <d v="2016-04-17T15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07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s v="theater"/>
    <s v="plays"/>
    <x v="3972"/>
    <d v="2015-02-05T20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s v="theater"/>
    <s v="plays"/>
    <x v="3973"/>
    <d v="2016-05-08T23:00:00"/>
    <n v="3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s v="theater"/>
    <s v="plays"/>
    <x v="3974"/>
    <d v="2016-06-02T08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s v="theater"/>
    <s v="plays"/>
    <x v="3975"/>
    <d v="2016-07-13T15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2:00:00"/>
    <n v="2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s v="theater"/>
    <s v="plays"/>
    <x v="3977"/>
    <d v="2016-07-22T13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0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s v="theater"/>
    <s v="plays"/>
    <x v="3979"/>
    <d v="2015-03-29T15:00:00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09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s v="theater"/>
    <s v="plays"/>
    <x v="3981"/>
    <d v="2016-07-16T23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4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s v="theater"/>
    <s v="plays"/>
    <x v="3983"/>
    <d v="2014-05-20T01:59:00"/>
    <n v="3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s v="theater"/>
    <s v="plays"/>
    <x v="3984"/>
    <d v="2014-11-07T19:00:00"/>
    <n v="3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s v="theater"/>
    <s v="plays"/>
    <x v="3985"/>
    <d v="2016-02-20T16:05:00"/>
    <n v="2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08:04:00"/>
    <n v="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17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s v="theater"/>
    <s v="plays"/>
    <x v="3988"/>
    <d v="2015-08-28T20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s v="theater"/>
    <s v="plays"/>
    <x v="3989"/>
    <d v="2015-11-08T13:59:41"/>
    <n v="3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s v="theater"/>
    <s v="plays"/>
    <x v="3990"/>
    <d v="2016-03-02T11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0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2"/>
    <s v="theater"/>
    <s v="plays"/>
    <x v="3992"/>
    <d v="2015-12-11T18:34:19"/>
    <n v="6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s v="theater"/>
    <s v="plays"/>
    <x v="3993"/>
    <d v="2015-05-13T15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s v="theater"/>
    <s v="plays"/>
    <x v="3994"/>
    <d v="2014-07-19T04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06:27:0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s v="theater"/>
    <s v="plays"/>
    <x v="3996"/>
    <d v="2014-11-20T11:04:00"/>
    <n v="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s v="theater"/>
    <s v="plays"/>
    <x v="3997"/>
    <d v="2015-04-05T03:23:41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9999999999996"/>
    <s v="theater"/>
    <s v="plays"/>
    <x v="3998"/>
    <d v="2015-03-28T17:07:06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s v="theater"/>
    <s v="plays"/>
    <x v="3999"/>
    <d v="2014-08-31T14:51:49"/>
    <n v="4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s v="theater"/>
    <s v="plays"/>
    <x v="4000"/>
    <d v="2016-05-07T09:29:18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4:00:00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6T20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s v="theater"/>
    <s v="plays"/>
    <x v="4003"/>
    <d v="2015-02-15T09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s v="theater"/>
    <s v="plays"/>
    <x v="4004"/>
    <d v="2014-10-07T22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s v="theater"/>
    <s v="plays"/>
    <x v="4005"/>
    <d v="2014-10-20T14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s v="theater"/>
    <s v="plays"/>
    <x v="4006"/>
    <d v="2016-02-16T13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s v="theater"/>
    <s v="plays"/>
    <x v="4007"/>
    <d v="2014-08-26T11:28:00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8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1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s v="theater"/>
    <s v="plays"/>
    <x v="4010"/>
    <d v="2014-10-26T13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08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s v="theater"/>
    <s v="plays"/>
    <x v="4012"/>
    <d v="2015-05-02T08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s v="theater"/>
    <s v="plays"/>
    <x v="4013"/>
    <d v="2015-02-16T02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s v="theater"/>
    <s v="plays"/>
    <x v="4014"/>
    <d v="2016-03-05T00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s v="theater"/>
    <s v="plays"/>
    <x v="4015"/>
    <d v="2015-07-19T13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15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s v="theater"/>
    <s v="plays"/>
    <x v="4017"/>
    <d v="2014-09-04T11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16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1:28:00"/>
    <n v="5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s v="theater"/>
    <s v="plays"/>
    <x v="4020"/>
    <d v="2015-03-23T22:34:59"/>
    <n v="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16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s v="theater"/>
    <s v="plays"/>
    <x v="4022"/>
    <d v="2015-01-31T21:54:00"/>
    <n v="4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s v="theater"/>
    <s v="plays"/>
    <x v="4023"/>
    <d v="2016-03-24T17:59: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s v="theater"/>
    <s v="plays"/>
    <x v="4024"/>
    <d v="2015-08-31T11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0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s v="theater"/>
    <s v="plays"/>
    <x v="4026"/>
    <d v="2015-12-04T11:43:59"/>
    <n v="6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s v="theater"/>
    <s v="plays"/>
    <x v="4027"/>
    <d v="2017-02-22T20:00:00"/>
    <n v="2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s v="theater"/>
    <s v="plays"/>
    <x v="4028"/>
    <d v="2014-06-05T17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s v="theater"/>
    <s v="plays"/>
    <x v="4029"/>
    <d v="2015-12-13T19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3:49:00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s v="theater"/>
    <s v="plays"/>
    <x v="4031"/>
    <d v="2014-12-18T10:02:44"/>
    <n v="5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15:25:16"/>
    <n v="6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s v="theater"/>
    <s v="plays"/>
    <x v="4033"/>
    <d v="2016-10-02T04:00:00"/>
    <n v="3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s v="theater"/>
    <s v="plays"/>
    <x v="4034"/>
    <d v="2015-04-03T16:44:10"/>
    <n v="3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16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s v="theater"/>
    <s v="plays"/>
    <x v="4036"/>
    <d v="2014-07-01T17:30:00"/>
    <n v="1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s v="theater"/>
    <s v="plays"/>
    <x v="4037"/>
    <d v="2016-05-24T09:25:00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s v="theater"/>
    <s v="plays"/>
    <x v="4038"/>
    <d v="2014-10-17T14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0:59:0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s v="theater"/>
    <s v="plays"/>
    <x v="4040"/>
    <d v="2015-07-17T22:00:00"/>
    <n v="5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s v="theater"/>
    <s v="plays"/>
    <x v="4041"/>
    <d v="2016-09-06T06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s v="theater"/>
    <s v="plays"/>
    <x v="4042"/>
    <d v="2015-01-20T14:16:00"/>
    <n v="3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s v="theater"/>
    <s v="plays"/>
    <x v="4043"/>
    <d v="2014-11-20T17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0:00:0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s v="theater"/>
    <s v="plays"/>
    <x v="4045"/>
    <d v="2014-08-20T23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s v="theater"/>
    <s v="plays"/>
    <x v="4046"/>
    <d v="2014-10-22T10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s v="theater"/>
    <s v="plays"/>
    <x v="4047"/>
    <d v="2015-01-10T20:00:00"/>
    <n v="2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06:13:07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s v="theater"/>
    <s v="plays"/>
    <x v="4049"/>
    <d v="2015-07-14T18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s v="theater"/>
    <s v="plays"/>
    <x v="4050"/>
    <d v="2014-10-23T10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s v="theater"/>
    <s v="plays"/>
    <x v="4051"/>
    <d v="2014-05-09T01:53:00"/>
    <n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16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5:00:00"/>
    <n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s v="theater"/>
    <s v="plays"/>
    <x v="4054"/>
    <d v="2016-09-30T23:00:00"/>
    <n v="3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6"/>
    <s v="theater"/>
    <s v="plays"/>
    <x v="4055"/>
    <d v="2014-06-19T10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s v="theater"/>
    <s v="plays"/>
    <x v="4056"/>
    <d v="2016-07-03T14:59:00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s v="theater"/>
    <s v="plays"/>
    <x v="4057"/>
    <d v="2015-11-25T18:00:00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3-31T22:59:00"/>
    <n v="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s v="theater"/>
    <s v="plays"/>
    <x v="4059"/>
    <d v="2014-09-15T22:00:00"/>
    <n v="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1:00:00"/>
    <n v="3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s v="theater"/>
    <s v="plays"/>
    <x v="4061"/>
    <d v="2016-04-20T21:23:43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s v="theater"/>
    <s v="plays"/>
    <x v="4062"/>
    <d v="2016-07-02T12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s v="theater"/>
    <s v="plays"/>
    <x v="4063"/>
    <d v="2014-06-27T11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s v="theater"/>
    <s v="plays"/>
    <x v="4064"/>
    <d v="2015-04-29T09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17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s v="theater"/>
    <s v="plays"/>
    <x v="4066"/>
    <d v="2016-05-18T19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7T21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18:05:00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s v="theater"/>
    <s v="plays"/>
    <x v="4069"/>
    <d v="2015-02-28T07:00:00"/>
    <n v="4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2-28T22:00:00"/>
    <n v="3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s v="theater"/>
    <s v="plays"/>
    <x v="4071"/>
    <d v="2016-12-26T14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s v="theater"/>
    <s v="plays"/>
    <x v="4072"/>
    <d v="2014-08-21T13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s v="theater"/>
    <s v="plays"/>
    <x v="4073"/>
    <d v="2015-05-08T23:00:00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09:16:15"/>
    <n v="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9999999999995"/>
    <s v="theater"/>
    <s v="plays"/>
    <x v="4075"/>
    <d v="2014-06-30T12:28:00"/>
    <n v="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s v="theater"/>
    <s v="plays"/>
    <x v="4076"/>
    <d v="2014-10-21T14:51:00"/>
    <n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2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s v="theater"/>
    <s v="plays"/>
    <x v="4078"/>
    <d v="2017-01-27T13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s v="theater"/>
    <s v="plays"/>
    <x v="4079"/>
    <d v="2016-06-19T17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s v="theater"/>
    <s v="plays"/>
    <x v="4080"/>
    <d v="2016-06-14T13:54:00"/>
    <n v="2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07:57:0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18:00:00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3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s v="theater"/>
    <s v="plays"/>
    <x v="4084"/>
    <d v="2016-10-09T05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s v="theater"/>
    <s v="plays"/>
    <x v="4085"/>
    <d v="2015-03-23T22:59:0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0T23:00:00"/>
    <n v="2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s v="theater"/>
    <s v="plays"/>
    <x v="4087"/>
    <d v="2016-07-17T12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05:26:0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2:35:00"/>
    <n v="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s v="theater"/>
    <s v="plays"/>
    <x v="4090"/>
    <d v="2015-08-07T10:00:0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07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s v="theater"/>
    <s v="plays"/>
    <x v="4092"/>
    <d v="2015-04-04T22:40:47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s v="theater"/>
    <s v="plays"/>
    <x v="4093"/>
    <d v="2015-08-22T14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1T23:59:00"/>
    <n v="4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8T19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s v="theater"/>
    <s v="plays"/>
    <x v="4096"/>
    <d v="2017-02-28T03:51:00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s v="theater"/>
    <s v="plays"/>
    <x v="4097"/>
    <d v="2016-01-31T18:55:00"/>
    <n v="5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s v="theater"/>
    <s v="plays"/>
    <x v="4098"/>
    <d v="2016-06-04T12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s v="theater"/>
    <s v="plays"/>
    <x v="4099"/>
    <d v="2016-09-02T15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s v="theater"/>
    <s v="plays"/>
    <x v="4100"/>
    <d v="2014-10-24T21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s v="theater"/>
    <s v="plays"/>
    <x v="4101"/>
    <d v="2017-01-25T16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4"/>
    <s v="theater"/>
    <s v="plays"/>
    <x v="4102"/>
    <d v="2016-05-15T15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3:32:00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s v="theater"/>
    <s v="plays"/>
    <x v="4104"/>
    <d v="2016-10-27T01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4"/>
    <s v="theater"/>
    <s v="plays"/>
    <x v="4105"/>
    <d v="2016-12-25T19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1T20:00:00"/>
    <n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s v="theater"/>
    <s v="plays"/>
    <x v="4107"/>
    <d v="2014-09-24T17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0:00:00"/>
    <n v="3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s v="theater"/>
    <s v="plays"/>
    <x v="4109"/>
    <d v="2015-11-29T08:56:44"/>
    <n v="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4"/>
    <s v="theater"/>
    <s v="plays"/>
    <x v="4110"/>
    <d v="2016-07-21T10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s v="theater"/>
    <s v="plays"/>
    <x v="4111"/>
    <d v="2015-02-23T22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s v="theater"/>
    <s v="plays"/>
    <x v="4112"/>
    <d v="2016-02-27T19:00:00"/>
    <n v="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s v="theater"/>
    <s v="plays"/>
    <x v="4113"/>
    <d v="2016-01-08T01:34:00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FB656-A3A3-4DC2-875B-90A0DE38EFD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E6D1A-9EB5-49E5-829F-438D1A6EA30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20C6C-1EA8-4EE6-B0A8-95C5BEFD79C5}" name="PivotTable3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1EF17-CEC0-4B18-9829-BB444F2D9BBD}" name="PivotTable4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0"/>
        <item sd="0" x="10"/>
        <item t="default" sd="0"/>
      </items>
    </pivotField>
  </pivotFields>
  <rowFields count="2">
    <field x="20"/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C01B9-A7CE-47A4-97B4-A262DA36BDE9}" name="PivotTable5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3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id" fld="0" subtotal="count" baseField="18" baseItem="1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BA2D9-0EF0-47C6-A18A-7784A4DCC752}" name="PivotTable6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N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8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5" hier="-1"/>
  </pageFields>
  <dataFields count="1">
    <dataField name="Average of Duration(days)" fld="20" subtotal="average" baseField="18" baseItem="2" numFmtId="2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M6" sqref="M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28515625" bestFit="1" customWidth="1"/>
    <col min="19" max="19" width="27.140625" customWidth="1"/>
    <col min="20" max="20" width="25.5703125" customWidth="1"/>
    <col min="21" max="21" width="20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8390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9">
        <f>ROUNDUP(SUM(E2/D2)*100,)</f>
        <v>137</v>
      </c>
      <c r="P2">
        <f>IFERROR(ROUNDUP(E2/L2,2),"")</f>
        <v>63.919999999999995</v>
      </c>
      <c r="Q2" t="str">
        <f>LEFT(N2,SEARCH("/",N2,1)-1)</f>
        <v>film &amp; video</v>
      </c>
      <c r="R2" t="str">
        <f>RIGHT(N2,LEN(N2) - SEARCH("/",N2))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  <c r="U2">
        <f>IFERROR(ROUNDUP(T2-S2,0),"")</f>
        <v>32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9">
        <f t="shared" ref="O3:O66" si="0">ROUNDUP(SUM(E3/D3)*100,)</f>
        <v>143</v>
      </c>
      <c r="P3">
        <f t="shared" ref="P3:P66" si="1">IFERROR(ROUNDUP(E3/L3,2),"")</f>
        <v>185.48999999999998</v>
      </c>
      <c r="Q3" t="str">
        <f t="shared" ref="Q3:Q66" si="2">LEFT(N3,SEARCH("/",N3,1)-1)</f>
        <v>film &amp; video</v>
      </c>
      <c r="R3" t="str">
        <f t="shared" ref="R3:R66" si="3">RIGHT(N3,LEN(N3) - SEARCH("/",N3))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  <c r="U3">
        <f t="shared" ref="U3:U66" si="6">IFERROR(ROUNDUP(T3-S3,0),"")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9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9">
        <f t="shared" si="0"/>
        <v>104</v>
      </c>
      <c r="P5">
        <f t="shared" si="1"/>
        <v>69.27000000000001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9">
        <f t="shared" si="0"/>
        <v>123</v>
      </c>
      <c r="P6">
        <f t="shared" si="1"/>
        <v>190.56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9">
        <f t="shared" si="0"/>
        <v>110</v>
      </c>
      <c r="P7">
        <f t="shared" si="1"/>
        <v>93.410000000000011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>
        <f t="shared" si="6"/>
        <v>17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9">
        <f t="shared" si="0"/>
        <v>107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9">
        <f t="shared" si="0"/>
        <v>102</v>
      </c>
      <c r="P9">
        <f t="shared" si="1"/>
        <v>159.82999999999998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  <c r="U9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f t="shared" si="0"/>
        <v>101</v>
      </c>
      <c r="P10">
        <f t="shared" si="1"/>
        <v>291.8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  <c r="U10">
        <f t="shared" si="6"/>
        <v>7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  <c r="U11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f t="shared" si="0"/>
        <v>101</v>
      </c>
      <c r="P12">
        <f t="shared" si="1"/>
        <v>158.69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  <c r="U12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f t="shared" si="0"/>
        <v>121</v>
      </c>
      <c r="P13">
        <f t="shared" si="1"/>
        <v>80.34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  <c r="U13">
        <f t="shared" si="6"/>
        <v>32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f t="shared" si="0"/>
        <v>166</v>
      </c>
      <c r="P14">
        <f t="shared" si="1"/>
        <v>59.97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  <c r="U14">
        <f t="shared" si="6"/>
        <v>45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f t="shared" si="0"/>
        <v>160</v>
      </c>
      <c r="P15">
        <f t="shared" si="1"/>
        <v>109.79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  <c r="U15">
        <f t="shared" si="6"/>
        <v>37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f t="shared" si="0"/>
        <v>101</v>
      </c>
      <c r="P16">
        <f t="shared" si="1"/>
        <v>147.70999999999998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  <c r="U16">
        <f t="shared" si="6"/>
        <v>26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  <c r="U17">
        <f t="shared" si="6"/>
        <v>19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f t="shared" si="0"/>
        <v>101</v>
      </c>
      <c r="P18">
        <f t="shared" si="1"/>
        <v>171.85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  <c r="U18">
        <f t="shared" si="6"/>
        <v>46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f t="shared" si="0"/>
        <v>101</v>
      </c>
      <c r="P19">
        <f t="shared" si="1"/>
        <v>41.949999999999996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  <c r="U19">
        <f t="shared" si="6"/>
        <v>31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f t="shared" si="0"/>
        <v>107</v>
      </c>
      <c r="P20">
        <f t="shared" si="1"/>
        <v>93.27000000000001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  <c r="U20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f t="shared" si="0"/>
        <v>146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  <c r="U21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f t="shared" si="0"/>
        <v>101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  <c r="U22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f t="shared" si="0"/>
        <v>110</v>
      </c>
      <c r="P23">
        <f t="shared" si="1"/>
        <v>199.91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  <c r="U23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9">
        <f t="shared" si="0"/>
        <v>118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  <c r="U24">
        <f t="shared" si="6"/>
        <v>16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f t="shared" si="0"/>
        <v>119</v>
      </c>
      <c r="P25">
        <f t="shared" si="1"/>
        <v>103.05000000000001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  <c r="U25">
        <f t="shared" si="6"/>
        <v>27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f t="shared" si="0"/>
        <v>109</v>
      </c>
      <c r="P26">
        <f t="shared" si="1"/>
        <v>66.350000000000009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  <c r="U26">
        <f t="shared" si="6"/>
        <v>33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f t="shared" si="0"/>
        <v>134</v>
      </c>
      <c r="P27">
        <f t="shared" si="1"/>
        <v>57.15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  <c r="U27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f t="shared" si="0"/>
        <v>156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  <c r="U28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  <c r="U29">
        <f t="shared" si="6"/>
        <v>31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f t="shared" si="0"/>
        <v>101</v>
      </c>
      <c r="P30">
        <f t="shared" si="1"/>
        <v>169.60999999999999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  <c r="U30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f t="shared" si="0"/>
        <v>124</v>
      </c>
      <c r="P31">
        <f t="shared" si="1"/>
        <v>31.630000000000003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  <c r="U31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f t="shared" si="0"/>
        <v>102</v>
      </c>
      <c r="P32">
        <f t="shared" si="1"/>
        <v>76.460000000000008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  <c r="U32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9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  <c r="U33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f t="shared" si="0"/>
        <v>101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  <c r="U34">
        <f t="shared" si="6"/>
        <v>42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f t="shared" si="0"/>
        <v>103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  <c r="U35">
        <f t="shared" si="6"/>
        <v>31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f t="shared" si="0"/>
        <v>131</v>
      </c>
      <c r="P36">
        <f t="shared" si="1"/>
        <v>49.89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  <c r="U36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f t="shared" si="0"/>
        <v>167</v>
      </c>
      <c r="P37">
        <f t="shared" si="1"/>
        <v>59.47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  <c r="U37">
        <f t="shared" si="6"/>
        <v>24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f t="shared" si="0"/>
        <v>143</v>
      </c>
      <c r="P38">
        <f t="shared" si="1"/>
        <v>193.85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  <c r="U38">
        <f t="shared" si="6"/>
        <v>30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f t="shared" si="0"/>
        <v>184</v>
      </c>
      <c r="P39">
        <f t="shared" si="1"/>
        <v>159.51999999999998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  <c r="U39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f t="shared" si="0"/>
        <v>111</v>
      </c>
      <c r="P40">
        <f t="shared" si="1"/>
        <v>41.69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  <c r="U40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f t="shared" si="0"/>
        <v>131</v>
      </c>
      <c r="P41">
        <f t="shared" si="1"/>
        <v>150.89999999999998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  <c r="U41">
        <f t="shared" si="6"/>
        <v>31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f t="shared" si="0"/>
        <v>102</v>
      </c>
      <c r="P42">
        <f t="shared" si="1"/>
        <v>126.69000000000001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  <c r="U42">
        <f t="shared" si="6"/>
        <v>20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f t="shared" si="0"/>
        <v>100</v>
      </c>
      <c r="P43">
        <f t="shared" si="1"/>
        <v>105.27000000000001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  <c r="U43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f t="shared" si="0"/>
        <v>142</v>
      </c>
      <c r="P44">
        <f t="shared" si="1"/>
        <v>117.52000000000001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  <c r="U44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f t="shared" si="0"/>
        <v>309</v>
      </c>
      <c r="P45">
        <f t="shared" si="1"/>
        <v>117.37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  <c r="U45">
        <f t="shared" si="6"/>
        <v>31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f t="shared" si="0"/>
        <v>100</v>
      </c>
      <c r="P46">
        <f t="shared" si="1"/>
        <v>133.34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  <c r="U46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f t="shared" si="0"/>
        <v>120</v>
      </c>
      <c r="P47">
        <f t="shared" si="1"/>
        <v>98.37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  <c r="U47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f t="shared" si="0"/>
        <v>105</v>
      </c>
      <c r="P48">
        <f t="shared" si="1"/>
        <v>194.45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  <c r="U48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  <c r="U49">
        <f t="shared" si="6"/>
        <v>61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  <c r="U50">
        <f t="shared" si="6"/>
        <v>31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f t="shared" si="0"/>
        <v>100</v>
      </c>
      <c r="P51">
        <f t="shared" si="1"/>
        <v>137.94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  <c r="U51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f t="shared" si="0"/>
        <v>100</v>
      </c>
      <c r="P52">
        <f t="shared" si="1"/>
        <v>27.28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  <c r="U52">
        <f t="shared" si="6"/>
        <v>39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f t="shared" si="0"/>
        <v>129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  <c r="U53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f t="shared" si="0"/>
        <v>117</v>
      </c>
      <c r="P54">
        <f t="shared" si="1"/>
        <v>223.48999999999998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  <c r="U54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f t="shared" si="0"/>
        <v>110</v>
      </c>
      <c r="P55">
        <f t="shared" si="1"/>
        <v>28.12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  <c r="U55">
        <f t="shared" si="6"/>
        <v>15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f t="shared" si="0"/>
        <v>101</v>
      </c>
      <c r="P56">
        <f t="shared" si="1"/>
        <v>194.23999999999998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  <c r="U56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f t="shared" si="0"/>
        <v>129</v>
      </c>
      <c r="P57">
        <f t="shared" si="1"/>
        <v>128.95999999999998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  <c r="U57">
        <f t="shared" si="6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f t="shared" si="0"/>
        <v>108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  <c r="U58">
        <f t="shared" si="6"/>
        <v>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f t="shared" si="0"/>
        <v>102</v>
      </c>
      <c r="P59">
        <f t="shared" si="1"/>
        <v>221.53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  <c r="U59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f t="shared" si="0"/>
        <v>103</v>
      </c>
      <c r="P60">
        <f t="shared" si="1"/>
        <v>137.22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  <c r="U60">
        <f t="shared" si="6"/>
        <v>31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f t="shared" si="0"/>
        <v>101</v>
      </c>
      <c r="P61">
        <f t="shared" si="1"/>
        <v>606.83000000000004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  <c r="U61">
        <f t="shared" si="6"/>
        <v>32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f t="shared" si="0"/>
        <v>104</v>
      </c>
      <c r="P62">
        <f t="shared" si="1"/>
        <v>43.05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  <c r="U62">
        <f t="shared" si="6"/>
        <v>20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f t="shared" si="0"/>
        <v>149</v>
      </c>
      <c r="P63">
        <f t="shared" si="1"/>
        <v>322.39999999999998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  <c r="U63">
        <f t="shared" si="6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f t="shared" si="0"/>
        <v>155</v>
      </c>
      <c r="P64">
        <f t="shared" si="1"/>
        <v>96.710000000000008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  <c r="U64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f t="shared" si="0"/>
        <v>114</v>
      </c>
      <c r="P65">
        <f t="shared" si="1"/>
        <v>35.479999999999997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  <c r="U65">
        <f t="shared" si="6"/>
        <v>24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f t="shared" si="0"/>
        <v>174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  <c r="U66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f t="shared" ref="O67:O130" si="7">ROUNDUP(SUM(E67/D67)*100,)</f>
        <v>108</v>
      </c>
      <c r="P67">
        <f t="shared" ref="P67:P130" si="8">IFERROR(ROUNDUP(E67/L67,2),"")</f>
        <v>132.06</v>
      </c>
      <c r="Q67" t="str">
        <f t="shared" ref="Q67:Q130" si="9">LEFT(N67,SEARCH("/",N67,1)-1)</f>
        <v>film &amp; video</v>
      </c>
      <c r="R67" t="str">
        <f t="shared" ref="R67:R130" si="10">RIGHT(N67,LEN(N67) - SEARCH("/",N67))</f>
        <v>shorts</v>
      </c>
      <c r="S67" s="9">
        <f t="shared" ref="S67:S130" si="11">(((J67/60)/60)/24)+DATE(1970,1,1)+(-5/24)</f>
        <v>41835.612893518519</v>
      </c>
      <c r="T67" s="9">
        <f t="shared" ref="T67:T130" si="12">(((I67/60)/60)/24)+DATE(1970,1,1)+(-5/24)</f>
        <v>41862.040972222218</v>
      </c>
      <c r="U67">
        <f t="shared" ref="U67:U130" si="13">IFERROR(ROUNDUP(T67-S67,0),"")</f>
        <v>27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f t="shared" si="7"/>
        <v>119</v>
      </c>
      <c r="P68">
        <f t="shared" si="8"/>
        <v>91.240000000000009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42539.641435185178</v>
      </c>
      <c r="T68" s="9">
        <f t="shared" si="12"/>
        <v>42569.641435185178</v>
      </c>
      <c r="U68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f t="shared" si="7"/>
        <v>117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12"/>
        <v>41105.375046296293</v>
      </c>
      <c r="U69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f t="shared" si="7"/>
        <v>128</v>
      </c>
      <c r="P70">
        <f t="shared" si="8"/>
        <v>21.200000000000003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12"/>
        <v>41693.36100694444</v>
      </c>
      <c r="U70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12"/>
        <v>40818.082638888889</v>
      </c>
      <c r="U71">
        <f t="shared" si="13"/>
        <v>33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f t="shared" si="7"/>
        <v>128</v>
      </c>
      <c r="P72">
        <f t="shared" si="8"/>
        <v>37.419999999999995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12"/>
        <v>40790.688020833331</v>
      </c>
      <c r="U72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12"/>
        <v>41057.063159722216</v>
      </c>
      <c r="U73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f t="shared" si="7"/>
        <v>109</v>
      </c>
      <c r="P74">
        <f t="shared" si="8"/>
        <v>58.18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41207.801863425921</v>
      </c>
      <c r="T74" s="9">
        <f t="shared" si="12"/>
        <v>41227.791666666664</v>
      </c>
      <c r="U74">
        <f t="shared" si="13"/>
        <v>20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12"/>
        <v>40665.957638888889</v>
      </c>
      <c r="U75">
        <f t="shared" si="13"/>
        <v>79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f t="shared" si="7"/>
        <v>113</v>
      </c>
      <c r="P76">
        <f t="shared" si="8"/>
        <v>19.48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12"/>
        <v>42390.278877314813</v>
      </c>
      <c r="U76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f t="shared" si="7"/>
        <v>116</v>
      </c>
      <c r="P77">
        <f t="shared" si="8"/>
        <v>85.960000000000008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12"/>
        <v>41387.000833333332</v>
      </c>
      <c r="U77">
        <f t="shared" si="13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f t="shared" si="7"/>
        <v>154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12"/>
        <v>40904.524976851848</v>
      </c>
      <c r="U78">
        <f t="shared" si="13"/>
        <v>61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f t="shared" si="7"/>
        <v>393</v>
      </c>
      <c r="P79">
        <f t="shared" si="8"/>
        <v>60.39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40996.936539351853</v>
      </c>
      <c r="T79" s="9">
        <f t="shared" si="12"/>
        <v>41049.915972222218</v>
      </c>
      <c r="U79">
        <f t="shared" si="13"/>
        <v>53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12"/>
        <v>42614.522233796299</v>
      </c>
      <c r="U80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f t="shared" si="7"/>
        <v>127</v>
      </c>
      <c r="P81">
        <f t="shared" si="8"/>
        <v>40.269999999999996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12"/>
        <v>41754.568206018514</v>
      </c>
      <c r="U81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f t="shared" si="7"/>
        <v>108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12"/>
        <v>41617.875648148147</v>
      </c>
      <c r="U82">
        <f t="shared" si="13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41099.950543981482</v>
      </c>
      <c r="T83" s="9">
        <f t="shared" si="12"/>
        <v>41103.91805555555</v>
      </c>
      <c r="U83">
        <f t="shared" si="13"/>
        <v>4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f t="shared" si="7"/>
        <v>101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12"/>
        <v>40825.611817129626</v>
      </c>
      <c r="U84">
        <f t="shared" si="13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12"/>
        <v>42057.270833333336</v>
      </c>
      <c r="U85">
        <f t="shared" si="13"/>
        <v>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9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12"/>
        <v>40678.54960648148</v>
      </c>
      <c r="U86">
        <f t="shared" si="13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f t="shared" si="7"/>
        <v>126</v>
      </c>
      <c r="P87">
        <f t="shared" si="8"/>
        <v>71.72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12"/>
        <v>40808.917094907403</v>
      </c>
      <c r="U87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f t="shared" si="7"/>
        <v>107</v>
      </c>
      <c r="P88">
        <f t="shared" si="8"/>
        <v>375.77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12"/>
        <v>42365.389409722215</v>
      </c>
      <c r="U88">
        <f t="shared" si="13"/>
        <v>75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40322.331053240734</v>
      </c>
      <c r="T89" s="9">
        <f t="shared" si="12"/>
        <v>40331.861805555556</v>
      </c>
      <c r="U89">
        <f t="shared" si="13"/>
        <v>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12"/>
        <v>41812.450590277775</v>
      </c>
      <c r="U90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f t="shared" si="7"/>
        <v>116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41402.543888888889</v>
      </c>
      <c r="T91" s="9">
        <f t="shared" si="12"/>
        <v>41427.543888888889</v>
      </c>
      <c r="U91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f t="shared" si="7"/>
        <v>101</v>
      </c>
      <c r="P92">
        <f t="shared" si="8"/>
        <v>31.380000000000003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12"/>
        <v>40736.089108796295</v>
      </c>
      <c r="U92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f t="shared" si="7"/>
        <v>120</v>
      </c>
      <c r="P93">
        <f t="shared" si="8"/>
        <v>78.27000000000001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12"/>
        <v>40680.194027777776</v>
      </c>
      <c r="U93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f t="shared" si="7"/>
        <v>106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12"/>
        <v>42767.124999999993</v>
      </c>
      <c r="U94">
        <f t="shared" si="13"/>
        <v>47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f t="shared" si="7"/>
        <v>111</v>
      </c>
      <c r="P95">
        <f t="shared" si="8"/>
        <v>73.740000000000009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12"/>
        <v>41093.666666666664</v>
      </c>
      <c r="U95">
        <f t="shared" si="13"/>
        <v>29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12"/>
        <v>41736.509513888886</v>
      </c>
      <c r="U96">
        <f t="shared" si="13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f t="shared" si="7"/>
        <v>132</v>
      </c>
      <c r="P97">
        <f t="shared" si="8"/>
        <v>21.91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12"/>
        <v>40964.796770833331</v>
      </c>
      <c r="U97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f t="shared" si="7"/>
        <v>115</v>
      </c>
      <c r="P98">
        <f t="shared" si="8"/>
        <v>50.589999999999996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12"/>
        <v>40390.916666666664</v>
      </c>
      <c r="U98">
        <f t="shared" si="13"/>
        <v>67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9">
        <f t="shared" si="7"/>
        <v>107</v>
      </c>
      <c r="P99">
        <f t="shared" si="8"/>
        <v>53.129999999999995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12"/>
        <v>40735.926874999997</v>
      </c>
      <c r="U99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f t="shared" si="7"/>
        <v>107</v>
      </c>
      <c r="P100">
        <f t="shared" si="8"/>
        <v>56.669999999999995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41214.586504629624</v>
      </c>
      <c r="T100" s="9">
        <f t="shared" si="12"/>
        <v>41250.770833333328</v>
      </c>
      <c r="U100">
        <f t="shared" si="13"/>
        <v>37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f t="shared" si="7"/>
        <v>107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12"/>
        <v>41661.694432870368</v>
      </c>
      <c r="U101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12"/>
        <v>41217.586643518516</v>
      </c>
      <c r="U102">
        <f t="shared" si="13"/>
        <v>21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12"/>
        <v>41298.568402777775</v>
      </c>
      <c r="U103">
        <f t="shared" si="13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f t="shared" si="7"/>
        <v>128</v>
      </c>
      <c r="P104">
        <f t="shared" si="8"/>
        <v>117.93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12"/>
        <v>40534.922835648147</v>
      </c>
      <c r="U104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f t="shared" si="7"/>
        <v>106</v>
      </c>
      <c r="P105">
        <f t="shared" si="8"/>
        <v>27.900000000000002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12"/>
        <v>41705.597569444442</v>
      </c>
      <c r="U105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12"/>
        <v>40635.833333333328</v>
      </c>
      <c r="U106">
        <f t="shared" si="13"/>
        <v>24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f t="shared" si="7"/>
        <v>108</v>
      </c>
      <c r="P107">
        <f t="shared" si="8"/>
        <v>39.39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12"/>
        <v>42503.791666666664</v>
      </c>
      <c r="U107">
        <f t="shared" si="13"/>
        <v>19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f t="shared" si="7"/>
        <v>101</v>
      </c>
      <c r="P108">
        <f t="shared" si="8"/>
        <v>186.12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40987.568298611113</v>
      </c>
      <c r="T108" s="9">
        <f t="shared" si="12"/>
        <v>41001.568298611113</v>
      </c>
      <c r="U108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f t="shared" si="7"/>
        <v>103</v>
      </c>
      <c r="P109">
        <f t="shared" si="8"/>
        <v>111.38000000000001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12"/>
        <v>40657.774155092593</v>
      </c>
      <c r="U109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f t="shared" si="7"/>
        <v>247</v>
      </c>
      <c r="P110">
        <f t="shared" si="8"/>
        <v>78.73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12"/>
        <v>41425.404745370368</v>
      </c>
      <c r="U110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f t="shared" si="7"/>
        <v>220</v>
      </c>
      <c r="P111">
        <f t="shared" si="8"/>
        <v>46.71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12"/>
        <v>40599.817476851851</v>
      </c>
      <c r="U111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f t="shared" si="7"/>
        <v>131</v>
      </c>
      <c r="P112">
        <f t="shared" si="8"/>
        <v>65.39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12"/>
        <v>41592.040972222218</v>
      </c>
      <c r="U112">
        <f t="shared" si="13"/>
        <v>35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12"/>
        <v>42155.124849537031</v>
      </c>
      <c r="U113">
        <f t="shared" si="13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41717.834699074068</v>
      </c>
      <c r="T114" s="9">
        <f t="shared" si="12"/>
        <v>41741.875</v>
      </c>
      <c r="U114">
        <f t="shared" si="13"/>
        <v>25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f t="shared" si="7"/>
        <v>141</v>
      </c>
      <c r="P115">
        <f t="shared" si="8"/>
        <v>90.39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12"/>
        <v>40761.416666666664</v>
      </c>
      <c r="U115">
        <f t="shared" si="13"/>
        <v>8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f t="shared" si="7"/>
        <v>104</v>
      </c>
      <c r="P116">
        <f t="shared" si="8"/>
        <v>88.58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12"/>
        <v>40921.065833333334</v>
      </c>
      <c r="U116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f t="shared" si="7"/>
        <v>141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40918.530601851846</v>
      </c>
      <c r="T117" s="9">
        <f t="shared" si="12"/>
        <v>40943.530601851846</v>
      </c>
      <c r="U117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12"/>
        <v>40641.247164351851</v>
      </c>
      <c r="U118">
        <f t="shared" si="13"/>
        <v>46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f t="shared" si="7"/>
        <v>101</v>
      </c>
      <c r="P119">
        <f t="shared" si="8"/>
        <v>167.48999999999998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12"/>
        <v>40338.583333333328</v>
      </c>
      <c r="U119">
        <f t="shared" si="13"/>
        <v>90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f t="shared" si="7"/>
        <v>114</v>
      </c>
      <c r="P120">
        <f t="shared" si="8"/>
        <v>144.91999999999999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12"/>
        <v>40752.845324074071</v>
      </c>
      <c r="U120">
        <f t="shared" si="13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f t="shared" si="7"/>
        <v>105</v>
      </c>
      <c r="P121">
        <f t="shared" si="8"/>
        <v>91.850000000000009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12"/>
        <v>40768.75</v>
      </c>
      <c r="U121">
        <f t="shared" si="13"/>
        <v>30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f t="shared" si="7"/>
        <v>1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12"/>
        <v>42645.841516203705</v>
      </c>
      <c r="U122">
        <f t="shared" si="13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f t="shared" si="7"/>
        <v>1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12"/>
        <v>42112.219444444439</v>
      </c>
      <c r="U123">
        <f t="shared" si="13"/>
        <v>16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f t="shared" si="7"/>
        <v>0</v>
      </c>
      <c r="P124" t="str">
        <f t="shared" si="8"/>
        <v/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12"/>
        <v>42653.223460648143</v>
      </c>
      <c r="U124">
        <f t="shared" si="13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f t="shared" si="7"/>
        <v>1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12"/>
        <v>41940.708333333328</v>
      </c>
      <c r="U125">
        <f t="shared" si="13"/>
        <v>37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f t="shared" si="7"/>
        <v>0</v>
      </c>
      <c r="P126" t="str">
        <f t="shared" si="8"/>
        <v/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12"/>
        <v>42139.720393518517</v>
      </c>
      <c r="U126">
        <f t="shared" si="13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12"/>
        <v>42769.78564814815</v>
      </c>
      <c r="U127">
        <f t="shared" si="13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f t="shared" si="7"/>
        <v>6</v>
      </c>
      <c r="P128">
        <f t="shared" si="8"/>
        <v>106.7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12"/>
        <v>42165.874999999993</v>
      </c>
      <c r="U128">
        <f t="shared" si="13"/>
        <v>31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f t="shared" si="7"/>
        <v>3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12"/>
        <v>42097.37431712963</v>
      </c>
      <c r="U129">
        <f t="shared" si="13"/>
        <v>30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f t="shared" si="7"/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12"/>
        <v>42663.019594907404</v>
      </c>
      <c r="U130">
        <f t="shared" si="13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f t="shared" ref="O131:O194" si="14">ROUNDUP(SUM(E131/D131)*100,)</f>
        <v>0</v>
      </c>
      <c r="P131" t="str">
        <f t="shared" ref="P131:P194" si="15">IFERROR(ROUNDUP(E131/L131,2),"")</f>
        <v/>
      </c>
      <c r="Q131" t="str">
        <f t="shared" ref="Q131:Q194" si="16">LEFT(N131,SEARCH("/",N131,1)-1)</f>
        <v>film &amp; video</v>
      </c>
      <c r="R131" t="str">
        <f t="shared" ref="R131:R194" si="17">RIGHT(N131,LEN(N131) - SEARCH("/",N131))</f>
        <v>science fiction</v>
      </c>
      <c r="S131" s="9">
        <f t="shared" ref="S131:S194" si="18">(((J131/60)/60)/24)+DATE(1970,1,1)+(-5/24)</f>
        <v>41882.728969907403</v>
      </c>
      <c r="T131" s="9">
        <f t="shared" ref="T131:T194" si="19">(((I131/60)/60)/24)+DATE(1970,1,1)+(-5/24)</f>
        <v>41942.728969907403</v>
      </c>
      <c r="U131">
        <f t="shared" ref="U131:U194" si="20">IFERROR(ROUNDUP(T131-S131,0),"")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f t="shared" si="14"/>
        <v>0</v>
      </c>
      <c r="P132" t="str">
        <f t="shared" si="15"/>
        <v/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41778.707083333327</v>
      </c>
      <c r="T132" s="9">
        <f t="shared" si="19"/>
        <v>41806.636111111111</v>
      </c>
      <c r="U132">
        <f t="shared" si="20"/>
        <v>28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f t="shared" si="14"/>
        <v>0</v>
      </c>
      <c r="P133" t="str">
        <f t="shared" si="15"/>
        <v/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42541.629178240742</v>
      </c>
      <c r="T133" s="9">
        <f t="shared" si="19"/>
        <v>42556.791666666664</v>
      </c>
      <c r="U133">
        <f t="shared" si="20"/>
        <v>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41905.60424768518</v>
      </c>
      <c r="T134" s="9">
        <f t="shared" si="19"/>
        <v>41950.645914351851</v>
      </c>
      <c r="U134">
        <f t="shared" si="20"/>
        <v>46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f t="shared" si="14"/>
        <v>0</v>
      </c>
      <c r="P135" t="str">
        <f t="shared" si="15"/>
        <v/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42491.599351851844</v>
      </c>
      <c r="T135" s="9">
        <f t="shared" si="19"/>
        <v>42521.521527777775</v>
      </c>
      <c r="U135">
        <f t="shared" si="20"/>
        <v>30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f t="shared" si="14"/>
        <v>0</v>
      </c>
      <c r="P136" t="str">
        <f t="shared" si="15"/>
        <v/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42221.701597222222</v>
      </c>
      <c r="T136" s="9">
        <f t="shared" si="19"/>
        <v>42251.499999999993</v>
      </c>
      <c r="U136">
        <f t="shared" si="20"/>
        <v>30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f t="shared" si="14"/>
        <v>14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41788.173576388886</v>
      </c>
      <c r="T137" s="9">
        <f t="shared" si="19"/>
        <v>41821.583333333328</v>
      </c>
      <c r="U137">
        <f t="shared" si="20"/>
        <v>34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f t="shared" si="14"/>
        <v>0</v>
      </c>
      <c r="P138" t="str">
        <f t="shared" si="15"/>
        <v/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42096.201782407406</v>
      </c>
      <c r="T138" s="9">
        <f t="shared" si="19"/>
        <v>42140.219444444439</v>
      </c>
      <c r="U138">
        <f t="shared" si="20"/>
        <v>45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f t="shared" si="14"/>
        <v>0</v>
      </c>
      <c r="P139" t="str">
        <f t="shared" si="15"/>
        <v/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42239.365659722222</v>
      </c>
      <c r="T139" s="9">
        <f t="shared" si="19"/>
        <v>42289.365659722222</v>
      </c>
      <c r="U139">
        <f t="shared" si="20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f t="shared" si="14"/>
        <v>4</v>
      </c>
      <c r="P140">
        <f t="shared" si="15"/>
        <v>81.25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42186.049085648141</v>
      </c>
      <c r="T140" s="9">
        <f t="shared" si="19"/>
        <v>42216.999305555553</v>
      </c>
      <c r="U140">
        <f t="shared" si="20"/>
        <v>31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42187.712638888886</v>
      </c>
      <c r="T141" s="9">
        <f t="shared" si="19"/>
        <v>42197.712638888886</v>
      </c>
      <c r="U141">
        <f t="shared" si="20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f t="shared" si="14"/>
        <v>0</v>
      </c>
      <c r="P142" t="str">
        <f t="shared" si="15"/>
        <v/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42052.989953703705</v>
      </c>
      <c r="T142" s="9">
        <f t="shared" si="19"/>
        <v>42082.948287037034</v>
      </c>
      <c r="U142">
        <f t="shared" si="20"/>
        <v>30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42109.944710648146</v>
      </c>
      <c r="T143" s="9">
        <f t="shared" si="19"/>
        <v>42154.944710648146</v>
      </c>
      <c r="U143">
        <f t="shared" si="20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f t="shared" si="14"/>
        <v>1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41938.684930555552</v>
      </c>
      <c r="T144" s="9">
        <f t="shared" si="19"/>
        <v>41959.726597222216</v>
      </c>
      <c r="U144">
        <f t="shared" si="20"/>
        <v>22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f t="shared" si="14"/>
        <v>0</v>
      </c>
      <c r="P145" t="str">
        <f t="shared" si="15"/>
        <v/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42558.855810185189</v>
      </c>
      <c r="T145" s="9">
        <f t="shared" si="19"/>
        <v>42616.038194444445</v>
      </c>
      <c r="U145">
        <f t="shared" si="20"/>
        <v>58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f t="shared" si="14"/>
        <v>28</v>
      </c>
      <c r="P146">
        <f t="shared" si="15"/>
        <v>55.949999999999996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42047.554074074076</v>
      </c>
      <c r="T146" s="9">
        <f t="shared" si="19"/>
        <v>42107.512407407405</v>
      </c>
      <c r="U146">
        <f t="shared" si="20"/>
        <v>60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f t="shared" si="14"/>
        <v>8</v>
      </c>
      <c r="P147">
        <f t="shared" si="15"/>
        <v>37.559999999999995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42200.333935185183</v>
      </c>
      <c r="T147" s="9">
        <f t="shared" si="19"/>
        <v>42227.333935185183</v>
      </c>
      <c r="U147">
        <f t="shared" si="20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f t="shared" si="14"/>
        <v>1</v>
      </c>
      <c r="P148">
        <f t="shared" si="15"/>
        <v>38.339999999999996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42692.807847222219</v>
      </c>
      <c r="T148" s="9">
        <f t="shared" si="19"/>
        <v>42752.807847222219</v>
      </c>
      <c r="U148">
        <f t="shared" si="20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f t="shared" si="14"/>
        <v>0</v>
      </c>
      <c r="P149" t="str">
        <f t="shared" si="15"/>
        <v/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41969.559490740743</v>
      </c>
      <c r="T149" s="9">
        <f t="shared" si="19"/>
        <v>42012.554166666661</v>
      </c>
      <c r="U149">
        <f t="shared" si="20"/>
        <v>43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f t="shared" si="14"/>
        <v>1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42397.073333333326</v>
      </c>
      <c r="T150" s="9">
        <f t="shared" si="19"/>
        <v>42427.073333333326</v>
      </c>
      <c r="U150">
        <f t="shared" si="20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f t="shared" si="14"/>
        <v>1</v>
      </c>
      <c r="P151">
        <f t="shared" si="15"/>
        <v>15.34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41967.963773148142</v>
      </c>
      <c r="T151" s="9">
        <f t="shared" si="19"/>
        <v>41998.124999999993</v>
      </c>
      <c r="U151">
        <f t="shared" si="20"/>
        <v>31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f t="shared" si="14"/>
        <v>24</v>
      </c>
      <c r="P152">
        <f t="shared" si="15"/>
        <v>449.44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42089.95349537037</v>
      </c>
      <c r="T152" s="9">
        <f t="shared" si="19"/>
        <v>42149.95349537037</v>
      </c>
      <c r="U152">
        <f t="shared" si="20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f t="shared" si="14"/>
        <v>1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42113.342488425922</v>
      </c>
      <c r="T153" s="9">
        <f t="shared" si="19"/>
        <v>42173.342488425922</v>
      </c>
      <c r="U153">
        <f t="shared" si="20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f t="shared" si="14"/>
        <v>1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41874.869212962964</v>
      </c>
      <c r="T154" s="9">
        <f t="shared" si="19"/>
        <v>41904.869212962964</v>
      </c>
      <c r="U154">
        <f t="shared" si="20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41933.377824074072</v>
      </c>
      <c r="T155" s="9">
        <f t="shared" si="19"/>
        <v>41975.419490740744</v>
      </c>
      <c r="U155">
        <f t="shared" si="20"/>
        <v>43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f t="shared" si="14"/>
        <v>3</v>
      </c>
      <c r="P156">
        <f t="shared" si="15"/>
        <v>13.34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42115.339062499996</v>
      </c>
      <c r="T156" s="9">
        <f t="shared" si="19"/>
        <v>42158.339062499996</v>
      </c>
      <c r="U156">
        <f t="shared" si="20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f t="shared" si="14"/>
        <v>1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42168.351099537038</v>
      </c>
      <c r="T157" s="9">
        <f t="shared" si="19"/>
        <v>42208.351099537038</v>
      </c>
      <c r="U157">
        <f t="shared" si="20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f t="shared" si="14"/>
        <v>6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41793.916620370372</v>
      </c>
      <c r="T158" s="9">
        <f t="shared" si="19"/>
        <v>41853.916620370372</v>
      </c>
      <c r="U158">
        <f t="shared" si="20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f t="shared" si="14"/>
        <v>1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42396.703379629624</v>
      </c>
      <c r="T159" s="9">
        <f t="shared" si="19"/>
        <v>42426.703379629624</v>
      </c>
      <c r="U159">
        <f t="shared" si="20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f t="shared" si="14"/>
        <v>0</v>
      </c>
      <c r="P160" t="str">
        <f t="shared" si="15"/>
        <v/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41903.868379629625</v>
      </c>
      <c r="T160" s="9">
        <f t="shared" si="19"/>
        <v>41933.868379629625</v>
      </c>
      <c r="U160">
        <f t="shared" si="20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f t="shared" si="14"/>
        <v>1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42514.226215277777</v>
      </c>
      <c r="T161" s="9">
        <f t="shared" si="19"/>
        <v>42554.226215277777</v>
      </c>
      <c r="U161">
        <f t="shared" si="20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f t="shared" si="14"/>
        <v>0</v>
      </c>
      <c r="P162" t="str">
        <f t="shared" si="15"/>
        <v/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42171.704756944448</v>
      </c>
      <c r="T162" s="9">
        <f t="shared" si="19"/>
        <v>42231.704756944448</v>
      </c>
      <c r="U162">
        <f t="shared" si="20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f t="shared" si="14"/>
        <v>1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41792.479108796295</v>
      </c>
      <c r="T163" s="9">
        <f t="shared" si="19"/>
        <v>41822.479108796295</v>
      </c>
      <c r="U163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41834.91847222222</v>
      </c>
      <c r="T164" s="9">
        <f t="shared" si="19"/>
        <v>41867.779166666667</v>
      </c>
      <c r="U164">
        <f t="shared" si="20"/>
        <v>33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f t="shared" si="14"/>
        <v>0</v>
      </c>
      <c r="P165" t="str">
        <f t="shared" si="15"/>
        <v/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42243.752939814811</v>
      </c>
      <c r="T165" s="9">
        <f t="shared" si="19"/>
        <v>42277.791666666664</v>
      </c>
      <c r="U165">
        <f t="shared" si="20"/>
        <v>35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41841.554409722223</v>
      </c>
      <c r="T166" s="9">
        <f t="shared" si="19"/>
        <v>41901.554409722223</v>
      </c>
      <c r="U166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f t="shared" si="14"/>
        <v>0</v>
      </c>
      <c r="P167" t="str">
        <f t="shared" si="15"/>
        <v/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42351.450509259252</v>
      </c>
      <c r="T167" s="9">
        <f t="shared" si="19"/>
        <v>42381.450509259252</v>
      </c>
      <c r="U167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42720.867615740739</v>
      </c>
      <c r="T168" s="9">
        <f t="shared" si="19"/>
        <v>42750.867615740739</v>
      </c>
      <c r="U168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f t="shared" si="14"/>
        <v>1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42160.719155092585</v>
      </c>
      <c r="T169" s="9">
        <f t="shared" si="19"/>
        <v>42220.719155092585</v>
      </c>
      <c r="U169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f t="shared" si="14"/>
        <v>5</v>
      </c>
      <c r="P170">
        <f t="shared" si="15"/>
        <v>108.34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42052.626967592594</v>
      </c>
      <c r="T170" s="9">
        <f t="shared" si="19"/>
        <v>42082.585300925923</v>
      </c>
      <c r="U170">
        <f t="shared" si="20"/>
        <v>30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f t="shared" si="14"/>
        <v>23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41900.296979166662</v>
      </c>
      <c r="T171" s="9">
        <f t="shared" si="19"/>
        <v>41930.296979166662</v>
      </c>
      <c r="U171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f t="shared" si="14"/>
        <v>4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42216.769479166665</v>
      </c>
      <c r="T172" s="9">
        <f t="shared" si="19"/>
        <v>42246.019444444442</v>
      </c>
      <c r="U172">
        <f t="shared" si="20"/>
        <v>30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f t="shared" si="14"/>
        <v>1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42533.972384259258</v>
      </c>
      <c r="T173" s="9">
        <f t="shared" si="19"/>
        <v>42593.972384259258</v>
      </c>
      <c r="U173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f t="shared" si="14"/>
        <v>0</v>
      </c>
      <c r="P174" t="str">
        <f t="shared" si="15"/>
        <v/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42047.186608796292</v>
      </c>
      <c r="T174" s="9">
        <f t="shared" si="19"/>
        <v>42082.14494212962</v>
      </c>
      <c r="U174">
        <f t="shared" si="20"/>
        <v>35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f t="shared" si="14"/>
        <v>0</v>
      </c>
      <c r="P175" t="str">
        <f t="shared" si="15"/>
        <v/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42033.364675925921</v>
      </c>
      <c r="T175" s="9">
        <f t="shared" si="19"/>
        <v>42063.364675925921</v>
      </c>
      <c r="U175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f t="shared" si="14"/>
        <v>0</v>
      </c>
      <c r="P176" t="str">
        <f t="shared" si="15"/>
        <v/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42072.55064814815</v>
      </c>
      <c r="T176" s="9">
        <f t="shared" si="19"/>
        <v>42132.55064814815</v>
      </c>
      <c r="U176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f t="shared" si="14"/>
        <v>7</v>
      </c>
      <c r="P177">
        <f t="shared" si="15"/>
        <v>49.89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41855.569571759253</v>
      </c>
      <c r="T177" s="9">
        <f t="shared" si="19"/>
        <v>41880.569571759253</v>
      </c>
      <c r="U177">
        <f t="shared" si="20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f t="shared" si="14"/>
        <v>0</v>
      </c>
      <c r="P178" t="str">
        <f t="shared" si="15"/>
        <v/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42191.615729166668</v>
      </c>
      <c r="T178" s="9">
        <f t="shared" si="19"/>
        <v>42221.615729166668</v>
      </c>
      <c r="U178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f t="shared" si="14"/>
        <v>40</v>
      </c>
      <c r="P179">
        <f t="shared" si="15"/>
        <v>25.720000000000002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42069.839421296296</v>
      </c>
      <c r="T179" s="9">
        <f t="shared" si="19"/>
        <v>42086.797754629624</v>
      </c>
      <c r="U179">
        <f t="shared" si="20"/>
        <v>17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f t="shared" si="14"/>
        <v>0</v>
      </c>
      <c r="P180" t="str">
        <f t="shared" si="15"/>
        <v/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42304.747048611105</v>
      </c>
      <c r="T180" s="9">
        <f t="shared" si="19"/>
        <v>42334.788715277777</v>
      </c>
      <c r="U180">
        <f t="shared" si="20"/>
        <v>31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42402.872164351851</v>
      </c>
      <c r="T181" s="9">
        <f t="shared" si="19"/>
        <v>42432.872164351851</v>
      </c>
      <c r="U181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f t="shared" si="14"/>
        <v>34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42067.782905092587</v>
      </c>
      <c r="T182" s="9">
        <f t="shared" si="19"/>
        <v>42107.583333333336</v>
      </c>
      <c r="U182">
        <f t="shared" si="20"/>
        <v>40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f t="shared" si="14"/>
        <v>22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42147.533506944441</v>
      </c>
      <c r="T183" s="9">
        <f t="shared" si="19"/>
        <v>42177.533506944441</v>
      </c>
      <c r="U183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f t="shared" si="14"/>
        <v>0</v>
      </c>
      <c r="P184" t="str">
        <f t="shared" si="15"/>
        <v/>
      </c>
      <c r="Q184" t="str">
        <f t="shared" si="16"/>
        <v>film &amp; video</v>
      </c>
      <c r="R184" t="str">
        <f t="shared" si="17"/>
        <v>drama</v>
      </c>
      <c r="S184" s="9">
        <f t="shared" si="18"/>
        <v>42711.803611111107</v>
      </c>
      <c r="T184" s="9">
        <f t="shared" si="19"/>
        <v>42741.803611111107</v>
      </c>
      <c r="U184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41939.601967592593</v>
      </c>
      <c r="T185" s="9">
        <f t="shared" si="19"/>
        <v>41969.643634259257</v>
      </c>
      <c r="U185">
        <f t="shared" si="20"/>
        <v>31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f t="shared" si="14"/>
        <v>4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41825.58289351852</v>
      </c>
      <c r="T186" s="9">
        <f t="shared" si="19"/>
        <v>41882.957638888889</v>
      </c>
      <c r="U186">
        <f t="shared" si="20"/>
        <v>58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42570.702997685185</v>
      </c>
      <c r="T187" s="9">
        <f t="shared" si="19"/>
        <v>42600.702997685185</v>
      </c>
      <c r="U187">
        <f t="shared" si="20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f t="shared" si="14"/>
        <v>0</v>
      </c>
      <c r="P188" t="str">
        <f t="shared" si="15"/>
        <v/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42767.604560185187</v>
      </c>
      <c r="T188" s="9">
        <f t="shared" si="19"/>
        <v>42797.624999999993</v>
      </c>
      <c r="U188">
        <f t="shared" si="20"/>
        <v>31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42182.02612268518</v>
      </c>
      <c r="T189" s="9">
        <f t="shared" si="19"/>
        <v>42206.082638888889</v>
      </c>
      <c r="U189">
        <f t="shared" si="20"/>
        <v>25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f t="shared" si="14"/>
        <v>0</v>
      </c>
      <c r="P190" t="str">
        <f t="shared" si="15"/>
        <v/>
      </c>
      <c r="Q190" t="str">
        <f t="shared" si="16"/>
        <v>film &amp; video</v>
      </c>
      <c r="R190" t="str">
        <f t="shared" si="17"/>
        <v>drama</v>
      </c>
      <c r="S190" s="9">
        <f t="shared" si="18"/>
        <v>41856.974710648145</v>
      </c>
      <c r="T190" s="9">
        <f t="shared" si="19"/>
        <v>41886.974710648145</v>
      </c>
      <c r="U190">
        <f t="shared" si="20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f t="shared" si="14"/>
        <v>1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42556.482372685183</v>
      </c>
      <c r="T191" s="9">
        <f t="shared" si="19"/>
        <v>42616.482372685183</v>
      </c>
      <c r="U191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f t="shared" si="14"/>
        <v>1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42527.442662037036</v>
      </c>
      <c r="T192" s="9">
        <f t="shared" si="19"/>
        <v>42537.442662037036</v>
      </c>
      <c r="U192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f t="shared" si="14"/>
        <v>5</v>
      </c>
      <c r="P193">
        <f t="shared" si="15"/>
        <v>83.34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42239.233078703699</v>
      </c>
      <c r="T193" s="9">
        <f t="shared" si="19"/>
        <v>42279.233078703699</v>
      </c>
      <c r="U193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f t="shared" si="14"/>
        <v>1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41899.583703703705</v>
      </c>
      <c r="T194" s="9">
        <f t="shared" si="19"/>
        <v>41929.583703703705</v>
      </c>
      <c r="U194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f t="shared" ref="O195:O258" si="21">ROUNDUP(SUM(E195/D195)*100,)</f>
        <v>0</v>
      </c>
      <c r="P195" t="str">
        <f t="shared" ref="P195:P258" si="22">IFERROR(ROUNDUP(E195/L195,2),"")</f>
        <v/>
      </c>
      <c r="Q195" t="str">
        <f t="shared" ref="Q195:Q258" si="23">LEFT(N195,SEARCH("/",N195,1)-1)</f>
        <v>film &amp; video</v>
      </c>
      <c r="R195" t="str">
        <f t="shared" ref="R195:R258" si="24">RIGHT(N195,LEN(N195) - SEARCH("/",N195))</f>
        <v>drama</v>
      </c>
      <c r="S195" s="9">
        <f t="shared" ref="S195:S258" si="25">(((J195/60)/60)/24)+DATE(1970,1,1)+(-5/24)</f>
        <v>41911.726458333331</v>
      </c>
      <c r="T195" s="9">
        <f t="shared" ref="T195:T258" si="26">(((I195/60)/60)/24)+DATE(1970,1,1)+(-5/24)</f>
        <v>41971.768124999995</v>
      </c>
      <c r="U195">
        <f t="shared" ref="U195:U258" si="27">IFERROR(ROUNDUP(T195-S195,0),"")</f>
        <v>61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f t="shared" si="21"/>
        <v>1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42375.788553240738</v>
      </c>
      <c r="T196" s="9">
        <f t="shared" si="26"/>
        <v>42435.788553240738</v>
      </c>
      <c r="U196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f t="shared" si="21"/>
        <v>0</v>
      </c>
      <c r="P197" t="str">
        <f t="shared" si="22"/>
        <v/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42135.462175925924</v>
      </c>
      <c r="T197" s="9">
        <f t="shared" si="26"/>
        <v>42195.462175925924</v>
      </c>
      <c r="U197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f t="shared" si="21"/>
        <v>42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42259.334467592591</v>
      </c>
      <c r="T198" s="9">
        <f t="shared" si="26"/>
        <v>42287.666666666664</v>
      </c>
      <c r="U198">
        <f t="shared" si="27"/>
        <v>29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f t="shared" si="21"/>
        <v>11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42741.640046296299</v>
      </c>
      <c r="T199" s="9">
        <f t="shared" si="26"/>
        <v>42783.666666666664</v>
      </c>
      <c r="U199">
        <f t="shared" si="27"/>
        <v>43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f t="shared" si="21"/>
        <v>2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41887.175023148149</v>
      </c>
      <c r="T200" s="9">
        <f t="shared" si="26"/>
        <v>41917.175023148149</v>
      </c>
      <c r="U200">
        <f t="shared" si="27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f t="shared" si="21"/>
        <v>0</v>
      </c>
      <c r="P201" t="str">
        <f t="shared" si="22"/>
        <v/>
      </c>
      <c r="Q201" t="str">
        <f t="shared" si="23"/>
        <v>film &amp; video</v>
      </c>
      <c r="R201" t="str">
        <f t="shared" si="24"/>
        <v>drama</v>
      </c>
      <c r="S201" s="9">
        <f t="shared" si="25"/>
        <v>42583.915532407402</v>
      </c>
      <c r="T201" s="9">
        <f t="shared" si="26"/>
        <v>42613.915532407402</v>
      </c>
      <c r="U201">
        <f t="shared" si="27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f t="shared" si="21"/>
        <v>27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41866.875034722223</v>
      </c>
      <c r="T202" s="9">
        <f t="shared" si="26"/>
        <v>41896.875034722223</v>
      </c>
      <c r="U202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f t="shared" si="21"/>
        <v>59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42023.610289351847</v>
      </c>
      <c r="T203" s="9">
        <f t="shared" si="26"/>
        <v>42043.610289351847</v>
      </c>
      <c r="U203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f t="shared" si="21"/>
        <v>0</v>
      </c>
      <c r="P204" t="str">
        <f t="shared" si="22"/>
        <v/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42255.719490740739</v>
      </c>
      <c r="T204" s="9">
        <f t="shared" si="26"/>
        <v>42285.665972222218</v>
      </c>
      <c r="U204">
        <f t="shared" si="27"/>
        <v>30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f t="shared" si="21"/>
        <v>30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41973.639629629623</v>
      </c>
      <c r="T205" s="9">
        <f t="shared" si="26"/>
        <v>42033.639629629623</v>
      </c>
      <c r="U205">
        <f t="shared" si="27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f t="shared" si="21"/>
        <v>51</v>
      </c>
      <c r="P206">
        <f t="shared" si="22"/>
        <v>117.69000000000001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42556.375034722216</v>
      </c>
      <c r="T206" s="9">
        <f t="shared" si="26"/>
        <v>42586.375034722216</v>
      </c>
      <c r="U206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f t="shared" si="21"/>
        <v>17</v>
      </c>
      <c r="P207">
        <f t="shared" si="22"/>
        <v>76.48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42248.423865740733</v>
      </c>
      <c r="T207" s="9">
        <f t="shared" si="26"/>
        <v>42283.423865740733</v>
      </c>
      <c r="U207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f t="shared" si="21"/>
        <v>0</v>
      </c>
      <c r="P208" t="str">
        <f t="shared" si="22"/>
        <v/>
      </c>
      <c r="Q208" t="str">
        <f t="shared" si="23"/>
        <v>film &amp; video</v>
      </c>
      <c r="R208" t="str">
        <f t="shared" si="24"/>
        <v>drama</v>
      </c>
      <c r="S208" s="9">
        <f t="shared" si="25"/>
        <v>42566.79609953703</v>
      </c>
      <c r="T208" s="9">
        <f t="shared" si="26"/>
        <v>42587.79609953703</v>
      </c>
      <c r="U208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f t="shared" si="21"/>
        <v>16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41977.988865740735</v>
      </c>
      <c r="T209" s="9">
        <f t="shared" si="26"/>
        <v>42007.988865740735</v>
      </c>
      <c r="U209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f t="shared" si="21"/>
        <v>0</v>
      </c>
      <c r="P210" t="str">
        <f t="shared" si="22"/>
        <v/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41959.16165509259</v>
      </c>
      <c r="T210" s="9">
        <f t="shared" si="26"/>
        <v>41989.16165509259</v>
      </c>
      <c r="U210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f t="shared" si="21"/>
        <v>0</v>
      </c>
      <c r="P211" t="str">
        <f t="shared" si="22"/>
        <v/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42165.714525462965</v>
      </c>
      <c r="T211" s="9">
        <f t="shared" si="26"/>
        <v>42195.714525462965</v>
      </c>
      <c r="U211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f t="shared" si="21"/>
        <v>26</v>
      </c>
      <c r="P212">
        <f t="shared" si="22"/>
        <v>91.820000000000007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42248.856388888882</v>
      </c>
      <c r="T212" s="9">
        <f t="shared" si="26"/>
        <v>42277.999999999993</v>
      </c>
      <c r="U212">
        <f t="shared" si="27"/>
        <v>30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f t="shared" si="21"/>
        <v>45</v>
      </c>
      <c r="P213">
        <f t="shared" si="22"/>
        <v>185.84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42235.951585648152</v>
      </c>
      <c r="T213" s="9">
        <f t="shared" si="26"/>
        <v>42265.951585648152</v>
      </c>
      <c r="U213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f t="shared" si="21"/>
        <v>1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42416.672685185178</v>
      </c>
      <c r="T214" s="9">
        <f t="shared" si="26"/>
        <v>42476.631018518521</v>
      </c>
      <c r="U214">
        <f t="shared" si="27"/>
        <v>60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f t="shared" si="21"/>
        <v>1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42202.385960648149</v>
      </c>
      <c r="T215" s="9">
        <f t="shared" si="26"/>
        <v>42232.379641203697</v>
      </c>
      <c r="U215">
        <f t="shared" si="27"/>
        <v>30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f t="shared" si="21"/>
        <v>1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42009.432280092595</v>
      </c>
      <c r="T216" s="9">
        <f t="shared" si="26"/>
        <v>42069.432280092595</v>
      </c>
      <c r="U216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f t="shared" si="21"/>
        <v>1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42375.021782407406</v>
      </c>
      <c r="T217" s="9">
        <f t="shared" si="26"/>
        <v>42417.790972222218</v>
      </c>
      <c r="U217">
        <f t="shared" si="27"/>
        <v>43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f t="shared" si="21"/>
        <v>56</v>
      </c>
      <c r="P218">
        <f t="shared" si="22"/>
        <v>331.53999999999996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42066.750428240739</v>
      </c>
      <c r="T218" s="9">
        <f t="shared" si="26"/>
        <v>42116.708761574067</v>
      </c>
      <c r="U218">
        <f t="shared" si="27"/>
        <v>50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f t="shared" si="21"/>
        <v>12</v>
      </c>
      <c r="P219">
        <f t="shared" si="22"/>
        <v>314.28999999999996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41970.432280092595</v>
      </c>
      <c r="T219" s="9">
        <f t="shared" si="26"/>
        <v>42001.432280092595</v>
      </c>
      <c r="U219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42079.420011574075</v>
      </c>
      <c r="T220" s="9">
        <f t="shared" si="26"/>
        <v>42139.420011574075</v>
      </c>
      <c r="U220">
        <f t="shared" si="27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f t="shared" si="21"/>
        <v>18</v>
      </c>
      <c r="P221">
        <f t="shared" si="22"/>
        <v>115.99000000000001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42429.118344907409</v>
      </c>
      <c r="T221" s="9">
        <f t="shared" si="26"/>
        <v>42461.082638888889</v>
      </c>
      <c r="U221">
        <f t="shared" si="27"/>
        <v>32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42195.435532407406</v>
      </c>
      <c r="T222" s="9">
        <f t="shared" si="26"/>
        <v>42236.629166666658</v>
      </c>
      <c r="U222">
        <f t="shared" si="27"/>
        <v>42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f t="shared" si="21"/>
        <v>0</v>
      </c>
      <c r="P223" t="str">
        <f t="shared" si="22"/>
        <v/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42031.629212962966</v>
      </c>
      <c r="T223" s="9">
        <f t="shared" si="26"/>
        <v>42091.587546296294</v>
      </c>
      <c r="U223">
        <f t="shared" si="27"/>
        <v>60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42031.561550925922</v>
      </c>
      <c r="T224" s="9">
        <f t="shared" si="26"/>
        <v>42089.902083333327</v>
      </c>
      <c r="U224">
        <f t="shared" si="27"/>
        <v>59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f t="shared" si="21"/>
        <v>0</v>
      </c>
      <c r="P225" t="str">
        <f t="shared" si="22"/>
        <v/>
      </c>
      <c r="Q225" t="str">
        <f t="shared" si="23"/>
        <v>film &amp; video</v>
      </c>
      <c r="R225" t="str">
        <f t="shared" si="24"/>
        <v>drama</v>
      </c>
      <c r="S225" s="9">
        <f t="shared" si="25"/>
        <v>42481.839699074073</v>
      </c>
      <c r="T225" s="9">
        <f t="shared" si="26"/>
        <v>42511.836805555555</v>
      </c>
      <c r="U225">
        <f t="shared" si="27"/>
        <v>30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f t="shared" si="21"/>
        <v>0</v>
      </c>
      <c r="P226" t="str">
        <f t="shared" si="22"/>
        <v/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42135.026921296296</v>
      </c>
      <c r="T226" s="9">
        <f t="shared" si="26"/>
        <v>42195.026921296296</v>
      </c>
      <c r="U226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f t="shared" si="21"/>
        <v>0</v>
      </c>
      <c r="P227" t="str">
        <f t="shared" si="22"/>
        <v/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42438.752939814811</v>
      </c>
      <c r="T227" s="9">
        <f t="shared" si="26"/>
        <v>42468.711273148147</v>
      </c>
      <c r="U227">
        <f t="shared" si="27"/>
        <v>30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42106.457685185182</v>
      </c>
      <c r="T228" s="9">
        <f t="shared" si="26"/>
        <v>42155.186805555553</v>
      </c>
      <c r="U228">
        <f t="shared" si="27"/>
        <v>49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f t="shared" si="21"/>
        <v>0</v>
      </c>
      <c r="P229" t="str">
        <f t="shared" si="22"/>
        <v/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42164.685659722221</v>
      </c>
      <c r="T229" s="9">
        <f t="shared" si="26"/>
        <v>42194.685659722221</v>
      </c>
      <c r="U229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f t="shared" si="21"/>
        <v>0</v>
      </c>
      <c r="P230" t="str">
        <f t="shared" si="22"/>
        <v/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42096.478067129625</v>
      </c>
      <c r="T230" s="9">
        <f t="shared" si="26"/>
        <v>42156.478067129625</v>
      </c>
      <c r="U230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f t="shared" si="21"/>
        <v>0</v>
      </c>
      <c r="P231" t="str">
        <f t="shared" si="22"/>
        <v/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42383.725659722222</v>
      </c>
      <c r="T231" s="9">
        <f t="shared" si="26"/>
        <v>42413.725659722222</v>
      </c>
      <c r="U231">
        <f t="shared" si="27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f t="shared" si="21"/>
        <v>1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42129.568877314807</v>
      </c>
      <c r="T232" s="9">
        <f t="shared" si="26"/>
        <v>42159.568877314807</v>
      </c>
      <c r="U232">
        <f t="shared" si="27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f t="shared" si="21"/>
        <v>0</v>
      </c>
      <c r="P233" t="str">
        <f t="shared" si="22"/>
        <v/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42341.750590277778</v>
      </c>
      <c r="T233" s="9">
        <f t="shared" si="26"/>
        <v>42371.750590277778</v>
      </c>
      <c r="U233">
        <f t="shared" si="27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f t="shared" si="21"/>
        <v>3</v>
      </c>
      <c r="P234">
        <f t="shared" si="22"/>
        <v>15.72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42032.617430555554</v>
      </c>
      <c r="T234" s="9">
        <f t="shared" si="26"/>
        <v>42062.617430555554</v>
      </c>
      <c r="U234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f t="shared" si="21"/>
        <v>0</v>
      </c>
      <c r="P235" t="str">
        <f t="shared" si="22"/>
        <v/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42612.703379629624</v>
      </c>
      <c r="T235" s="9">
        <f t="shared" si="26"/>
        <v>42642.703379629624</v>
      </c>
      <c r="U235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f t="shared" si="21"/>
        <v>41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42135.82707175926</v>
      </c>
      <c r="T236" s="9">
        <f t="shared" si="26"/>
        <v>42175.82707175926</v>
      </c>
      <c r="U236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f t="shared" si="21"/>
        <v>0</v>
      </c>
      <c r="P237" t="str">
        <f t="shared" si="22"/>
        <v/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42164.700196759259</v>
      </c>
      <c r="T237" s="9">
        <f t="shared" si="26"/>
        <v>42194.700196759259</v>
      </c>
      <c r="U237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f t="shared" si="21"/>
        <v>0</v>
      </c>
      <c r="P238" t="str">
        <f t="shared" si="22"/>
        <v/>
      </c>
      <c r="Q238" t="str">
        <f t="shared" si="23"/>
        <v>film &amp; video</v>
      </c>
      <c r="R238" t="str">
        <f t="shared" si="24"/>
        <v>drama</v>
      </c>
      <c r="S238" s="9">
        <f t="shared" si="25"/>
        <v>42320.876145833325</v>
      </c>
      <c r="T238" s="9">
        <f t="shared" si="26"/>
        <v>42373.791666666664</v>
      </c>
      <c r="U238">
        <f t="shared" si="27"/>
        <v>53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f t="shared" si="21"/>
        <v>1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42377.368854166663</v>
      </c>
      <c r="T239" s="9">
        <f t="shared" si="26"/>
        <v>42437.368854166663</v>
      </c>
      <c r="U239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f t="shared" si="21"/>
        <v>0</v>
      </c>
      <c r="P240" t="str">
        <f t="shared" si="22"/>
        <v/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42713.754166666658</v>
      </c>
      <c r="T240" s="9">
        <f t="shared" si="26"/>
        <v>42734.166666666664</v>
      </c>
      <c r="U240">
        <f t="shared" si="27"/>
        <v>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42296.901967592588</v>
      </c>
      <c r="T241" s="9">
        <f t="shared" si="26"/>
        <v>42316.291666666664</v>
      </c>
      <c r="U241">
        <f t="shared" si="27"/>
        <v>20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f t="shared" si="21"/>
        <v>108</v>
      </c>
      <c r="P242">
        <f t="shared" si="22"/>
        <v>117.85000000000001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41354.500127314815</v>
      </c>
      <c r="T242" s="9">
        <f t="shared" si="26"/>
        <v>41399.500127314815</v>
      </c>
      <c r="U242">
        <f t="shared" si="27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f t="shared" si="21"/>
        <v>113</v>
      </c>
      <c r="P243">
        <f t="shared" si="22"/>
        <v>109.05000000000001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41949.489629629628</v>
      </c>
      <c r="T243" s="9">
        <f t="shared" si="26"/>
        <v>41994.489629629628</v>
      </c>
      <c r="U243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f t="shared" si="21"/>
        <v>114</v>
      </c>
      <c r="P244">
        <f t="shared" si="22"/>
        <v>73.02000000000001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40862.28460648148</v>
      </c>
      <c r="T244" s="9">
        <f t="shared" si="26"/>
        <v>40897.28460648148</v>
      </c>
      <c r="U244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f t="shared" si="21"/>
        <v>103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41661.839166666665</v>
      </c>
      <c r="T245" s="9">
        <f t="shared" si="26"/>
        <v>41691.839166666665</v>
      </c>
      <c r="U245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f t="shared" si="21"/>
        <v>114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40213.115266203698</v>
      </c>
      <c r="T246" s="9">
        <f t="shared" si="26"/>
        <v>40253.087499999994</v>
      </c>
      <c r="U246">
        <f t="shared" si="27"/>
        <v>40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f t="shared" si="21"/>
        <v>104</v>
      </c>
      <c r="P247">
        <f t="shared" si="22"/>
        <v>54.03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41106.844733796293</v>
      </c>
      <c r="T247" s="9">
        <f t="shared" si="26"/>
        <v>41136.844733796293</v>
      </c>
      <c r="U247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f t="shared" si="21"/>
        <v>306</v>
      </c>
      <c r="P248">
        <f t="shared" si="22"/>
        <v>68.490000000000009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40480.155150462961</v>
      </c>
      <c r="T248" s="9">
        <f t="shared" si="26"/>
        <v>40530.196817129625</v>
      </c>
      <c r="U248">
        <f t="shared" si="27"/>
        <v>51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f t="shared" si="21"/>
        <v>135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40430.395995370367</v>
      </c>
      <c r="T249" s="9">
        <f t="shared" si="26"/>
        <v>40466.943749999999</v>
      </c>
      <c r="U249">
        <f t="shared" si="27"/>
        <v>37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f t="shared" si="21"/>
        <v>102</v>
      </c>
      <c r="P250">
        <f t="shared" si="22"/>
        <v>589.96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40870.566076388888</v>
      </c>
      <c r="T250" s="9">
        <f t="shared" si="26"/>
        <v>40915.566076388888</v>
      </c>
      <c r="U250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f t="shared" si="21"/>
        <v>113</v>
      </c>
      <c r="P251">
        <f t="shared" si="22"/>
        <v>48.059999999999995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40332.715509259258</v>
      </c>
      <c r="T251" s="9">
        <f t="shared" si="26"/>
        <v>40412.527777777774</v>
      </c>
      <c r="U251">
        <f t="shared" si="27"/>
        <v>80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f t="shared" si="21"/>
        <v>106</v>
      </c>
      <c r="P252">
        <f t="shared" si="22"/>
        <v>72.490000000000009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41401.357534722221</v>
      </c>
      <c r="T252" s="9">
        <f t="shared" si="26"/>
        <v>41431.357534722221</v>
      </c>
      <c r="U252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f t="shared" si="21"/>
        <v>126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41013.579236111109</v>
      </c>
      <c r="T253" s="9">
        <f t="shared" si="26"/>
        <v>41045.583333333328</v>
      </c>
      <c r="U253">
        <f t="shared" si="27"/>
        <v>33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f t="shared" si="21"/>
        <v>185</v>
      </c>
      <c r="P254">
        <f t="shared" si="22"/>
        <v>85.45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40266.454375000001</v>
      </c>
      <c r="T254" s="9">
        <f t="shared" si="26"/>
        <v>40329.957638888889</v>
      </c>
      <c r="U254">
        <f t="shared" si="27"/>
        <v>64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f t="shared" si="21"/>
        <v>101</v>
      </c>
      <c r="P255">
        <f t="shared" si="22"/>
        <v>215.85999999999999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40924.44253472222</v>
      </c>
      <c r="T255" s="9">
        <f t="shared" si="26"/>
        <v>40954.44253472222</v>
      </c>
      <c r="U255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f t="shared" si="21"/>
        <v>117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42263.744328703695</v>
      </c>
      <c r="T256" s="9">
        <f t="shared" si="26"/>
        <v>42293.874999999993</v>
      </c>
      <c r="U256">
        <f t="shared" si="27"/>
        <v>31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f t="shared" si="21"/>
        <v>107</v>
      </c>
      <c r="P257">
        <f t="shared" si="22"/>
        <v>45.419999999999995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40588.318078703705</v>
      </c>
      <c r="T257" s="9">
        <f t="shared" si="26"/>
        <v>40618.276412037034</v>
      </c>
      <c r="U257">
        <f t="shared" si="27"/>
        <v>30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f t="shared" si="21"/>
        <v>140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41319.560960648145</v>
      </c>
      <c r="T258" s="9">
        <f t="shared" si="26"/>
        <v>41349.560960648145</v>
      </c>
      <c r="U258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f t="shared" ref="O259:O322" si="28">ROUNDUP(SUM(E259/D259)*100,)</f>
        <v>107</v>
      </c>
      <c r="P259">
        <f t="shared" ref="P259:P322" si="29">IFERROR(ROUNDUP(E259/L259,2),"")</f>
        <v>66.710000000000008</v>
      </c>
      <c r="Q259" t="str">
        <f t="shared" ref="Q259:Q322" si="30">LEFT(N259,SEARCH("/",N259,1)-1)</f>
        <v>film &amp; video</v>
      </c>
      <c r="R259" t="str">
        <f t="shared" ref="R259:R322" si="31">RIGHT(N259,LEN(N259) - SEARCH("/",N259))</f>
        <v>documentary</v>
      </c>
      <c r="S259" s="9">
        <f t="shared" ref="S259:S322" si="32">(((J259/60)/60)/24)+DATE(1970,1,1)+(-5/24)</f>
        <v>42479.418541666666</v>
      </c>
      <c r="T259" s="9">
        <f t="shared" ref="T259:T322" si="33">(((I259/60)/60)/24)+DATE(1970,1,1)+(-5/24)</f>
        <v>42509.418541666666</v>
      </c>
      <c r="U259">
        <f t="shared" ref="U259:U322" si="34">IFERROR(ROUNDUP(T259-S259,0),"")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f t="shared" si="28"/>
        <v>192</v>
      </c>
      <c r="P260">
        <f t="shared" si="29"/>
        <v>83.350000000000009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40681.843356481477</v>
      </c>
      <c r="T260" s="9">
        <f t="shared" si="33"/>
        <v>40711.843356481477</v>
      </c>
      <c r="U260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f t="shared" si="28"/>
        <v>132</v>
      </c>
      <c r="P261">
        <f t="shared" si="29"/>
        <v>105.05000000000001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42072.529733796291</v>
      </c>
      <c r="T261" s="9">
        <f t="shared" si="33"/>
        <v>42102.529733796291</v>
      </c>
      <c r="U261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f t="shared" si="28"/>
        <v>107</v>
      </c>
      <c r="P262">
        <f t="shared" si="29"/>
        <v>120.91000000000001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40330.547210648147</v>
      </c>
      <c r="T262" s="9">
        <f t="shared" si="33"/>
        <v>40376.207638888889</v>
      </c>
      <c r="U262">
        <f t="shared" si="34"/>
        <v>46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f t="shared" si="28"/>
        <v>108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41017.677129629628</v>
      </c>
      <c r="T263" s="9">
        <f t="shared" si="33"/>
        <v>41067.413194444445</v>
      </c>
      <c r="U263">
        <f t="shared" si="34"/>
        <v>50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f t="shared" si="28"/>
        <v>240</v>
      </c>
      <c r="P264">
        <f t="shared" si="29"/>
        <v>41.379999999999995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40555.039675925924</v>
      </c>
      <c r="T264" s="9">
        <f t="shared" si="33"/>
        <v>40600.039675925924</v>
      </c>
      <c r="U264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f t="shared" si="28"/>
        <v>119</v>
      </c>
      <c r="P265">
        <f t="shared" si="29"/>
        <v>30.66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41149.746458333328</v>
      </c>
      <c r="T265" s="9">
        <f t="shared" si="33"/>
        <v>41179.746458333328</v>
      </c>
      <c r="U265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f t="shared" si="28"/>
        <v>119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41010.411979166667</v>
      </c>
      <c r="T266" s="9">
        <f t="shared" si="33"/>
        <v>41040.411979166667</v>
      </c>
      <c r="U266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f t="shared" si="28"/>
        <v>112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40267.037384259253</v>
      </c>
      <c r="T267" s="9">
        <f t="shared" si="33"/>
        <v>40308.636111111111</v>
      </c>
      <c r="U267">
        <f t="shared" si="34"/>
        <v>42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f t="shared" si="28"/>
        <v>146</v>
      </c>
      <c r="P268">
        <f t="shared" si="29"/>
        <v>40.419999999999995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40204.966516203705</v>
      </c>
      <c r="T268" s="9">
        <f t="shared" si="33"/>
        <v>40290.95208333333</v>
      </c>
      <c r="U268">
        <f t="shared" si="34"/>
        <v>86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f t="shared" si="28"/>
        <v>132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41785.244201388887</v>
      </c>
      <c r="T269" s="9">
        <f t="shared" si="33"/>
        <v>41815.244201388887</v>
      </c>
      <c r="U269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f t="shared" si="28"/>
        <v>112</v>
      </c>
      <c r="P270">
        <f t="shared" si="29"/>
        <v>50.19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40808.944189814814</v>
      </c>
      <c r="T270" s="9">
        <f t="shared" si="33"/>
        <v>40853.985856481479</v>
      </c>
      <c r="U270">
        <f t="shared" si="34"/>
        <v>46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f t="shared" si="28"/>
        <v>148</v>
      </c>
      <c r="P271">
        <f t="shared" si="29"/>
        <v>92.26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42757.988680555551</v>
      </c>
      <c r="T271" s="9">
        <f t="shared" si="33"/>
        <v>42787.988680555551</v>
      </c>
      <c r="U271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f t="shared" si="28"/>
        <v>153</v>
      </c>
      <c r="P272">
        <f t="shared" si="29"/>
        <v>57.55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40637.658217592587</v>
      </c>
      <c r="T272" s="9">
        <f t="shared" si="33"/>
        <v>40687.958333333328</v>
      </c>
      <c r="U272">
        <f t="shared" si="34"/>
        <v>51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f t="shared" si="28"/>
        <v>105</v>
      </c>
      <c r="P273">
        <f t="shared" si="29"/>
        <v>109.43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41611.891909722224</v>
      </c>
      <c r="T273" s="9">
        <f t="shared" si="33"/>
        <v>41641.125</v>
      </c>
      <c r="U273">
        <f t="shared" si="34"/>
        <v>30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f t="shared" si="28"/>
        <v>178</v>
      </c>
      <c r="P274">
        <f t="shared" si="29"/>
        <v>81.900000000000006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40235.692025462959</v>
      </c>
      <c r="T274" s="9">
        <f t="shared" si="33"/>
        <v>40296.575694444444</v>
      </c>
      <c r="U274">
        <f t="shared" si="34"/>
        <v>61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f t="shared" si="28"/>
        <v>108</v>
      </c>
      <c r="P275">
        <f t="shared" si="29"/>
        <v>45.669999999999995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40697.29011574074</v>
      </c>
      <c r="T275" s="9">
        <f t="shared" si="33"/>
        <v>40727.29011574074</v>
      </c>
      <c r="U275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f t="shared" si="28"/>
        <v>156</v>
      </c>
      <c r="P276">
        <f t="shared" si="29"/>
        <v>55.23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40969.704039351847</v>
      </c>
      <c r="T276" s="9">
        <f t="shared" si="33"/>
        <v>41004.082638888889</v>
      </c>
      <c r="U276">
        <f t="shared" si="34"/>
        <v>35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f t="shared" si="28"/>
        <v>109</v>
      </c>
      <c r="P277">
        <f t="shared" si="29"/>
        <v>65.300000000000011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41192.823680555557</v>
      </c>
      <c r="T277" s="9">
        <f t="shared" si="33"/>
        <v>41222.865347222221</v>
      </c>
      <c r="U277">
        <f t="shared" si="34"/>
        <v>31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f t="shared" si="28"/>
        <v>148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40966.87354166666</v>
      </c>
      <c r="T278" s="9">
        <f t="shared" si="33"/>
        <v>41026.831874999996</v>
      </c>
      <c r="U278">
        <f t="shared" si="34"/>
        <v>60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f t="shared" si="28"/>
        <v>111</v>
      </c>
      <c r="P279">
        <f t="shared" si="29"/>
        <v>75.45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42117.68309027778</v>
      </c>
      <c r="T279" s="9">
        <f t="shared" si="33"/>
        <v>42147.68309027778</v>
      </c>
      <c r="U279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f t="shared" si="28"/>
        <v>151</v>
      </c>
      <c r="P280">
        <f t="shared" si="29"/>
        <v>97.820000000000007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41163.832627314812</v>
      </c>
      <c r="T280" s="9">
        <f t="shared" si="33"/>
        <v>41193.832627314812</v>
      </c>
      <c r="U280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f t="shared" si="28"/>
        <v>158</v>
      </c>
      <c r="P281">
        <f t="shared" si="29"/>
        <v>87.690000000000012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42759.035833333335</v>
      </c>
      <c r="T281" s="9">
        <f t="shared" si="33"/>
        <v>42792.875694444439</v>
      </c>
      <c r="U281">
        <f t="shared" si="34"/>
        <v>34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f t="shared" si="28"/>
        <v>157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41744.382349537031</v>
      </c>
      <c r="T282" s="9">
        <f t="shared" si="33"/>
        <v>41789.382349537031</v>
      </c>
      <c r="U282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f t="shared" si="28"/>
        <v>121</v>
      </c>
      <c r="P283">
        <f t="shared" si="29"/>
        <v>83.960000000000008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39949.955011574071</v>
      </c>
      <c r="T283" s="9">
        <f t="shared" si="33"/>
        <v>40035.601388888885</v>
      </c>
      <c r="U283">
        <f t="shared" si="34"/>
        <v>86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f t="shared" si="28"/>
        <v>102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40194.711712962962</v>
      </c>
      <c r="T284" s="9">
        <f t="shared" si="33"/>
        <v>40231.708333333328</v>
      </c>
      <c r="U284">
        <f t="shared" si="34"/>
        <v>37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f t="shared" si="28"/>
        <v>115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40675.501666666663</v>
      </c>
      <c r="T285" s="9">
        <f t="shared" si="33"/>
        <v>40694.999305555553</v>
      </c>
      <c r="U285">
        <f t="shared" si="34"/>
        <v>20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f t="shared" si="28"/>
        <v>105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40904.529861111107</v>
      </c>
      <c r="T286" s="9">
        <f t="shared" si="33"/>
        <v>40929.529861111107</v>
      </c>
      <c r="U286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f t="shared" si="28"/>
        <v>229</v>
      </c>
      <c r="P287">
        <f t="shared" si="29"/>
        <v>56.91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41506.547777777778</v>
      </c>
      <c r="T287" s="9">
        <f t="shared" si="33"/>
        <v>41536.547777777778</v>
      </c>
      <c r="U287">
        <f t="shared" si="3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f t="shared" si="28"/>
        <v>110</v>
      </c>
      <c r="P288">
        <f t="shared" si="29"/>
        <v>121.29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41313.60791666666</v>
      </c>
      <c r="T288" s="9">
        <f t="shared" si="33"/>
        <v>41358.566249999996</v>
      </c>
      <c r="U288">
        <f t="shared" si="34"/>
        <v>45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f t="shared" si="28"/>
        <v>177</v>
      </c>
      <c r="P289">
        <f t="shared" si="29"/>
        <v>91.190000000000012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41184.069652777776</v>
      </c>
      <c r="T289" s="9">
        <f t="shared" si="33"/>
        <v>41214.958333333328</v>
      </c>
      <c r="U289">
        <f t="shared" si="34"/>
        <v>31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f t="shared" si="28"/>
        <v>104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41050.960567129623</v>
      </c>
      <c r="T290" s="9">
        <f t="shared" si="33"/>
        <v>41085.960567129623</v>
      </c>
      <c r="U290">
        <f t="shared" si="3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f t="shared" si="28"/>
        <v>105</v>
      </c>
      <c r="P291">
        <f t="shared" si="29"/>
        <v>67.78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41550.248078703698</v>
      </c>
      <c r="T291" s="9">
        <f t="shared" si="33"/>
        <v>41580.248078703698</v>
      </c>
      <c r="U291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f t="shared" si="28"/>
        <v>107</v>
      </c>
      <c r="P292">
        <f t="shared" si="29"/>
        <v>28.580000000000002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40526.160844907405</v>
      </c>
      <c r="T292" s="9">
        <f t="shared" si="33"/>
        <v>40576.124305555553</v>
      </c>
      <c r="U292">
        <f t="shared" si="34"/>
        <v>50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f t="shared" si="28"/>
        <v>121</v>
      </c>
      <c r="P293">
        <f t="shared" si="29"/>
        <v>46.89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41376.560717592591</v>
      </c>
      <c r="T293" s="9">
        <f t="shared" si="33"/>
        <v>41394.792361111111</v>
      </c>
      <c r="U293">
        <f t="shared" si="34"/>
        <v>19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f t="shared" si="28"/>
        <v>102</v>
      </c>
      <c r="P294">
        <f t="shared" si="29"/>
        <v>154.42999999999998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40812.594895833332</v>
      </c>
      <c r="T294" s="9">
        <f t="shared" si="33"/>
        <v>40844.957638888889</v>
      </c>
      <c r="U294">
        <f t="shared" si="34"/>
        <v>33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f t="shared" si="28"/>
        <v>102</v>
      </c>
      <c r="P295">
        <f t="shared" si="29"/>
        <v>201.23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41719.459652777776</v>
      </c>
      <c r="T295" s="9">
        <f t="shared" si="33"/>
        <v>41749.459652777776</v>
      </c>
      <c r="U295">
        <f t="shared" si="3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40342.876087962963</v>
      </c>
      <c r="T296" s="9">
        <f t="shared" si="33"/>
        <v>40378.458333333328</v>
      </c>
      <c r="U296">
        <f t="shared" si="34"/>
        <v>36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f t="shared" si="28"/>
        <v>134</v>
      </c>
      <c r="P297">
        <f t="shared" si="29"/>
        <v>100.09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41518.796400462961</v>
      </c>
      <c r="T297" s="9">
        <f t="shared" si="33"/>
        <v>41578.791666666664</v>
      </c>
      <c r="U297">
        <f t="shared" si="34"/>
        <v>60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f t="shared" si="28"/>
        <v>119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41134.267164351848</v>
      </c>
      <c r="T298" s="9">
        <f t="shared" si="33"/>
        <v>41159.267164351848</v>
      </c>
      <c r="U298">
        <f t="shared" si="3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f t="shared" si="28"/>
        <v>101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42089.519687500004</v>
      </c>
      <c r="T299" s="9">
        <f t="shared" si="33"/>
        <v>42124.957638888889</v>
      </c>
      <c r="U299">
        <f t="shared" si="34"/>
        <v>36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f t="shared" si="28"/>
        <v>109</v>
      </c>
      <c r="P300">
        <f t="shared" si="29"/>
        <v>56.35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41709.255185185182</v>
      </c>
      <c r="T300" s="9">
        <f t="shared" si="33"/>
        <v>41768.666666666664</v>
      </c>
      <c r="U300">
        <f t="shared" si="34"/>
        <v>60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f t="shared" si="28"/>
        <v>179</v>
      </c>
      <c r="P301">
        <f t="shared" si="29"/>
        <v>73.350000000000009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40469.016898148147</v>
      </c>
      <c r="T301" s="9">
        <f t="shared" si="33"/>
        <v>40499.058564814812</v>
      </c>
      <c r="U301">
        <f t="shared" si="34"/>
        <v>31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f t="shared" si="28"/>
        <v>102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40626.751597222217</v>
      </c>
      <c r="T302" s="9">
        <f t="shared" si="33"/>
        <v>40657.751597222217</v>
      </c>
      <c r="U302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f t="shared" si="28"/>
        <v>119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41312.529340277775</v>
      </c>
      <c r="T303" s="9">
        <f t="shared" si="33"/>
        <v>41352.487673611111</v>
      </c>
      <c r="U303">
        <f t="shared" si="34"/>
        <v>40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f t="shared" si="28"/>
        <v>101</v>
      </c>
      <c r="P304">
        <f t="shared" si="29"/>
        <v>93.02000000000001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40933.648587962962</v>
      </c>
      <c r="T304" s="9">
        <f t="shared" si="33"/>
        <v>40963.648587962962</v>
      </c>
      <c r="U304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f t="shared" si="28"/>
        <v>138</v>
      </c>
      <c r="P305">
        <f t="shared" si="29"/>
        <v>50.3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41031.862800925926</v>
      </c>
      <c r="T305" s="9">
        <f t="shared" si="33"/>
        <v>41061.862800925926</v>
      </c>
      <c r="U305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f t="shared" si="28"/>
        <v>232</v>
      </c>
      <c r="P306">
        <f t="shared" si="29"/>
        <v>106.44000000000001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41113.88653935185</v>
      </c>
      <c r="T306" s="9">
        <f t="shared" si="33"/>
        <v>41152.875</v>
      </c>
      <c r="U306">
        <f t="shared" si="34"/>
        <v>39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f t="shared" si="28"/>
        <v>131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40948.421863425923</v>
      </c>
      <c r="T307" s="9">
        <f t="shared" si="33"/>
        <v>40978.421863425923</v>
      </c>
      <c r="U307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f t="shared" si="28"/>
        <v>293</v>
      </c>
      <c r="P308">
        <f t="shared" si="29"/>
        <v>36.619999999999997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41333.628854166665</v>
      </c>
      <c r="T308" s="9">
        <f t="shared" si="33"/>
        <v>41353.587187500001</v>
      </c>
      <c r="U308">
        <f t="shared" si="34"/>
        <v>20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f t="shared" si="28"/>
        <v>112</v>
      </c>
      <c r="P309">
        <f t="shared" si="29"/>
        <v>42.519999999999996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41282.736122685179</v>
      </c>
      <c r="T309" s="9">
        <f t="shared" si="33"/>
        <v>41312.736122685179</v>
      </c>
      <c r="U309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f t="shared" si="28"/>
        <v>106</v>
      </c>
      <c r="P310">
        <f t="shared" si="29"/>
        <v>62.72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40567.486226851848</v>
      </c>
      <c r="T310" s="9">
        <f t="shared" si="33"/>
        <v>40612.486226851848</v>
      </c>
      <c r="U310">
        <f t="shared" si="3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f t="shared" si="28"/>
        <v>119</v>
      </c>
      <c r="P311">
        <f t="shared" si="29"/>
        <v>89.960000000000008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41134.543217592589</v>
      </c>
      <c r="T311" s="9">
        <f t="shared" si="33"/>
        <v>41155.543217592589</v>
      </c>
      <c r="U311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f t="shared" si="28"/>
        <v>105</v>
      </c>
      <c r="P312">
        <f t="shared" si="29"/>
        <v>28.930000000000003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40820.974803240737</v>
      </c>
      <c r="T312" s="9">
        <f t="shared" si="33"/>
        <v>40835.875</v>
      </c>
      <c r="U312">
        <f t="shared" si="34"/>
        <v>15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f t="shared" si="28"/>
        <v>105</v>
      </c>
      <c r="P313">
        <f t="shared" si="29"/>
        <v>138.81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40868.011481481481</v>
      </c>
      <c r="T313" s="9">
        <f t="shared" si="33"/>
        <v>40909.124305555553</v>
      </c>
      <c r="U313">
        <f t="shared" si="34"/>
        <v>42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f t="shared" si="28"/>
        <v>112</v>
      </c>
      <c r="P314">
        <f t="shared" si="29"/>
        <v>61.309999999999995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41348.669351851851</v>
      </c>
      <c r="T314" s="9">
        <f t="shared" si="33"/>
        <v>41378.669351851851</v>
      </c>
      <c r="U314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f t="shared" si="28"/>
        <v>105</v>
      </c>
      <c r="P315">
        <f t="shared" si="29"/>
        <v>80.210000000000008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40357.019606481481</v>
      </c>
      <c r="T315" s="9">
        <f t="shared" si="33"/>
        <v>40401.457638888889</v>
      </c>
      <c r="U315">
        <f t="shared" si="34"/>
        <v>45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f t="shared" si="28"/>
        <v>386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41304.624861111108</v>
      </c>
      <c r="T316" s="9">
        <f t="shared" si="33"/>
        <v>41334.624861111108</v>
      </c>
      <c r="U316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f t="shared" si="28"/>
        <v>102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41113.564050925925</v>
      </c>
      <c r="T317" s="9">
        <f t="shared" si="33"/>
        <v>41143.564050925925</v>
      </c>
      <c r="U317">
        <f t="shared" si="3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f t="shared" si="28"/>
        <v>114</v>
      </c>
      <c r="P318">
        <f t="shared" si="29"/>
        <v>108.02000000000001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41950.715243055551</v>
      </c>
      <c r="T318" s="9">
        <f t="shared" si="33"/>
        <v>41983.999305555553</v>
      </c>
      <c r="U318">
        <f t="shared" si="34"/>
        <v>34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f t="shared" si="28"/>
        <v>101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41589.468553240738</v>
      </c>
      <c r="T319" s="9">
        <f t="shared" si="33"/>
        <v>41619.468553240738</v>
      </c>
      <c r="U319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f t="shared" si="28"/>
        <v>284</v>
      </c>
      <c r="P320">
        <f t="shared" si="29"/>
        <v>49.89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41329.830451388887</v>
      </c>
      <c r="T320" s="9">
        <f t="shared" si="33"/>
        <v>41359.788784722223</v>
      </c>
      <c r="U320">
        <f t="shared" si="34"/>
        <v>30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f t="shared" si="28"/>
        <v>113</v>
      </c>
      <c r="P321">
        <f t="shared" si="29"/>
        <v>110.48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40123.629965277774</v>
      </c>
      <c r="T321" s="9">
        <f t="shared" si="33"/>
        <v>40211.124305555553</v>
      </c>
      <c r="U321">
        <f t="shared" si="34"/>
        <v>88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f t="shared" si="28"/>
        <v>107</v>
      </c>
      <c r="P322">
        <f t="shared" si="29"/>
        <v>134.91999999999999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42331.34297453703</v>
      </c>
      <c r="T322" s="9">
        <f t="shared" si="33"/>
        <v>42360.749999999993</v>
      </c>
      <c r="U322">
        <f t="shared" si="34"/>
        <v>30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f t="shared" ref="O323:O386" si="35">ROUNDUP(SUM(E323/D323)*100,)</f>
        <v>103</v>
      </c>
      <c r="P323">
        <f t="shared" ref="P323:P386" si="36">IFERROR(ROUNDUP(E323/L323,2),"")</f>
        <v>106.63000000000001</v>
      </c>
      <c r="Q323" t="str">
        <f t="shared" ref="Q323:Q386" si="37">LEFT(N323,SEARCH("/",N323,1)-1)</f>
        <v>film &amp; video</v>
      </c>
      <c r="R323" t="str">
        <f t="shared" ref="R323:R386" si="38">RIGHT(N323,LEN(N323) - SEARCH("/",N323))</f>
        <v>documentary</v>
      </c>
      <c r="S323" s="9">
        <f t="shared" ref="S323:S386" si="39">(((J323/60)/60)/24)+DATE(1970,1,1)+(-5/24)</f>
        <v>42647.238263888888</v>
      </c>
      <c r="T323" s="9">
        <f t="shared" ref="T323:T386" si="40">(((I323/60)/60)/24)+DATE(1970,1,1)+(-5/24)</f>
        <v>42682.27993055556</v>
      </c>
      <c r="U323">
        <f t="shared" ref="U323:U386" si="41">IFERROR(ROUNDUP(T323-S323,0),"")</f>
        <v>36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f t="shared" si="35"/>
        <v>108</v>
      </c>
      <c r="P324">
        <f t="shared" si="36"/>
        <v>145.04999999999998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42473.361666666664</v>
      </c>
      <c r="T324" s="9">
        <f t="shared" si="40"/>
        <v>42503.361666666664</v>
      </c>
      <c r="U324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f t="shared" si="35"/>
        <v>124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42697.113032407404</v>
      </c>
      <c r="T325" s="9">
        <f t="shared" si="40"/>
        <v>42725.124305555553</v>
      </c>
      <c r="U325">
        <f t="shared" si="41"/>
        <v>29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f t="shared" si="35"/>
        <v>102</v>
      </c>
      <c r="P326">
        <f t="shared" si="36"/>
        <v>105.32000000000001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42184.417916666665</v>
      </c>
      <c r="T326" s="9">
        <f t="shared" si="40"/>
        <v>42217.417916666665</v>
      </c>
      <c r="U326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f t="shared" si="35"/>
        <v>105</v>
      </c>
      <c r="P327">
        <f t="shared" si="36"/>
        <v>70.930000000000007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42688.979548611103</v>
      </c>
      <c r="T327" s="9">
        <f t="shared" si="40"/>
        <v>42723.979548611103</v>
      </c>
      <c r="U327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f t="shared" si="35"/>
        <v>113</v>
      </c>
      <c r="P328">
        <f t="shared" si="36"/>
        <v>147.17999999999998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42775.106550925928</v>
      </c>
      <c r="T328" s="9">
        <f t="shared" si="40"/>
        <v>42808.747916666667</v>
      </c>
      <c r="U328">
        <f t="shared" si="41"/>
        <v>34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f t="shared" si="35"/>
        <v>137</v>
      </c>
      <c r="P329">
        <f t="shared" si="36"/>
        <v>160.47999999999999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42058.026956018519</v>
      </c>
      <c r="T329" s="9">
        <f t="shared" si="40"/>
        <v>42085.124999999993</v>
      </c>
      <c r="U329">
        <f t="shared" si="41"/>
        <v>28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f t="shared" si="35"/>
        <v>104</v>
      </c>
      <c r="P330">
        <f t="shared" si="36"/>
        <v>156.04999999999998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42278.738287037035</v>
      </c>
      <c r="T330" s="9">
        <f t="shared" si="40"/>
        <v>42308.958333333336</v>
      </c>
      <c r="U330">
        <f t="shared" si="41"/>
        <v>31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f t="shared" si="35"/>
        <v>106</v>
      </c>
      <c r="P331">
        <f t="shared" si="36"/>
        <v>63.18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42291.258414351854</v>
      </c>
      <c r="T331" s="9">
        <f t="shared" si="40"/>
        <v>42314.958333333336</v>
      </c>
      <c r="U331">
        <f t="shared" si="41"/>
        <v>24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f t="shared" si="35"/>
        <v>102</v>
      </c>
      <c r="P332">
        <f t="shared" si="36"/>
        <v>104.83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41379.307442129626</v>
      </c>
      <c r="T332" s="9">
        <f t="shared" si="40"/>
        <v>41410.957638888889</v>
      </c>
      <c r="U332">
        <f t="shared" si="41"/>
        <v>32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f t="shared" si="35"/>
        <v>107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42507.373078703698</v>
      </c>
      <c r="T333" s="9">
        <f t="shared" si="40"/>
        <v>42538.373078703698</v>
      </c>
      <c r="U333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f t="shared" si="35"/>
        <v>114</v>
      </c>
      <c r="P334">
        <f t="shared" si="36"/>
        <v>203.64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42263.471956018511</v>
      </c>
      <c r="T334" s="9">
        <f t="shared" si="40"/>
        <v>42305.124999999993</v>
      </c>
      <c r="U334">
        <f t="shared" si="41"/>
        <v>42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f t="shared" si="35"/>
        <v>126</v>
      </c>
      <c r="P335">
        <f t="shared" si="36"/>
        <v>188.32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42437.428136574068</v>
      </c>
      <c r="T335" s="9">
        <f t="shared" si="40"/>
        <v>42467.386469907404</v>
      </c>
      <c r="U335">
        <f t="shared" si="41"/>
        <v>30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f t="shared" si="35"/>
        <v>102</v>
      </c>
      <c r="P336">
        <f t="shared" si="36"/>
        <v>146.66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42101.474039351851</v>
      </c>
      <c r="T336" s="9">
        <f t="shared" si="40"/>
        <v>42139.583333333336</v>
      </c>
      <c r="U336">
        <f t="shared" si="41"/>
        <v>39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f t="shared" si="35"/>
        <v>103</v>
      </c>
      <c r="P337">
        <f t="shared" si="36"/>
        <v>109.19000000000001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42101.529108796291</v>
      </c>
      <c r="T337" s="9">
        <f t="shared" si="40"/>
        <v>42132.708333333336</v>
      </c>
      <c r="U337">
        <f t="shared" si="41"/>
        <v>32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f t="shared" si="35"/>
        <v>117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42291.387939814813</v>
      </c>
      <c r="T338" s="9">
        <f t="shared" si="40"/>
        <v>42321.429606481477</v>
      </c>
      <c r="U338">
        <f t="shared" si="41"/>
        <v>31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f t="shared" si="35"/>
        <v>102</v>
      </c>
      <c r="P339">
        <f t="shared" si="36"/>
        <v>97.910000000000011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42046.920231481483</v>
      </c>
      <c r="T339" s="9">
        <f t="shared" si="40"/>
        <v>42076.878564814811</v>
      </c>
      <c r="U339">
        <f t="shared" si="41"/>
        <v>30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f t="shared" si="35"/>
        <v>111</v>
      </c>
      <c r="P340">
        <f t="shared" si="36"/>
        <v>70.010000000000005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42559.547337962962</v>
      </c>
      <c r="T340" s="9">
        <f t="shared" si="40"/>
        <v>42615.833333333336</v>
      </c>
      <c r="U340">
        <f t="shared" si="41"/>
        <v>57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f t="shared" si="35"/>
        <v>109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42093.551712962959</v>
      </c>
      <c r="T341" s="9">
        <f t="shared" si="40"/>
        <v>42123.551712962959</v>
      </c>
      <c r="U341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f t="shared" si="35"/>
        <v>126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42772.460729166669</v>
      </c>
      <c r="T342" s="9">
        <f t="shared" si="40"/>
        <v>42802.666666666664</v>
      </c>
      <c r="U342">
        <f t="shared" si="41"/>
        <v>31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f t="shared" si="35"/>
        <v>107</v>
      </c>
      <c r="P343">
        <f t="shared" si="36"/>
        <v>67.910000000000011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41894.671273148146</v>
      </c>
      <c r="T343" s="9">
        <f t="shared" si="40"/>
        <v>41912.957638888889</v>
      </c>
      <c r="U343">
        <f t="shared" si="41"/>
        <v>19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f t="shared" si="35"/>
        <v>101</v>
      </c>
      <c r="P344">
        <f t="shared" si="36"/>
        <v>169.85999999999999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42459.572511574072</v>
      </c>
      <c r="T344" s="9">
        <f t="shared" si="40"/>
        <v>42489.572511574072</v>
      </c>
      <c r="U344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f t="shared" si="35"/>
        <v>103</v>
      </c>
      <c r="P345">
        <f t="shared" si="36"/>
        <v>58.419999999999995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41926.529456018514</v>
      </c>
      <c r="T345" s="9">
        <f t="shared" si="40"/>
        <v>41956.916666666664</v>
      </c>
      <c r="U345">
        <f t="shared" si="41"/>
        <v>31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f t="shared" si="35"/>
        <v>103</v>
      </c>
      <c r="P346">
        <f t="shared" si="36"/>
        <v>120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42111.762662037036</v>
      </c>
      <c r="T346" s="9">
        <f t="shared" si="40"/>
        <v>42155.888888888883</v>
      </c>
      <c r="U346">
        <f t="shared" si="41"/>
        <v>45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f t="shared" si="35"/>
        <v>124</v>
      </c>
      <c r="P347">
        <f t="shared" si="36"/>
        <v>99.87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42114.735995370364</v>
      </c>
      <c r="T347" s="9">
        <f t="shared" si="40"/>
        <v>42144.735995370364</v>
      </c>
      <c r="U347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f t="shared" si="35"/>
        <v>171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42261.291909722226</v>
      </c>
      <c r="T348" s="9">
        <f t="shared" si="40"/>
        <v>42291.291909722226</v>
      </c>
      <c r="U348">
        <f t="shared" si="41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f t="shared" si="35"/>
        <v>112</v>
      </c>
      <c r="P349">
        <f t="shared" si="36"/>
        <v>117.78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42292.287141203698</v>
      </c>
      <c r="T349" s="9">
        <f t="shared" si="40"/>
        <v>42322.32880787037</v>
      </c>
      <c r="U349">
        <f t="shared" si="41"/>
        <v>31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f t="shared" si="35"/>
        <v>103</v>
      </c>
      <c r="P350">
        <f t="shared" si="36"/>
        <v>86.56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42207.378657407404</v>
      </c>
      <c r="T350" s="9">
        <f t="shared" si="40"/>
        <v>42237.378657407404</v>
      </c>
      <c r="U350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f t="shared" si="35"/>
        <v>107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42760.290601851848</v>
      </c>
      <c r="T351" s="9">
        <f t="shared" si="40"/>
        <v>42790.290601851848</v>
      </c>
      <c r="U351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f t="shared" si="35"/>
        <v>115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42585.857743055552</v>
      </c>
      <c r="T352" s="9">
        <f t="shared" si="40"/>
        <v>42623.957638888889</v>
      </c>
      <c r="U352">
        <f t="shared" si="41"/>
        <v>39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f t="shared" si="35"/>
        <v>128</v>
      </c>
      <c r="P353">
        <f t="shared" si="36"/>
        <v>44.919999999999995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42427.75641203703</v>
      </c>
      <c r="T353" s="9">
        <f t="shared" si="40"/>
        <v>42467.714745370373</v>
      </c>
      <c r="U353">
        <f t="shared" si="41"/>
        <v>40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f t="shared" si="35"/>
        <v>117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41889.959120370368</v>
      </c>
      <c r="T354" s="9">
        <f t="shared" si="40"/>
        <v>41919.959120370368</v>
      </c>
      <c r="U354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f t="shared" si="35"/>
        <v>109</v>
      </c>
      <c r="P355">
        <f t="shared" si="36"/>
        <v>103.53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42297.583553240744</v>
      </c>
      <c r="T355" s="9">
        <f t="shared" si="40"/>
        <v>42327.625219907401</v>
      </c>
      <c r="U355">
        <f t="shared" si="41"/>
        <v>31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f t="shared" si="35"/>
        <v>104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42438.619456018518</v>
      </c>
      <c r="T356" s="9">
        <f t="shared" si="40"/>
        <v>42468.577789351846</v>
      </c>
      <c r="U356">
        <f t="shared" si="41"/>
        <v>30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f t="shared" si="35"/>
        <v>117</v>
      </c>
      <c r="P357">
        <f t="shared" si="36"/>
        <v>246.60999999999999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41943.0855787037</v>
      </c>
      <c r="T357" s="9">
        <f t="shared" si="40"/>
        <v>41974.127245370364</v>
      </c>
      <c r="U357">
        <f t="shared" si="41"/>
        <v>32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f t="shared" si="35"/>
        <v>103</v>
      </c>
      <c r="P358">
        <f t="shared" si="36"/>
        <v>79.410000000000011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42415.594826388886</v>
      </c>
      <c r="T358" s="9">
        <f t="shared" si="40"/>
        <v>42445.553159722222</v>
      </c>
      <c r="U358">
        <f t="shared" si="41"/>
        <v>30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42078.01385416666</v>
      </c>
      <c r="T359" s="9">
        <f t="shared" si="40"/>
        <v>42118.01385416666</v>
      </c>
      <c r="U359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f t="shared" si="35"/>
        <v>104</v>
      </c>
      <c r="P360">
        <f t="shared" si="36"/>
        <v>193.04999999999998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42507.651863425919</v>
      </c>
      <c r="T360" s="9">
        <f t="shared" si="40"/>
        <v>42536.416666666664</v>
      </c>
      <c r="U360">
        <f t="shared" si="41"/>
        <v>29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f t="shared" si="35"/>
        <v>105</v>
      </c>
      <c r="P361">
        <f t="shared" si="36"/>
        <v>84.03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41934.862152777772</v>
      </c>
      <c r="T361" s="9">
        <f t="shared" si="40"/>
        <v>41957.008333333331</v>
      </c>
      <c r="U361">
        <f t="shared" si="41"/>
        <v>23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f t="shared" si="35"/>
        <v>102</v>
      </c>
      <c r="P362">
        <f t="shared" si="36"/>
        <v>139.82999999999998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42163.689583333333</v>
      </c>
      <c r="T362" s="9">
        <f t="shared" si="40"/>
        <v>42207.924305555549</v>
      </c>
      <c r="U362">
        <f t="shared" si="41"/>
        <v>45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f t="shared" si="35"/>
        <v>112</v>
      </c>
      <c r="P363">
        <f t="shared" si="36"/>
        <v>109.83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41935.792893518512</v>
      </c>
      <c r="T363" s="9">
        <f t="shared" si="40"/>
        <v>41965.834560185183</v>
      </c>
      <c r="U363">
        <f t="shared" si="41"/>
        <v>31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f t="shared" si="35"/>
        <v>125</v>
      </c>
      <c r="P364">
        <f t="shared" si="36"/>
        <v>139.54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41837.002210648148</v>
      </c>
      <c r="T364" s="9">
        <f t="shared" si="40"/>
        <v>41858.791666666664</v>
      </c>
      <c r="U364">
        <f t="shared" si="41"/>
        <v>22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f t="shared" si="35"/>
        <v>102</v>
      </c>
      <c r="P365">
        <f t="shared" si="36"/>
        <v>347.84999999999997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40255.53629629629</v>
      </c>
      <c r="T365" s="9">
        <f t="shared" si="40"/>
        <v>40300.598611111105</v>
      </c>
      <c r="U365">
        <f t="shared" si="41"/>
        <v>46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f t="shared" si="35"/>
        <v>111</v>
      </c>
      <c r="P366">
        <f t="shared" si="36"/>
        <v>68.25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41780.651296296295</v>
      </c>
      <c r="T366" s="9">
        <f t="shared" si="40"/>
        <v>41810.957638888889</v>
      </c>
      <c r="U366">
        <f t="shared" si="41"/>
        <v>31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f t="shared" si="35"/>
        <v>104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41668.398136574069</v>
      </c>
      <c r="T367" s="9">
        <f t="shared" si="40"/>
        <v>41698.398136574069</v>
      </c>
      <c r="U367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f t="shared" si="35"/>
        <v>102</v>
      </c>
      <c r="P368">
        <f t="shared" si="36"/>
        <v>287.32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41019.584699074068</v>
      </c>
      <c r="T368" s="9">
        <f t="shared" si="40"/>
        <v>41049.584699074068</v>
      </c>
      <c r="U368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f t="shared" si="35"/>
        <v>104</v>
      </c>
      <c r="P369">
        <f t="shared" si="36"/>
        <v>86.850000000000009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41355.368958333333</v>
      </c>
      <c r="T369" s="9">
        <f t="shared" si="40"/>
        <v>41394.999305555553</v>
      </c>
      <c r="U369">
        <f t="shared" si="41"/>
        <v>40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f t="shared" si="35"/>
        <v>105</v>
      </c>
      <c r="P370">
        <f t="shared" si="36"/>
        <v>81.850000000000009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42043.397245370368</v>
      </c>
      <c r="T370" s="9">
        <f t="shared" si="40"/>
        <v>42078.355578703697</v>
      </c>
      <c r="U370">
        <f t="shared" si="41"/>
        <v>35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f t="shared" si="35"/>
        <v>111</v>
      </c>
      <c r="P371">
        <f t="shared" si="36"/>
        <v>42.879999999999995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40893.3433912037</v>
      </c>
      <c r="T371" s="9">
        <f t="shared" si="40"/>
        <v>40923.3433912037</v>
      </c>
      <c r="U371">
        <f t="shared" si="41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f t="shared" si="35"/>
        <v>123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42711.586805555555</v>
      </c>
      <c r="T372" s="9">
        <f t="shared" si="40"/>
        <v>42741.586805555555</v>
      </c>
      <c r="U372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f t="shared" si="35"/>
        <v>115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41261.559479166666</v>
      </c>
      <c r="T373" s="9">
        <f t="shared" si="40"/>
        <v>41306.559479166666</v>
      </c>
      <c r="U373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f t="shared" si="35"/>
        <v>126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42425.368564814817</v>
      </c>
      <c r="T374" s="9">
        <f t="shared" si="40"/>
        <v>42465.458333333336</v>
      </c>
      <c r="U374">
        <f t="shared" si="41"/>
        <v>41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f t="shared" si="35"/>
        <v>107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41078.703680555554</v>
      </c>
      <c r="T375" s="9">
        <f t="shared" si="40"/>
        <v>41108.703680555554</v>
      </c>
      <c r="U375">
        <f t="shared" si="41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f t="shared" si="35"/>
        <v>131</v>
      </c>
      <c r="P376">
        <f t="shared" si="36"/>
        <v>45.059999999999995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40757.680914351848</v>
      </c>
      <c r="T376" s="9">
        <f t="shared" si="40"/>
        <v>40802.680914351848</v>
      </c>
      <c r="U376">
        <f t="shared" si="41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41657.77674768518</v>
      </c>
      <c r="T377" s="9">
        <f t="shared" si="40"/>
        <v>41699.512499999997</v>
      </c>
      <c r="U377">
        <f t="shared" si="41"/>
        <v>42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f t="shared" si="35"/>
        <v>106</v>
      </c>
      <c r="P378">
        <f t="shared" si="36"/>
        <v>54.089999999999996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42576.244398148141</v>
      </c>
      <c r="T378" s="9">
        <f t="shared" si="40"/>
        <v>42607.244398148141</v>
      </c>
      <c r="U378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f t="shared" si="35"/>
        <v>115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42292.042453703696</v>
      </c>
      <c r="T379" s="9">
        <f t="shared" si="40"/>
        <v>42322.084027777775</v>
      </c>
      <c r="U379">
        <f t="shared" si="41"/>
        <v>31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f t="shared" si="35"/>
        <v>112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42370.363518518519</v>
      </c>
      <c r="T380" s="9">
        <f t="shared" si="40"/>
        <v>42394.786111111105</v>
      </c>
      <c r="U380">
        <f t="shared" si="41"/>
        <v>25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f t="shared" si="35"/>
        <v>117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40987.479999999996</v>
      </c>
      <c r="T381" s="9">
        <f t="shared" si="40"/>
        <v>41032.479999999996</v>
      </c>
      <c r="U381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f t="shared" si="35"/>
        <v>142</v>
      </c>
      <c r="P382">
        <f t="shared" si="36"/>
        <v>115.52000000000001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42367.511481481481</v>
      </c>
      <c r="T382" s="9">
        <f t="shared" si="40"/>
        <v>42392.511481481481</v>
      </c>
      <c r="U382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f t="shared" si="35"/>
        <v>105</v>
      </c>
      <c r="P383">
        <f t="shared" si="36"/>
        <v>104.32000000000001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41085.48978009259</v>
      </c>
      <c r="T383" s="9">
        <f t="shared" si="40"/>
        <v>41120</v>
      </c>
      <c r="U383">
        <f t="shared" si="41"/>
        <v>35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f t="shared" si="35"/>
        <v>256</v>
      </c>
      <c r="P384">
        <f t="shared" si="36"/>
        <v>69.78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41144.501157407409</v>
      </c>
      <c r="T384" s="9">
        <f t="shared" si="40"/>
        <v>41158.501157407409</v>
      </c>
      <c r="U384">
        <f t="shared" si="41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f t="shared" si="35"/>
        <v>207</v>
      </c>
      <c r="P385">
        <f t="shared" si="36"/>
        <v>43.03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41754.90924768518</v>
      </c>
      <c r="T385" s="9">
        <f t="shared" si="40"/>
        <v>41777.90924768518</v>
      </c>
      <c r="U385">
        <f t="shared" si="41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f t="shared" si="35"/>
        <v>113</v>
      </c>
      <c r="P386">
        <f t="shared" si="36"/>
        <v>58.55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41980.573460648149</v>
      </c>
      <c r="T386" s="9">
        <f t="shared" si="40"/>
        <v>42010.573460648149</v>
      </c>
      <c r="U386">
        <f t="shared" si="41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f t="shared" ref="O387:O450" si="42">ROUNDUP(SUM(E387/D387)*100,)</f>
        <v>106</v>
      </c>
      <c r="P387">
        <f t="shared" ref="P387:P450" si="43">IFERROR(ROUNDUP(E387/L387,2),"")</f>
        <v>111.80000000000001</v>
      </c>
      <c r="Q387" t="str">
        <f t="shared" ref="Q387:Q450" si="44">LEFT(N387,SEARCH("/",N387,1)-1)</f>
        <v>film &amp; video</v>
      </c>
      <c r="R387" t="str">
        <f t="shared" ref="R387:R450" si="45">RIGHT(N387,LEN(N387) - SEARCH("/",N387))</f>
        <v>documentary</v>
      </c>
      <c r="S387" s="9">
        <f t="shared" ref="S387:S450" si="46">(((J387/60)/60)/24)+DATE(1970,1,1)+(-5/24)</f>
        <v>41934.376168981478</v>
      </c>
      <c r="T387" s="9">
        <f t="shared" ref="T387:T450" si="47">(((I387/60)/60)/24)+DATE(1970,1,1)+(-5/24)</f>
        <v>41964.41783564815</v>
      </c>
      <c r="U387">
        <f t="shared" ref="U387:U450" si="48">IFERROR(ROUNDUP(T387-S387,0),"")</f>
        <v>31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f t="shared" si="42"/>
        <v>101</v>
      </c>
      <c r="P388">
        <f t="shared" si="43"/>
        <v>46.239999999999995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42211.742951388886</v>
      </c>
      <c r="T388" s="9">
        <f t="shared" si="47"/>
        <v>42226.742951388886</v>
      </c>
      <c r="U388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f t="shared" si="42"/>
        <v>214</v>
      </c>
      <c r="P389">
        <f t="shared" si="43"/>
        <v>144.69999999999999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42200.468263888884</v>
      </c>
      <c r="T389" s="9">
        <f t="shared" si="47"/>
        <v>42231.041666666664</v>
      </c>
      <c r="U389">
        <f t="shared" si="48"/>
        <v>31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f t="shared" si="42"/>
        <v>127</v>
      </c>
      <c r="P390">
        <f t="shared" si="43"/>
        <v>88.850000000000009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42548.867824074077</v>
      </c>
      <c r="T390" s="9">
        <f t="shared" si="47"/>
        <v>42578.867824074077</v>
      </c>
      <c r="U390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f t="shared" si="42"/>
        <v>182</v>
      </c>
      <c r="P391">
        <f t="shared" si="43"/>
        <v>81.760000000000005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41673.854745370365</v>
      </c>
      <c r="T391" s="9">
        <f t="shared" si="47"/>
        <v>41705.749305555553</v>
      </c>
      <c r="U391">
        <f t="shared" si="48"/>
        <v>32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42111.828379629624</v>
      </c>
      <c r="T392" s="9">
        <f t="shared" si="47"/>
        <v>42131.828379629624</v>
      </c>
      <c r="U392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f t="shared" si="42"/>
        <v>101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40864.833923611113</v>
      </c>
      <c r="T393" s="9">
        <f t="shared" si="47"/>
        <v>40894.832638888889</v>
      </c>
      <c r="U393">
        <f t="shared" si="48"/>
        <v>30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f t="shared" si="42"/>
        <v>101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40763.508923611109</v>
      </c>
      <c r="T394" s="9">
        <f t="shared" si="47"/>
        <v>40793.916666666664</v>
      </c>
      <c r="U394">
        <f t="shared" si="48"/>
        <v>31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f t="shared" si="42"/>
        <v>111</v>
      </c>
      <c r="P395">
        <f t="shared" si="43"/>
        <v>157.34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41526.500601851847</v>
      </c>
      <c r="T395" s="9">
        <f t="shared" si="47"/>
        <v>41557.500601851847</v>
      </c>
      <c r="U395">
        <f t="shared" si="48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f t="shared" si="42"/>
        <v>112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42417.60974537037</v>
      </c>
      <c r="T396" s="9">
        <f t="shared" si="47"/>
        <v>42477.568078703705</v>
      </c>
      <c r="U396">
        <f t="shared" si="48"/>
        <v>60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f t="shared" si="42"/>
        <v>109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40990.700925925921</v>
      </c>
      <c r="T397" s="9">
        <f t="shared" si="47"/>
        <v>41026.688888888886</v>
      </c>
      <c r="U397">
        <f t="shared" si="48"/>
        <v>36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f t="shared" si="42"/>
        <v>107</v>
      </c>
      <c r="P398">
        <f t="shared" si="43"/>
        <v>81.64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41082.356550925921</v>
      </c>
      <c r="T398" s="9">
        <f t="shared" si="47"/>
        <v>41097.356550925921</v>
      </c>
      <c r="U398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f t="shared" si="42"/>
        <v>104</v>
      </c>
      <c r="P399">
        <f t="shared" si="43"/>
        <v>56.47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40379.568101851852</v>
      </c>
      <c r="T399" s="9">
        <f t="shared" si="47"/>
        <v>40421.947222222218</v>
      </c>
      <c r="U399">
        <f t="shared" si="48"/>
        <v>43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f t="shared" si="42"/>
        <v>126</v>
      </c>
      <c r="P400">
        <f t="shared" si="43"/>
        <v>140.10999999999999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42078.584791666661</v>
      </c>
      <c r="T400" s="9">
        <f t="shared" si="47"/>
        <v>42123.584791666661</v>
      </c>
      <c r="U400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f t="shared" si="42"/>
        <v>107</v>
      </c>
      <c r="P401">
        <f t="shared" si="43"/>
        <v>224.85999999999999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42687.667442129627</v>
      </c>
      <c r="T401" s="9">
        <f t="shared" si="47"/>
        <v>42718.291666666664</v>
      </c>
      <c r="U401">
        <f t="shared" si="48"/>
        <v>31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f t="shared" si="42"/>
        <v>113</v>
      </c>
      <c r="P402">
        <f t="shared" si="43"/>
        <v>181.14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41745.427627314813</v>
      </c>
      <c r="T402" s="9">
        <f t="shared" si="47"/>
        <v>41775.9375</v>
      </c>
      <c r="U402">
        <f t="shared" si="48"/>
        <v>31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f t="shared" si="42"/>
        <v>104</v>
      </c>
      <c r="P403">
        <f t="shared" si="43"/>
        <v>711.05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40732.633912037032</v>
      </c>
      <c r="T403" s="9">
        <f t="shared" si="47"/>
        <v>40762.633912037032</v>
      </c>
      <c r="U403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f t="shared" si="42"/>
        <v>142</v>
      </c>
      <c r="P404">
        <f t="shared" si="43"/>
        <v>65.89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42292.331215277773</v>
      </c>
      <c r="T404" s="9">
        <f t="shared" si="47"/>
        <v>42313.372881944444</v>
      </c>
      <c r="U404">
        <f t="shared" si="48"/>
        <v>22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f t="shared" si="42"/>
        <v>106</v>
      </c>
      <c r="P405">
        <f t="shared" si="43"/>
        <v>75.190000000000012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40718.102326388886</v>
      </c>
      <c r="T405" s="9">
        <f t="shared" si="47"/>
        <v>40765.088888888888</v>
      </c>
      <c r="U405">
        <f t="shared" si="48"/>
        <v>47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f t="shared" si="42"/>
        <v>104</v>
      </c>
      <c r="P406">
        <f t="shared" si="43"/>
        <v>133.14999999999998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41646.419699074075</v>
      </c>
      <c r="T406" s="9">
        <f t="shared" si="47"/>
        <v>41675.752777777772</v>
      </c>
      <c r="U406">
        <f t="shared" si="48"/>
        <v>30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f t="shared" si="42"/>
        <v>108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41673.876608796294</v>
      </c>
      <c r="T407" s="9">
        <f t="shared" si="47"/>
        <v>41703.876608796294</v>
      </c>
      <c r="U407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f t="shared" si="42"/>
        <v>108</v>
      </c>
      <c r="P408">
        <f t="shared" si="43"/>
        <v>86.17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40637.95413194444</v>
      </c>
      <c r="T408" s="9">
        <f t="shared" si="47"/>
        <v>40672.040972222218</v>
      </c>
      <c r="U408">
        <f t="shared" si="48"/>
        <v>35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f t="shared" si="42"/>
        <v>102</v>
      </c>
      <c r="P409">
        <f t="shared" si="43"/>
        <v>92.320000000000007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40806.662615740737</v>
      </c>
      <c r="T409" s="9">
        <f t="shared" si="47"/>
        <v>40866.704282407409</v>
      </c>
      <c r="U409">
        <f t="shared" si="48"/>
        <v>61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f t="shared" si="42"/>
        <v>102</v>
      </c>
      <c r="P410">
        <f t="shared" si="43"/>
        <v>160.16999999999999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41543.527662037035</v>
      </c>
      <c r="T410" s="9">
        <f t="shared" si="47"/>
        <v>41583.569328703699</v>
      </c>
      <c r="U410">
        <f t="shared" si="48"/>
        <v>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f t="shared" si="42"/>
        <v>137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42543.654444444437</v>
      </c>
      <c r="T411" s="9">
        <f t="shared" si="47"/>
        <v>42573.654444444437</v>
      </c>
      <c r="U411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f t="shared" si="42"/>
        <v>129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42113.77311342593</v>
      </c>
      <c r="T412" s="9">
        <f t="shared" si="47"/>
        <v>42173.77311342593</v>
      </c>
      <c r="U412">
        <f t="shared" si="48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f t="shared" si="42"/>
        <v>102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41597.967638888884</v>
      </c>
      <c r="T413" s="9">
        <f t="shared" si="47"/>
        <v>41630</v>
      </c>
      <c r="U413">
        <f t="shared" si="48"/>
        <v>33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f t="shared" si="42"/>
        <v>127</v>
      </c>
      <c r="P414">
        <f t="shared" si="43"/>
        <v>57.66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41099.534467592588</v>
      </c>
      <c r="T414" s="9">
        <f t="shared" si="47"/>
        <v>41115.534467592588</v>
      </c>
      <c r="U414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f t="shared" si="42"/>
        <v>106</v>
      </c>
      <c r="P415">
        <f t="shared" si="43"/>
        <v>78.67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41079.66910879629</v>
      </c>
      <c r="T415" s="9">
        <f t="shared" si="47"/>
        <v>41109.66910879629</v>
      </c>
      <c r="U415">
        <f t="shared" si="48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f t="shared" si="42"/>
        <v>103</v>
      </c>
      <c r="P416">
        <f t="shared" si="43"/>
        <v>91.490000000000009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41528.85491898148</v>
      </c>
      <c r="T416" s="9">
        <f t="shared" si="47"/>
        <v>41558.85491898148</v>
      </c>
      <c r="U416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f t="shared" si="42"/>
        <v>103</v>
      </c>
      <c r="P417">
        <f t="shared" si="43"/>
        <v>68.100000000000009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41904.643541666665</v>
      </c>
      <c r="T417" s="9">
        <f t="shared" si="47"/>
        <v>41929.291666666664</v>
      </c>
      <c r="U417">
        <f t="shared" si="48"/>
        <v>25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f t="shared" si="42"/>
        <v>121</v>
      </c>
      <c r="P418">
        <f t="shared" si="43"/>
        <v>48.089999999999996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41648.187858796293</v>
      </c>
      <c r="T418" s="9">
        <f t="shared" si="47"/>
        <v>41678.187858796293</v>
      </c>
      <c r="U418">
        <f t="shared" si="48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f t="shared" si="42"/>
        <v>101</v>
      </c>
      <c r="P419">
        <f t="shared" si="43"/>
        <v>202.42999999999998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41360.76226851852</v>
      </c>
      <c r="T419" s="9">
        <f t="shared" si="47"/>
        <v>41371.981249999997</v>
      </c>
      <c r="U419">
        <f t="shared" si="48"/>
        <v>12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f t="shared" si="42"/>
        <v>101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42178.07403935185</v>
      </c>
      <c r="T420" s="9">
        <f t="shared" si="47"/>
        <v>42208.07403935185</v>
      </c>
      <c r="U420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f t="shared" si="42"/>
        <v>101</v>
      </c>
      <c r="P421">
        <f t="shared" si="43"/>
        <v>110.07000000000001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41394.634108796294</v>
      </c>
      <c r="T421" s="9">
        <f t="shared" si="47"/>
        <v>41454.634108796294</v>
      </c>
      <c r="U421">
        <f t="shared" si="48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f t="shared" si="42"/>
        <v>1</v>
      </c>
      <c r="P422">
        <f t="shared" si="43"/>
        <v>4.84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41682.028136574074</v>
      </c>
      <c r="T422" s="9">
        <f t="shared" si="47"/>
        <v>41711.986469907402</v>
      </c>
      <c r="U422">
        <f t="shared" si="48"/>
        <v>30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f t="shared" si="42"/>
        <v>3</v>
      </c>
      <c r="P423">
        <f t="shared" si="43"/>
        <v>50.169999999999995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42177.283055555548</v>
      </c>
      <c r="T423" s="9">
        <f t="shared" si="47"/>
        <v>42237.283055555548</v>
      </c>
      <c r="U423">
        <f t="shared" si="48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f t="shared" si="42"/>
        <v>2</v>
      </c>
      <c r="P424">
        <f t="shared" si="43"/>
        <v>35.839999999999996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41863.052048611105</v>
      </c>
      <c r="T424" s="9">
        <f t="shared" si="47"/>
        <v>41893.052048611105</v>
      </c>
      <c r="U424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f t="shared" si="42"/>
        <v>1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41400.717939814815</v>
      </c>
      <c r="T425" s="9">
        <f t="shared" si="47"/>
        <v>41430.717939814815</v>
      </c>
      <c r="U425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f t="shared" si="42"/>
        <v>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40934.167812499996</v>
      </c>
      <c r="T426" s="9">
        <f t="shared" si="47"/>
        <v>40994.126145833332</v>
      </c>
      <c r="U426">
        <f t="shared" si="48"/>
        <v>60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f t="shared" si="42"/>
        <v>1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42275.652824074066</v>
      </c>
      <c r="T427" s="9">
        <f t="shared" si="47"/>
        <v>42335.694490740738</v>
      </c>
      <c r="U427">
        <f t="shared" si="48"/>
        <v>61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f t="shared" si="42"/>
        <v>2</v>
      </c>
      <c r="P428">
        <f t="shared" si="43"/>
        <v>16.630000000000003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42400.503634259258</v>
      </c>
      <c r="T428" s="9">
        <f t="shared" si="47"/>
        <v>42430.503634259258</v>
      </c>
      <c r="U428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f t="shared" si="42"/>
        <v>0</v>
      </c>
      <c r="P429" t="str">
        <f t="shared" si="43"/>
        <v/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42285.700694444437</v>
      </c>
      <c r="T429" s="9">
        <f t="shared" si="47"/>
        <v>42299.582638888889</v>
      </c>
      <c r="U429">
        <f t="shared" si="48"/>
        <v>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41778.558391203704</v>
      </c>
      <c r="T430" s="9">
        <f t="shared" si="47"/>
        <v>41806.708333333328</v>
      </c>
      <c r="U430">
        <f t="shared" si="48"/>
        <v>29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f t="shared" si="42"/>
        <v>0</v>
      </c>
      <c r="P431" t="str">
        <f t="shared" si="43"/>
        <v/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40070.693078703705</v>
      </c>
      <c r="T431" s="9">
        <f t="shared" si="47"/>
        <v>40143.999305555553</v>
      </c>
      <c r="U431">
        <f t="shared" si="48"/>
        <v>74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f t="shared" si="42"/>
        <v>3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41512.898923611108</v>
      </c>
      <c r="T432" s="9">
        <f t="shared" si="47"/>
        <v>41527.898923611108</v>
      </c>
      <c r="U432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f t="shared" si="42"/>
        <v>14</v>
      </c>
      <c r="P433">
        <f t="shared" si="43"/>
        <v>51.879999999999995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42526.662997685176</v>
      </c>
      <c r="T433" s="9">
        <f t="shared" si="47"/>
        <v>42556.662997685176</v>
      </c>
      <c r="U433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f t="shared" si="42"/>
        <v>10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42238.51829861111</v>
      </c>
      <c r="T434" s="9">
        <f t="shared" si="47"/>
        <v>42298.51829861111</v>
      </c>
      <c r="U434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f t="shared" si="42"/>
        <v>0</v>
      </c>
      <c r="P435" t="str">
        <f t="shared" si="43"/>
        <v/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42228.42155092593</v>
      </c>
      <c r="T435" s="9">
        <f t="shared" si="47"/>
        <v>42288.42155092593</v>
      </c>
      <c r="U435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41576.626180555555</v>
      </c>
      <c r="T436" s="9">
        <f t="shared" si="47"/>
        <v>41609.667847222219</v>
      </c>
      <c r="U436">
        <f t="shared" si="48"/>
        <v>34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f t="shared" si="42"/>
        <v>1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41500.539120370369</v>
      </c>
      <c r="T437" s="9">
        <f t="shared" si="47"/>
        <v>41530.539120370369</v>
      </c>
      <c r="U437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f t="shared" si="42"/>
        <v>0</v>
      </c>
      <c r="P438" t="str">
        <f t="shared" si="43"/>
        <v/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41456.154085648144</v>
      </c>
      <c r="T438" s="9">
        <f t="shared" si="47"/>
        <v>41486.154085648144</v>
      </c>
      <c r="U438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f t="shared" si="42"/>
        <v>0</v>
      </c>
      <c r="P439" t="str">
        <f t="shared" si="43"/>
        <v/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42591.110254629624</v>
      </c>
      <c r="T439" s="9">
        <f t="shared" si="47"/>
        <v>42651.110254629624</v>
      </c>
      <c r="U439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f t="shared" si="42"/>
        <v>10</v>
      </c>
      <c r="P440">
        <f t="shared" si="43"/>
        <v>170.54999999999998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42296.052754629629</v>
      </c>
      <c r="T440" s="9">
        <f t="shared" si="47"/>
        <v>42326.094421296293</v>
      </c>
      <c r="U440">
        <f t="shared" si="48"/>
        <v>31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f t="shared" si="42"/>
        <v>0</v>
      </c>
      <c r="P441" t="str">
        <f t="shared" si="43"/>
        <v/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41919.553449074068</v>
      </c>
      <c r="T441" s="9">
        <f t="shared" si="47"/>
        <v>41929.553449074068</v>
      </c>
      <c r="U441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f t="shared" si="42"/>
        <v>1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42423.777233796289</v>
      </c>
      <c r="T442" s="9">
        <f t="shared" si="47"/>
        <v>42453.735567129632</v>
      </c>
      <c r="U442">
        <f t="shared" si="48"/>
        <v>30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f t="shared" si="42"/>
        <v>0</v>
      </c>
      <c r="P443" t="str">
        <f t="shared" si="43"/>
        <v/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41550.585601851846</v>
      </c>
      <c r="T443" s="9">
        <f t="shared" si="47"/>
        <v>41580.585601851846</v>
      </c>
      <c r="U443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f t="shared" si="42"/>
        <v>40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42024.680358796293</v>
      </c>
      <c r="T444" s="9">
        <f t="shared" si="47"/>
        <v>42054.680358796293</v>
      </c>
      <c r="U444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f t="shared" si="42"/>
        <v>1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41649.806724537033</v>
      </c>
      <c r="T445" s="9">
        <f t="shared" si="47"/>
        <v>41679.806724537033</v>
      </c>
      <c r="U445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40894.69862268518</v>
      </c>
      <c r="T446" s="9">
        <f t="shared" si="47"/>
        <v>40954.69862268518</v>
      </c>
      <c r="U446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f t="shared" si="42"/>
        <v>1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42130.127025462956</v>
      </c>
      <c r="T447" s="9">
        <f t="shared" si="47"/>
        <v>42145.127025462956</v>
      </c>
      <c r="U447">
        <f t="shared" si="48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f t="shared" si="42"/>
        <v>8</v>
      </c>
      <c r="P448">
        <f t="shared" si="43"/>
        <v>47.879999999999995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42036.875231481477</v>
      </c>
      <c r="T448" s="9">
        <f t="shared" si="47"/>
        <v>42066.875231481477</v>
      </c>
      <c r="U448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f t="shared" si="42"/>
        <v>1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41331.34679398148</v>
      </c>
      <c r="T449" s="9">
        <f t="shared" si="47"/>
        <v>41356.305127314808</v>
      </c>
      <c r="U449">
        <f t="shared" si="48"/>
        <v>25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f t="shared" si="42"/>
        <v>4</v>
      </c>
      <c r="P450">
        <f t="shared" si="43"/>
        <v>20.51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41753.549710648142</v>
      </c>
      <c r="T450" s="9">
        <f t="shared" si="47"/>
        <v>41773.549710648142</v>
      </c>
      <c r="U450">
        <f t="shared" si="48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f t="shared" ref="O451:O514" si="49">ROUNDUP(SUM(E451/D451)*100,)</f>
        <v>3</v>
      </c>
      <c r="P451">
        <f t="shared" ref="P451:P514" si="50">IFERROR(ROUNDUP(E451/L451,2),"")</f>
        <v>9</v>
      </c>
      <c r="Q451" t="str">
        <f t="shared" ref="Q451:Q514" si="51">LEFT(N451,SEARCH("/",N451,1)-1)</f>
        <v>film &amp; video</v>
      </c>
      <c r="R451" t="str">
        <f t="shared" ref="R451:R514" si="52">RIGHT(N451,LEN(N451) - SEARCH("/",N451))</f>
        <v>animation</v>
      </c>
      <c r="S451" s="9">
        <f t="shared" ref="S451:S514" si="53">(((J451/60)/60)/24)+DATE(1970,1,1)+(-5/24)</f>
        <v>41534.359780092593</v>
      </c>
      <c r="T451" s="9">
        <f t="shared" ref="T451:T514" si="54">(((I451/60)/60)/24)+DATE(1970,1,1)+(-5/24)</f>
        <v>41564.359780092593</v>
      </c>
      <c r="U451">
        <f t="shared" ref="U451:U514" si="55">IFERROR(ROUNDUP(T451-S451,0),"")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f t="shared" si="49"/>
        <v>1</v>
      </c>
      <c r="P452">
        <f t="shared" si="50"/>
        <v>56.58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41654.73842592592</v>
      </c>
      <c r="T452" s="9">
        <f t="shared" si="54"/>
        <v>41684.73842592592</v>
      </c>
      <c r="U452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f t="shared" si="49"/>
        <v>0</v>
      </c>
      <c r="P453" t="str">
        <f t="shared" si="50"/>
        <v/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41634.506840277776</v>
      </c>
      <c r="T453" s="9">
        <f t="shared" si="54"/>
        <v>41664.506840277776</v>
      </c>
      <c r="U453">
        <f t="shared" si="55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42107.495543981473</v>
      </c>
      <c r="T454" s="9">
        <f t="shared" si="54"/>
        <v>42137.495543981473</v>
      </c>
      <c r="U454">
        <f t="shared" si="55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f t="shared" si="49"/>
        <v>1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42038.616655092592</v>
      </c>
      <c r="T455" s="9">
        <f t="shared" si="54"/>
        <v>42054.616655092592</v>
      </c>
      <c r="U455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f t="shared" si="49"/>
        <v>1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41938.508923611109</v>
      </c>
      <c r="T456" s="9">
        <f t="shared" si="54"/>
        <v>41969.343055555553</v>
      </c>
      <c r="U456">
        <f t="shared" si="55"/>
        <v>31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f t="shared" si="49"/>
        <v>1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40970.794236111105</v>
      </c>
      <c r="T457" s="9">
        <f t="shared" si="54"/>
        <v>41015.813194444439</v>
      </c>
      <c r="U457">
        <f t="shared" si="55"/>
        <v>46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f t="shared" si="49"/>
        <v>1</v>
      </c>
      <c r="P458">
        <f t="shared" si="50"/>
        <v>20.34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41547.486122685179</v>
      </c>
      <c r="T458" s="9">
        <f t="shared" si="54"/>
        <v>41568.957638888889</v>
      </c>
      <c r="U458">
        <f t="shared" si="55"/>
        <v>22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f t="shared" si="49"/>
        <v>0</v>
      </c>
      <c r="P459" t="str">
        <f t="shared" si="50"/>
        <v/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41837.559166666666</v>
      </c>
      <c r="T459" s="9">
        <f t="shared" si="54"/>
        <v>41867.559166666666</v>
      </c>
      <c r="U459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f t="shared" si="49"/>
        <v>9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41378.491435185184</v>
      </c>
      <c r="T460" s="9">
        <f t="shared" si="54"/>
        <v>41408.491435185184</v>
      </c>
      <c r="U460">
        <f t="shared" si="55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f t="shared" si="49"/>
        <v>1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40800.432025462964</v>
      </c>
      <c r="T461" s="9">
        <f t="shared" si="54"/>
        <v>40860.473692129628</v>
      </c>
      <c r="U461">
        <f t="shared" si="55"/>
        <v>61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f t="shared" si="49"/>
        <v>1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41759.334201388883</v>
      </c>
      <c r="T462" s="9">
        <f t="shared" si="54"/>
        <v>41790.958333333328</v>
      </c>
      <c r="U462">
        <f t="shared" si="55"/>
        <v>32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f t="shared" si="49"/>
        <v>0</v>
      </c>
      <c r="P463" t="str">
        <f t="shared" si="50"/>
        <v/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41407.638506944444</v>
      </c>
      <c r="T463" s="9">
        <f t="shared" si="54"/>
        <v>41427.638506944444</v>
      </c>
      <c r="U463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f t="shared" si="49"/>
        <v>0</v>
      </c>
      <c r="P464" t="str">
        <f t="shared" si="50"/>
        <v/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40704.918298611112</v>
      </c>
      <c r="T464" s="9">
        <f t="shared" si="54"/>
        <v>40764.918298611112</v>
      </c>
      <c r="U464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f t="shared" si="49"/>
        <v>3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40750.501770833333</v>
      </c>
      <c r="T465" s="9">
        <f t="shared" si="54"/>
        <v>40810.501770833333</v>
      </c>
      <c r="U465">
        <f t="shared" si="55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f t="shared" si="49"/>
        <v>1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42488.640451388892</v>
      </c>
      <c r="T466" s="9">
        <f t="shared" si="54"/>
        <v>42508.640451388892</v>
      </c>
      <c r="U466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f t="shared" si="49"/>
        <v>27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41800.911736111106</v>
      </c>
      <c r="T467" s="9">
        <f t="shared" si="54"/>
        <v>41816.911736111106</v>
      </c>
      <c r="U467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f t="shared" si="49"/>
        <v>1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41129.734537037039</v>
      </c>
      <c r="T468" s="9">
        <f t="shared" si="54"/>
        <v>41159.734537037039</v>
      </c>
      <c r="U468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f t="shared" si="49"/>
        <v>22</v>
      </c>
      <c r="P469">
        <f t="shared" si="50"/>
        <v>110.65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41135.471458333333</v>
      </c>
      <c r="T469" s="9">
        <f t="shared" si="54"/>
        <v>41180.471458333333</v>
      </c>
      <c r="U469">
        <f t="shared" si="55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f t="shared" si="49"/>
        <v>0</v>
      </c>
      <c r="P470" t="str">
        <f t="shared" si="50"/>
        <v/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41040.959293981476</v>
      </c>
      <c r="T470" s="9">
        <f t="shared" si="54"/>
        <v>41100.952141203699</v>
      </c>
      <c r="U470">
        <f t="shared" si="55"/>
        <v>60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f t="shared" si="49"/>
        <v>0</v>
      </c>
      <c r="P471" t="str">
        <f t="shared" si="50"/>
        <v/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41827.781527777777</v>
      </c>
      <c r="T471" s="9">
        <f t="shared" si="54"/>
        <v>41887.781527777777</v>
      </c>
      <c r="U471">
        <f t="shared" si="55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f t="shared" si="49"/>
        <v>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41604.959363425922</v>
      </c>
      <c r="T472" s="9">
        <f t="shared" si="54"/>
        <v>41654.958333333328</v>
      </c>
      <c r="U472">
        <f t="shared" si="55"/>
        <v>50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f t="shared" si="49"/>
        <v>12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41703.513645833329</v>
      </c>
      <c r="T473" s="9">
        <f t="shared" si="54"/>
        <v>41748.471979166665</v>
      </c>
      <c r="U473">
        <f t="shared" si="55"/>
        <v>45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f t="shared" si="49"/>
        <v>18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41844.714328703703</v>
      </c>
      <c r="T474" s="9">
        <f t="shared" si="54"/>
        <v>41874.714328703703</v>
      </c>
      <c r="U474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f t="shared" si="49"/>
        <v>3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41869.489803240736</v>
      </c>
      <c r="T475" s="9">
        <f t="shared" si="54"/>
        <v>41899.489803240736</v>
      </c>
      <c r="U475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f t="shared" si="49"/>
        <v>1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42753.120706018519</v>
      </c>
      <c r="T476" s="9">
        <f t="shared" si="54"/>
        <v>42783.120706018519</v>
      </c>
      <c r="U476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f t="shared" si="49"/>
        <v>0</v>
      </c>
      <c r="P477" t="str">
        <f t="shared" si="50"/>
        <v/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42099.877812500003</v>
      </c>
      <c r="T477" s="9">
        <f t="shared" si="54"/>
        <v>42129.877812500003</v>
      </c>
      <c r="U477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f t="shared" si="49"/>
        <v>3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41757.76667824074</v>
      </c>
      <c r="T478" s="9">
        <f t="shared" si="54"/>
        <v>41792.957638888889</v>
      </c>
      <c r="U478">
        <f t="shared" si="55"/>
        <v>36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f t="shared" si="49"/>
        <v>0</v>
      </c>
      <c r="P479" t="str">
        <f t="shared" si="50"/>
        <v/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40987.626550925925</v>
      </c>
      <c r="T479" s="9">
        <f t="shared" si="54"/>
        <v>41047.626550925925</v>
      </c>
      <c r="U479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f t="shared" si="49"/>
        <v>0</v>
      </c>
      <c r="P480" t="str">
        <f t="shared" si="50"/>
        <v/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42065.702650462961</v>
      </c>
      <c r="T480" s="9">
        <f t="shared" si="54"/>
        <v>42095.660983796297</v>
      </c>
      <c r="U480">
        <f t="shared" si="55"/>
        <v>30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f t="shared" si="49"/>
        <v>33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41904.199479166666</v>
      </c>
      <c r="T481" s="9">
        <f t="shared" si="54"/>
        <v>41964.24114583333</v>
      </c>
      <c r="U481">
        <f t="shared" si="55"/>
        <v>61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f t="shared" si="49"/>
        <v>20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41465.291840277772</v>
      </c>
      <c r="T482" s="9">
        <f t="shared" si="54"/>
        <v>41495.291840277772</v>
      </c>
      <c r="U482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f t="shared" si="49"/>
        <v>7</v>
      </c>
      <c r="P483">
        <f t="shared" si="50"/>
        <v>87.15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41162.46399305555</v>
      </c>
      <c r="T483" s="9">
        <f t="shared" si="54"/>
        <v>41192.46399305555</v>
      </c>
      <c r="U483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f t="shared" si="49"/>
        <v>1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42447.68854166667</v>
      </c>
      <c r="T484" s="9">
        <f t="shared" si="54"/>
        <v>42474.398611111108</v>
      </c>
      <c r="U484">
        <f t="shared" si="55"/>
        <v>27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f t="shared" si="49"/>
        <v>51</v>
      </c>
      <c r="P485">
        <f t="shared" si="50"/>
        <v>51.23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41242.989259259259</v>
      </c>
      <c r="T485" s="9">
        <f t="shared" si="54"/>
        <v>41302.989259259259</v>
      </c>
      <c r="U485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f t="shared" si="49"/>
        <v>1</v>
      </c>
      <c r="P486">
        <f t="shared" si="50"/>
        <v>13.549999999999999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42272.731157407405</v>
      </c>
      <c r="T486" s="9">
        <f t="shared" si="54"/>
        <v>42313.772824074076</v>
      </c>
      <c r="U486">
        <f t="shared" si="55"/>
        <v>42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f t="shared" si="49"/>
        <v>22</v>
      </c>
      <c r="P487">
        <f t="shared" si="50"/>
        <v>66.53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41381.297442129624</v>
      </c>
      <c r="T487" s="9">
        <f t="shared" si="54"/>
        <v>41411.297442129624</v>
      </c>
      <c r="U487">
        <f t="shared" si="55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f t="shared" si="49"/>
        <v>1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41761.734247685185</v>
      </c>
      <c r="T488" s="9">
        <f t="shared" si="54"/>
        <v>41791.734247685185</v>
      </c>
      <c r="U488">
        <f t="shared" si="55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f t="shared" si="49"/>
        <v>0</v>
      </c>
      <c r="P489" t="str">
        <f t="shared" si="50"/>
        <v/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42669.386504629627</v>
      </c>
      <c r="T489" s="9">
        <f t="shared" si="54"/>
        <v>42729.428171296291</v>
      </c>
      <c r="U489">
        <f t="shared" si="55"/>
        <v>61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f t="shared" si="49"/>
        <v>0</v>
      </c>
      <c r="P490" t="str">
        <f t="shared" si="50"/>
        <v/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42713.84606481481</v>
      </c>
      <c r="T490" s="9">
        <f t="shared" si="54"/>
        <v>42743.84606481481</v>
      </c>
      <c r="U490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f t="shared" si="49"/>
        <v>1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40882.273333333331</v>
      </c>
      <c r="T491" s="9">
        <f t="shared" si="54"/>
        <v>40913.272916666661</v>
      </c>
      <c r="U491">
        <f t="shared" si="55"/>
        <v>31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f t="shared" si="49"/>
        <v>0</v>
      </c>
      <c r="P492" t="str">
        <f t="shared" si="50"/>
        <v/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41113.760243055556</v>
      </c>
      <c r="T492" s="9">
        <f t="shared" si="54"/>
        <v>41143.760243055556</v>
      </c>
      <c r="U492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f t="shared" si="49"/>
        <v>0</v>
      </c>
      <c r="P493" t="str">
        <f t="shared" si="50"/>
        <v/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42366.774293981485</v>
      </c>
      <c r="T493" s="9">
        <f t="shared" si="54"/>
        <v>42396.774293981485</v>
      </c>
      <c r="U493">
        <f t="shared" si="55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f t="shared" si="49"/>
        <v>0</v>
      </c>
      <c r="P494" t="str">
        <f t="shared" si="50"/>
        <v/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42595.826736111114</v>
      </c>
      <c r="T494" s="9">
        <f t="shared" si="54"/>
        <v>42655.826736111114</v>
      </c>
      <c r="U494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f t="shared" si="49"/>
        <v>0</v>
      </c>
      <c r="P495" t="str">
        <f t="shared" si="50"/>
        <v/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42114.517800925918</v>
      </c>
      <c r="T495" s="9">
        <f t="shared" si="54"/>
        <v>42144.517800925918</v>
      </c>
      <c r="U495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f t="shared" si="49"/>
        <v>1</v>
      </c>
      <c r="P496">
        <f t="shared" si="50"/>
        <v>10.34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41799.62228009259</v>
      </c>
      <c r="T496" s="9">
        <f t="shared" si="54"/>
        <v>41822.916666666664</v>
      </c>
      <c r="U496">
        <f t="shared" si="55"/>
        <v>24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f t="shared" si="49"/>
        <v>0</v>
      </c>
      <c r="P497" t="str">
        <f t="shared" si="50"/>
        <v/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42171.619270833333</v>
      </c>
      <c r="T497" s="9">
        <f t="shared" si="54"/>
        <v>42201.619270833333</v>
      </c>
      <c r="U497">
        <f t="shared" si="55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f t="shared" si="49"/>
        <v>1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41620.723078703704</v>
      </c>
      <c r="T498" s="9">
        <f t="shared" si="54"/>
        <v>41680.723078703704</v>
      </c>
      <c r="U498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41944.829456018517</v>
      </c>
      <c r="T499" s="9">
        <f t="shared" si="54"/>
        <v>41997.999999999993</v>
      </c>
      <c r="U499">
        <f t="shared" si="55"/>
        <v>54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f t="shared" si="49"/>
        <v>5</v>
      </c>
      <c r="P500">
        <f t="shared" si="50"/>
        <v>136.1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40858.553807870368</v>
      </c>
      <c r="T500" s="9">
        <f t="shared" si="54"/>
        <v>40900.553807870368</v>
      </c>
      <c r="U500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f t="shared" si="49"/>
        <v>10</v>
      </c>
      <c r="P501">
        <f t="shared" si="50"/>
        <v>73.47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40043.687129629623</v>
      </c>
      <c r="T501" s="9">
        <f t="shared" si="54"/>
        <v>40098.665972222218</v>
      </c>
      <c r="U501">
        <f t="shared" si="55"/>
        <v>55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f t="shared" si="49"/>
        <v>4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40247.677673611113</v>
      </c>
      <c r="T502" s="9">
        <f t="shared" si="54"/>
        <v>40306.719444444439</v>
      </c>
      <c r="U502">
        <f t="shared" si="55"/>
        <v>60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f t="shared" si="49"/>
        <v>0</v>
      </c>
      <c r="P503" t="str">
        <f t="shared" si="50"/>
        <v/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40703.026053240741</v>
      </c>
      <c r="T503" s="9">
        <f t="shared" si="54"/>
        <v>40733.026053240741</v>
      </c>
      <c r="U503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f t="shared" si="49"/>
        <v>2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40956.345196759255</v>
      </c>
      <c r="T504" s="9">
        <f t="shared" si="54"/>
        <v>40986.303530092591</v>
      </c>
      <c r="U504">
        <f t="shared" si="55"/>
        <v>30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f t="shared" si="49"/>
        <v>2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41991.318321759252</v>
      </c>
      <c r="T505" s="9">
        <f t="shared" si="54"/>
        <v>42021.318321759252</v>
      </c>
      <c r="U505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f t="shared" si="49"/>
        <v>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40949.775312499994</v>
      </c>
      <c r="T506" s="9">
        <f t="shared" si="54"/>
        <v>41009.73364583333</v>
      </c>
      <c r="U506">
        <f t="shared" si="55"/>
        <v>60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f t="shared" si="49"/>
        <v>1</v>
      </c>
      <c r="P507">
        <f t="shared" si="50"/>
        <v>3.7199999999999998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42317.889884259253</v>
      </c>
      <c r="T507" s="9">
        <f t="shared" si="54"/>
        <v>42362.889884259253</v>
      </c>
      <c r="U507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f t="shared" si="49"/>
        <v>1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41466.343981481477</v>
      </c>
      <c r="T508" s="9">
        <f t="shared" si="54"/>
        <v>41496.343981481477</v>
      </c>
      <c r="U508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f t="shared" si="49"/>
        <v>4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41156.750659722216</v>
      </c>
      <c r="T509" s="9">
        <f t="shared" si="54"/>
        <v>41201.750659722216</v>
      </c>
      <c r="U509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f t="shared" si="49"/>
        <v>1</v>
      </c>
      <c r="P510">
        <f t="shared" si="50"/>
        <v>133.34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40994.815983796296</v>
      </c>
      <c r="T510" s="9">
        <f t="shared" si="54"/>
        <v>41054.384722222218</v>
      </c>
      <c r="U510">
        <f t="shared" si="55"/>
        <v>60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f t="shared" si="49"/>
        <v>1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42153.423263888886</v>
      </c>
      <c r="T511" s="9">
        <f t="shared" si="54"/>
        <v>42183.423263888886</v>
      </c>
      <c r="U511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f t="shared" si="49"/>
        <v>0</v>
      </c>
      <c r="P512" t="str">
        <f t="shared" si="50"/>
        <v/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42399.968043981477</v>
      </c>
      <c r="T512" s="9">
        <f t="shared" si="54"/>
        <v>42429.968043981477</v>
      </c>
      <c r="U512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41340.09469907407</v>
      </c>
      <c r="T513" s="9">
        <f t="shared" si="54"/>
        <v>41370.053032407406</v>
      </c>
      <c r="U513">
        <f t="shared" si="55"/>
        <v>30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f t="shared" si="49"/>
        <v>1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42649.533877314818</v>
      </c>
      <c r="T514" s="9">
        <f t="shared" si="54"/>
        <v>42694.575543981475</v>
      </c>
      <c r="U514">
        <f t="shared" si="55"/>
        <v>46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f t="shared" ref="O515:O578" si="56">ROUNDUP(SUM(E515/D515)*100,)</f>
        <v>14</v>
      </c>
      <c r="P515">
        <f t="shared" ref="P515:P578" si="57">IFERROR(ROUNDUP(E515/L515,2),"")</f>
        <v>102.39</v>
      </c>
      <c r="Q515" t="str">
        <f t="shared" ref="Q515:Q578" si="58">LEFT(N515,SEARCH("/",N515,1)-1)</f>
        <v>film &amp; video</v>
      </c>
      <c r="R515" t="str">
        <f t="shared" ref="R515:R578" si="59">RIGHT(N515,LEN(N515) - SEARCH("/",N515))</f>
        <v>animation</v>
      </c>
      <c r="S515" s="9">
        <f t="shared" ref="S515:S578" si="60">(((J515/60)/60)/24)+DATE(1970,1,1)+(-5/24)</f>
        <v>42552.445659722223</v>
      </c>
      <c r="T515" s="9">
        <f t="shared" ref="T515:T578" si="61">(((I515/60)/60)/24)+DATE(1970,1,1)+(-5/24)</f>
        <v>42597.083333333336</v>
      </c>
      <c r="U515">
        <f t="shared" ref="U515:U578" si="62">IFERROR(ROUNDUP(T515-S515,0),"")</f>
        <v>45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f t="shared" si="56"/>
        <v>4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41830.405636574069</v>
      </c>
      <c r="T516" s="9">
        <f t="shared" si="61"/>
        <v>41860.405636574069</v>
      </c>
      <c r="U516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f t="shared" si="56"/>
        <v>26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42327.282418981478</v>
      </c>
      <c r="T517" s="9">
        <f t="shared" si="61"/>
        <v>42367.282418981478</v>
      </c>
      <c r="U517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f t="shared" si="56"/>
        <v>0</v>
      </c>
      <c r="P518" t="str">
        <f t="shared" si="57"/>
        <v/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42091.570370370369</v>
      </c>
      <c r="T518" s="9">
        <f t="shared" si="61"/>
        <v>42151.570370370369</v>
      </c>
      <c r="U518">
        <f t="shared" si="62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f t="shared" si="56"/>
        <v>2</v>
      </c>
      <c r="P519">
        <f t="shared" si="57"/>
        <v>68.34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42738.406956018516</v>
      </c>
      <c r="T519" s="9">
        <f t="shared" si="61"/>
        <v>42768.406956018516</v>
      </c>
      <c r="U519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f t="shared" si="56"/>
        <v>0</v>
      </c>
      <c r="P520" t="str">
        <f t="shared" si="57"/>
        <v/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42223.407685185179</v>
      </c>
      <c r="T520" s="9">
        <f t="shared" si="61"/>
        <v>42253.406944444439</v>
      </c>
      <c r="U520">
        <f t="shared" si="62"/>
        <v>30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f t="shared" si="56"/>
        <v>23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41218.183113425926</v>
      </c>
      <c r="T521" s="9">
        <f t="shared" si="61"/>
        <v>41248.183113425926</v>
      </c>
      <c r="U521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f t="shared" si="56"/>
        <v>103</v>
      </c>
      <c r="P522">
        <f t="shared" si="57"/>
        <v>150.14999999999998</v>
      </c>
      <c r="Q522" t="str">
        <f t="shared" si="58"/>
        <v>theater</v>
      </c>
      <c r="R522" t="str">
        <f t="shared" si="59"/>
        <v>plays</v>
      </c>
      <c r="S522" s="9">
        <f t="shared" si="60"/>
        <v>42318.493761574071</v>
      </c>
      <c r="T522" s="9">
        <f t="shared" si="61"/>
        <v>42348.493761574071</v>
      </c>
      <c r="U522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f t="shared" si="56"/>
        <v>105</v>
      </c>
      <c r="P523">
        <f t="shared" si="57"/>
        <v>93.43</v>
      </c>
      <c r="Q523" t="str">
        <f t="shared" si="58"/>
        <v>theater</v>
      </c>
      <c r="R523" t="str">
        <f t="shared" si="59"/>
        <v>plays</v>
      </c>
      <c r="S523" s="9">
        <f t="shared" si="60"/>
        <v>42645.884479166663</v>
      </c>
      <c r="T523" s="9">
        <f t="shared" si="61"/>
        <v>42674.999305555553</v>
      </c>
      <c r="U523">
        <f t="shared" si="62"/>
        <v>30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f t="shared" si="56"/>
        <v>115</v>
      </c>
      <c r="P524">
        <f t="shared" si="57"/>
        <v>110.97</v>
      </c>
      <c r="Q524" t="str">
        <f t="shared" si="58"/>
        <v>theater</v>
      </c>
      <c r="R524" t="str">
        <f t="shared" si="59"/>
        <v>plays</v>
      </c>
      <c r="S524" s="9">
        <f t="shared" si="60"/>
        <v>42429.832465277774</v>
      </c>
      <c r="T524" s="9">
        <f t="shared" si="61"/>
        <v>42449.790798611109</v>
      </c>
      <c r="U524">
        <f t="shared" si="62"/>
        <v>20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f t="shared" si="56"/>
        <v>121</v>
      </c>
      <c r="P525">
        <f t="shared" si="57"/>
        <v>71.790000000000006</v>
      </c>
      <c r="Q525" t="str">
        <f t="shared" si="58"/>
        <v>theater</v>
      </c>
      <c r="R525" t="str">
        <f t="shared" si="59"/>
        <v>plays</v>
      </c>
      <c r="S525" s="9">
        <f t="shared" si="60"/>
        <v>42237.924490740734</v>
      </c>
      <c r="T525" s="9">
        <f t="shared" si="61"/>
        <v>42267.924490740734</v>
      </c>
      <c r="U525">
        <f t="shared" si="62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f t="shared" si="56"/>
        <v>109</v>
      </c>
      <c r="P526">
        <f t="shared" si="57"/>
        <v>29.26</v>
      </c>
      <c r="Q526" t="str">
        <f t="shared" si="58"/>
        <v>theater</v>
      </c>
      <c r="R526" t="str">
        <f t="shared" si="59"/>
        <v>plays</v>
      </c>
      <c r="S526" s="9">
        <f t="shared" si="60"/>
        <v>42492.508900462963</v>
      </c>
      <c r="T526" s="9">
        <f t="shared" si="61"/>
        <v>42522.508900462963</v>
      </c>
      <c r="U526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41850.192604166667</v>
      </c>
      <c r="T527" s="9">
        <f t="shared" si="61"/>
        <v>41895.192604166667</v>
      </c>
      <c r="U527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f t="shared" si="56"/>
        <v>114</v>
      </c>
      <c r="P528">
        <f t="shared" si="57"/>
        <v>74.350000000000009</v>
      </c>
      <c r="Q528" t="str">
        <f t="shared" si="58"/>
        <v>theater</v>
      </c>
      <c r="R528" t="str">
        <f t="shared" si="59"/>
        <v>plays</v>
      </c>
      <c r="S528" s="9">
        <f t="shared" si="60"/>
        <v>42192.383611111109</v>
      </c>
      <c r="T528" s="9">
        <f t="shared" si="61"/>
        <v>42223.499999999993</v>
      </c>
      <c r="U528">
        <f t="shared" si="62"/>
        <v>32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f t="shared" si="56"/>
        <v>101</v>
      </c>
      <c r="P529">
        <f t="shared" si="57"/>
        <v>63.83</v>
      </c>
      <c r="Q529" t="str">
        <f t="shared" si="58"/>
        <v>theater</v>
      </c>
      <c r="R529" t="str">
        <f t="shared" si="59"/>
        <v>plays</v>
      </c>
      <c r="S529" s="9">
        <f t="shared" si="60"/>
        <v>42752.997291666667</v>
      </c>
      <c r="T529" s="9">
        <f t="shared" si="61"/>
        <v>42783.461805555555</v>
      </c>
      <c r="U529">
        <f t="shared" si="62"/>
        <v>31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f t="shared" si="56"/>
        <v>116</v>
      </c>
      <c r="P530">
        <f t="shared" si="57"/>
        <v>44.339999999999996</v>
      </c>
      <c r="Q530" t="str">
        <f t="shared" si="58"/>
        <v>theater</v>
      </c>
      <c r="R530" t="str">
        <f t="shared" si="59"/>
        <v>plays</v>
      </c>
      <c r="S530" s="9">
        <f t="shared" si="60"/>
        <v>42155.71188657407</v>
      </c>
      <c r="T530" s="9">
        <f t="shared" si="61"/>
        <v>42176.680555555555</v>
      </c>
      <c r="U530">
        <f t="shared" si="62"/>
        <v>21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f t="shared" si="56"/>
        <v>131</v>
      </c>
      <c r="P531">
        <f t="shared" si="57"/>
        <v>86.95</v>
      </c>
      <c r="Q531" t="str">
        <f t="shared" si="58"/>
        <v>theater</v>
      </c>
      <c r="R531" t="str">
        <f t="shared" si="59"/>
        <v>plays</v>
      </c>
      <c r="S531" s="9">
        <f t="shared" si="60"/>
        <v>42724.822847222218</v>
      </c>
      <c r="T531" s="9">
        <f t="shared" si="61"/>
        <v>42745.999999999993</v>
      </c>
      <c r="U531">
        <f t="shared" si="62"/>
        <v>22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f t="shared" si="56"/>
        <v>108</v>
      </c>
      <c r="P532">
        <f t="shared" si="57"/>
        <v>126.56</v>
      </c>
      <c r="Q532" t="str">
        <f t="shared" si="58"/>
        <v>theater</v>
      </c>
      <c r="R532" t="str">
        <f t="shared" si="59"/>
        <v>plays</v>
      </c>
      <c r="S532" s="9">
        <f t="shared" si="60"/>
        <v>42157.382731481477</v>
      </c>
      <c r="T532" s="9">
        <f t="shared" si="61"/>
        <v>42178.874999999993</v>
      </c>
      <c r="U532">
        <f t="shared" si="62"/>
        <v>22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f t="shared" si="56"/>
        <v>100</v>
      </c>
      <c r="P533">
        <f t="shared" si="57"/>
        <v>129.04</v>
      </c>
      <c r="Q533" t="str">
        <f t="shared" si="58"/>
        <v>theater</v>
      </c>
      <c r="R533" t="str">
        <f t="shared" si="59"/>
        <v>plays</v>
      </c>
      <c r="S533" s="9">
        <f t="shared" si="60"/>
        <v>42675.856817129628</v>
      </c>
      <c r="T533" s="9">
        <f t="shared" si="61"/>
        <v>42721.082638888889</v>
      </c>
      <c r="U533">
        <f t="shared" si="62"/>
        <v>46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f t="shared" si="56"/>
        <v>124</v>
      </c>
      <c r="P534">
        <f t="shared" si="57"/>
        <v>71.25</v>
      </c>
      <c r="Q534" t="str">
        <f t="shared" si="58"/>
        <v>theater</v>
      </c>
      <c r="R534" t="str">
        <f t="shared" si="59"/>
        <v>plays</v>
      </c>
      <c r="S534" s="9">
        <f t="shared" si="60"/>
        <v>42472.798703703702</v>
      </c>
      <c r="T534" s="9">
        <f t="shared" si="61"/>
        <v>42502.798703703702</v>
      </c>
      <c r="U534">
        <f t="shared" si="62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f t="shared" si="56"/>
        <v>101</v>
      </c>
      <c r="P535">
        <f t="shared" si="57"/>
        <v>117.89</v>
      </c>
      <c r="Q535" t="str">
        <f t="shared" si="58"/>
        <v>theater</v>
      </c>
      <c r="R535" t="str">
        <f t="shared" si="59"/>
        <v>plays</v>
      </c>
      <c r="S535" s="9">
        <f t="shared" si="60"/>
        <v>42482.226446759254</v>
      </c>
      <c r="T535" s="9">
        <f t="shared" si="61"/>
        <v>42506.226446759254</v>
      </c>
      <c r="U535">
        <f t="shared" si="62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f t="shared" si="56"/>
        <v>105</v>
      </c>
      <c r="P536">
        <f t="shared" si="57"/>
        <v>327.08999999999997</v>
      </c>
      <c r="Q536" t="str">
        <f t="shared" si="58"/>
        <v>theater</v>
      </c>
      <c r="R536" t="str">
        <f t="shared" si="59"/>
        <v>plays</v>
      </c>
      <c r="S536" s="9">
        <f t="shared" si="60"/>
        <v>42270.602662037032</v>
      </c>
      <c r="T536" s="9">
        <f t="shared" si="61"/>
        <v>42309.749999999993</v>
      </c>
      <c r="U536">
        <f t="shared" si="62"/>
        <v>40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f t="shared" si="56"/>
        <v>103</v>
      </c>
      <c r="P537">
        <f t="shared" si="57"/>
        <v>34.75</v>
      </c>
      <c r="Q537" t="str">
        <f t="shared" si="58"/>
        <v>theater</v>
      </c>
      <c r="R537" t="str">
        <f t="shared" si="59"/>
        <v>plays</v>
      </c>
      <c r="S537" s="9">
        <f t="shared" si="60"/>
        <v>42711.336863425917</v>
      </c>
      <c r="T537" s="9">
        <f t="shared" si="61"/>
        <v>42741.336863425917</v>
      </c>
      <c r="U537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f t="shared" si="56"/>
        <v>119</v>
      </c>
      <c r="P538">
        <f t="shared" si="57"/>
        <v>100.07000000000001</v>
      </c>
      <c r="Q538" t="str">
        <f t="shared" si="58"/>
        <v>theater</v>
      </c>
      <c r="R538" t="str">
        <f t="shared" si="59"/>
        <v>plays</v>
      </c>
      <c r="S538" s="9">
        <f t="shared" si="60"/>
        <v>42179.136655092596</v>
      </c>
      <c r="T538" s="9">
        <f t="shared" si="61"/>
        <v>42219.541666666664</v>
      </c>
      <c r="U538">
        <f t="shared" si="62"/>
        <v>41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f t="shared" si="56"/>
        <v>121</v>
      </c>
      <c r="P539">
        <f t="shared" si="57"/>
        <v>40.85</v>
      </c>
      <c r="Q539" t="str">
        <f t="shared" si="58"/>
        <v>theater</v>
      </c>
      <c r="R539" t="str">
        <f t="shared" si="59"/>
        <v>plays</v>
      </c>
      <c r="S539" s="9">
        <f t="shared" si="60"/>
        <v>42282.560081018521</v>
      </c>
      <c r="T539" s="9">
        <f t="shared" si="61"/>
        <v>42312.601747685178</v>
      </c>
      <c r="U539">
        <f t="shared" si="62"/>
        <v>31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f t="shared" si="56"/>
        <v>303</v>
      </c>
      <c r="P540">
        <f t="shared" si="57"/>
        <v>252.01999999999998</v>
      </c>
      <c r="Q540" t="str">
        <f t="shared" si="58"/>
        <v>theater</v>
      </c>
      <c r="R540" t="str">
        <f t="shared" si="59"/>
        <v>plays</v>
      </c>
      <c r="S540" s="9">
        <f t="shared" si="60"/>
        <v>42473.586377314808</v>
      </c>
      <c r="T540" s="9">
        <f t="shared" si="61"/>
        <v>42503.586377314808</v>
      </c>
      <c r="U540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f t="shared" si="56"/>
        <v>101</v>
      </c>
      <c r="P541">
        <f t="shared" si="57"/>
        <v>25.17</v>
      </c>
      <c r="Q541" t="str">
        <f t="shared" si="58"/>
        <v>theater</v>
      </c>
      <c r="R541" t="str">
        <f t="shared" si="59"/>
        <v>plays</v>
      </c>
      <c r="S541" s="9">
        <f t="shared" si="60"/>
        <v>42534.841516203705</v>
      </c>
      <c r="T541" s="9">
        <f t="shared" si="61"/>
        <v>42555.841516203705</v>
      </c>
      <c r="U541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f t="shared" si="56"/>
        <v>1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42009.608865740738</v>
      </c>
      <c r="T542" s="9">
        <f t="shared" si="61"/>
        <v>42039.608865740738</v>
      </c>
      <c r="U542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42275.838356481479</v>
      </c>
      <c r="T543" s="9">
        <f t="shared" si="61"/>
        <v>42305.838356481479</v>
      </c>
      <c r="U543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f t="shared" si="56"/>
        <v>1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42433.529120370367</v>
      </c>
      <c r="T544" s="9">
        <f t="shared" si="61"/>
        <v>42493.487453703703</v>
      </c>
      <c r="U544">
        <f t="shared" si="62"/>
        <v>60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f t="shared" si="56"/>
        <v>1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41913.88381944444</v>
      </c>
      <c r="T545" s="9">
        <f t="shared" si="61"/>
        <v>41943.88381944444</v>
      </c>
      <c r="U545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f t="shared" si="56"/>
        <v>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42525.448611111111</v>
      </c>
      <c r="T546" s="9">
        <f t="shared" si="61"/>
        <v>42555.448611111111</v>
      </c>
      <c r="U546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f t="shared" si="56"/>
        <v>28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9">
        <f t="shared" si="60"/>
        <v>42283.38413194444</v>
      </c>
      <c r="T547" s="9">
        <f t="shared" si="61"/>
        <v>42323.425798611112</v>
      </c>
      <c r="U547">
        <f t="shared" si="62"/>
        <v>41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f t="shared" si="56"/>
        <v>1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42249.459664351853</v>
      </c>
      <c r="T548" s="9">
        <f t="shared" si="61"/>
        <v>42294.459664351853</v>
      </c>
      <c r="U548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f t="shared" si="56"/>
        <v>0</v>
      </c>
      <c r="P549" t="str">
        <f t="shared" si="57"/>
        <v/>
      </c>
      <c r="Q549" t="str">
        <f t="shared" si="58"/>
        <v>technology</v>
      </c>
      <c r="R549" t="str">
        <f t="shared" si="59"/>
        <v>web</v>
      </c>
      <c r="S549" s="9">
        <f t="shared" si="60"/>
        <v>42380.488009259258</v>
      </c>
      <c r="T549" s="9">
        <f t="shared" si="61"/>
        <v>42410.488009259258</v>
      </c>
      <c r="U549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f t="shared" si="56"/>
        <v>1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42276.695</v>
      </c>
      <c r="T550" s="9">
        <f t="shared" si="61"/>
        <v>42306.695</v>
      </c>
      <c r="U550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f t="shared" si="56"/>
        <v>3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42163.428495370368</v>
      </c>
      <c r="T551" s="9">
        <f t="shared" si="61"/>
        <v>42193.428495370368</v>
      </c>
      <c r="U551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f t="shared" si="56"/>
        <v>1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42753.47042824074</v>
      </c>
      <c r="T552" s="9">
        <f t="shared" si="61"/>
        <v>42765.999999999993</v>
      </c>
      <c r="U552">
        <f t="shared" si="62"/>
        <v>13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f t="shared" si="56"/>
        <v>6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9">
        <f t="shared" si="60"/>
        <v>42173.067407407405</v>
      </c>
      <c r="T553" s="9">
        <f t="shared" si="61"/>
        <v>42217.536805555552</v>
      </c>
      <c r="U553">
        <f t="shared" si="62"/>
        <v>45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f t="shared" si="56"/>
        <v>0</v>
      </c>
      <c r="P554" t="str">
        <f t="shared" si="57"/>
        <v/>
      </c>
      <c r="Q554" t="str">
        <f t="shared" si="58"/>
        <v>technology</v>
      </c>
      <c r="R554" t="str">
        <f t="shared" si="59"/>
        <v>web</v>
      </c>
      <c r="S554" s="9">
        <f t="shared" si="60"/>
        <v>42318.408518518518</v>
      </c>
      <c r="T554" s="9">
        <f t="shared" si="61"/>
        <v>42378.408518518518</v>
      </c>
      <c r="U554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f t="shared" si="56"/>
        <v>1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41927.511469907404</v>
      </c>
      <c r="T555" s="9">
        <f t="shared" si="61"/>
        <v>41957.553136574068</v>
      </c>
      <c r="U555">
        <f t="shared" si="62"/>
        <v>31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f t="shared" si="56"/>
        <v>37</v>
      </c>
      <c r="P556">
        <f t="shared" si="57"/>
        <v>64.37</v>
      </c>
      <c r="Q556" t="str">
        <f t="shared" si="58"/>
        <v>technology</v>
      </c>
      <c r="R556" t="str">
        <f t="shared" si="59"/>
        <v>web</v>
      </c>
      <c r="S556" s="9">
        <f t="shared" si="60"/>
        <v>41901.476527777777</v>
      </c>
      <c r="T556" s="9">
        <f t="shared" si="61"/>
        <v>41931.476527777777</v>
      </c>
      <c r="U556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f t="shared" si="56"/>
        <v>0</v>
      </c>
      <c r="P557" t="str">
        <f t="shared" si="57"/>
        <v/>
      </c>
      <c r="Q557" t="str">
        <f t="shared" si="58"/>
        <v>technology</v>
      </c>
      <c r="R557" t="str">
        <f t="shared" si="59"/>
        <v>web</v>
      </c>
      <c r="S557" s="9">
        <f t="shared" si="60"/>
        <v>42503.145173611112</v>
      </c>
      <c r="T557" s="9">
        <f t="shared" si="61"/>
        <v>42533.145173611112</v>
      </c>
      <c r="U557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42345.651817129627</v>
      </c>
      <c r="T558" s="9">
        <f t="shared" si="61"/>
        <v>42375.651817129627</v>
      </c>
      <c r="U558">
        <f t="shared" si="62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f t="shared" si="56"/>
        <v>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42676.733831018515</v>
      </c>
      <c r="T559" s="9">
        <f t="shared" si="61"/>
        <v>42706.775497685179</v>
      </c>
      <c r="U559">
        <f t="shared" si="62"/>
        <v>31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f t="shared" si="56"/>
        <v>0</v>
      </c>
      <c r="P560" t="str">
        <f t="shared" si="57"/>
        <v/>
      </c>
      <c r="Q560" t="str">
        <f t="shared" si="58"/>
        <v>technology</v>
      </c>
      <c r="R560" t="str">
        <f t="shared" si="59"/>
        <v>web</v>
      </c>
      <c r="S560" s="9">
        <f t="shared" si="60"/>
        <v>42057.674826388888</v>
      </c>
      <c r="T560" s="9">
        <f t="shared" si="61"/>
        <v>42087.633159722223</v>
      </c>
      <c r="U560">
        <f t="shared" si="62"/>
        <v>30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f t="shared" si="56"/>
        <v>1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42321.074768518512</v>
      </c>
      <c r="T561" s="9">
        <f t="shared" si="61"/>
        <v>42351.074768518512</v>
      </c>
      <c r="U561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f t="shared" si="56"/>
        <v>1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41960.563020833331</v>
      </c>
      <c r="T562" s="9">
        <f t="shared" si="61"/>
        <v>41990.563020833331</v>
      </c>
      <c r="U562">
        <f t="shared" si="62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f t="shared" si="56"/>
        <v>1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42268.450381944444</v>
      </c>
      <c r="T563" s="9">
        <f t="shared" si="61"/>
        <v>42303.450381944444</v>
      </c>
      <c r="U563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f t="shared" si="56"/>
        <v>0</v>
      </c>
      <c r="P564" t="str">
        <f t="shared" si="57"/>
        <v/>
      </c>
      <c r="Q564" t="str">
        <f t="shared" si="58"/>
        <v>technology</v>
      </c>
      <c r="R564" t="str">
        <f t="shared" si="59"/>
        <v>web</v>
      </c>
      <c r="S564" s="9">
        <f t="shared" si="60"/>
        <v>42692.18072916667</v>
      </c>
      <c r="T564" s="9">
        <f t="shared" si="61"/>
        <v>42722.18072916667</v>
      </c>
      <c r="U564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f t="shared" si="56"/>
        <v>1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42021.861655092587</v>
      </c>
      <c r="T565" s="9">
        <f t="shared" si="61"/>
        <v>42051.861655092587</v>
      </c>
      <c r="U565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f t="shared" si="56"/>
        <v>1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42411.734664351847</v>
      </c>
      <c r="T566" s="9">
        <f t="shared" si="61"/>
        <v>42441.734664351847</v>
      </c>
      <c r="U566">
        <f t="shared" si="62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f t="shared" si="56"/>
        <v>0</v>
      </c>
      <c r="P567" t="str">
        <f t="shared" si="57"/>
        <v/>
      </c>
      <c r="Q567" t="str">
        <f t="shared" si="58"/>
        <v>technology</v>
      </c>
      <c r="R567" t="str">
        <f t="shared" si="59"/>
        <v>web</v>
      </c>
      <c r="S567" s="9">
        <f t="shared" si="60"/>
        <v>42165.576956018522</v>
      </c>
      <c r="T567" s="9">
        <f t="shared" si="61"/>
        <v>42195.576956018522</v>
      </c>
      <c r="U567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f t="shared" si="56"/>
        <v>1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42535.476076388884</v>
      </c>
      <c r="T568" s="9">
        <f t="shared" si="61"/>
        <v>42565.476076388884</v>
      </c>
      <c r="U568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f t="shared" si="56"/>
        <v>0</v>
      </c>
      <c r="P569" t="str">
        <f t="shared" si="57"/>
        <v/>
      </c>
      <c r="Q569" t="str">
        <f t="shared" si="58"/>
        <v>technology</v>
      </c>
      <c r="R569" t="str">
        <f t="shared" si="59"/>
        <v>web</v>
      </c>
      <c r="S569" s="9">
        <f t="shared" si="60"/>
        <v>41975.634189814817</v>
      </c>
      <c r="T569" s="9">
        <f t="shared" si="61"/>
        <v>42005.634189814817</v>
      </c>
      <c r="U569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42348.713229166664</v>
      </c>
      <c r="T570" s="9">
        <f t="shared" si="61"/>
        <v>42385.249999999993</v>
      </c>
      <c r="U570">
        <f t="shared" si="62"/>
        <v>37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42340.639027777775</v>
      </c>
      <c r="T571" s="9">
        <f t="shared" si="61"/>
        <v>42370.639027777775</v>
      </c>
      <c r="U571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f t="shared" si="56"/>
        <v>1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42388.589918981481</v>
      </c>
      <c r="T572" s="9">
        <f t="shared" si="61"/>
        <v>42418.589918981481</v>
      </c>
      <c r="U572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f t="shared" si="56"/>
        <v>1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42192.607905092591</v>
      </c>
      <c r="T573" s="9">
        <f t="shared" si="61"/>
        <v>42211.957638888889</v>
      </c>
      <c r="U573">
        <f t="shared" si="62"/>
        <v>20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f t="shared" si="56"/>
        <v>0</v>
      </c>
      <c r="P574" t="str">
        <f t="shared" si="57"/>
        <v/>
      </c>
      <c r="Q574" t="str">
        <f t="shared" si="58"/>
        <v>technology</v>
      </c>
      <c r="R574" t="str">
        <f t="shared" si="59"/>
        <v>web</v>
      </c>
      <c r="S574" s="9">
        <f t="shared" si="60"/>
        <v>42282.507962962954</v>
      </c>
      <c r="T574" s="9">
        <f t="shared" si="61"/>
        <v>42312.549629629626</v>
      </c>
      <c r="U574">
        <f t="shared" si="62"/>
        <v>31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f t="shared" si="56"/>
        <v>1</v>
      </c>
      <c r="P575">
        <f t="shared" si="57"/>
        <v>38.449999999999996</v>
      </c>
      <c r="Q575" t="str">
        <f t="shared" si="58"/>
        <v>technology</v>
      </c>
      <c r="R575" t="str">
        <f t="shared" si="59"/>
        <v>web</v>
      </c>
      <c r="S575" s="9">
        <f t="shared" si="60"/>
        <v>41962.841793981475</v>
      </c>
      <c r="T575" s="9">
        <f t="shared" si="61"/>
        <v>42021.841666666667</v>
      </c>
      <c r="U575">
        <f t="shared" si="62"/>
        <v>59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42632.235034722216</v>
      </c>
      <c r="T576" s="9">
        <f t="shared" si="61"/>
        <v>42662.235034722216</v>
      </c>
      <c r="U576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f t="shared" si="56"/>
        <v>1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42138.484293981477</v>
      </c>
      <c r="T577" s="9">
        <f t="shared" si="61"/>
        <v>42168.484293981477</v>
      </c>
      <c r="U577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f t="shared" si="56"/>
        <v>1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42031.263333333329</v>
      </c>
      <c r="T578" s="9">
        <f t="shared" si="61"/>
        <v>42091.221666666665</v>
      </c>
      <c r="U578">
        <f t="shared" si="62"/>
        <v>60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f t="shared" ref="O579:O642" si="63">ROUNDUP(SUM(E579/D579)*100,)</f>
        <v>1</v>
      </c>
      <c r="P579">
        <f t="shared" ref="P579:P642" si="64">IFERROR(ROUNDUP(E579/L579,2),"")</f>
        <v>10</v>
      </c>
      <c r="Q579" t="str">
        <f t="shared" ref="Q579:Q642" si="65">LEFT(N579,SEARCH("/",N579,1)-1)</f>
        <v>technology</v>
      </c>
      <c r="R579" t="str">
        <f t="shared" ref="R579:R642" si="66">RIGHT(N579,LEN(N579) - SEARCH("/",N579))</f>
        <v>web</v>
      </c>
      <c r="S579" s="9">
        <f t="shared" ref="S579:S642" si="67">(((J579/60)/60)/24)+DATE(1970,1,1)+(-5/24)</f>
        <v>42450.380810185183</v>
      </c>
      <c r="T579" s="9">
        <f t="shared" ref="T579:T642" si="68">(((I579/60)/60)/24)+DATE(1970,1,1)+(-5/24)</f>
        <v>42510.380810185183</v>
      </c>
      <c r="U579">
        <f t="shared" ref="U579:U642" si="69">IFERROR(ROUNDUP(T579-S579,0),"")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f t="shared" si="63"/>
        <v>1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42230.370289351849</v>
      </c>
      <c r="T580" s="9">
        <f t="shared" si="68"/>
        <v>42254.370289351849</v>
      </c>
      <c r="U580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f t="shared" si="63"/>
        <v>2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41968.643784722219</v>
      </c>
      <c r="T581" s="9">
        <f t="shared" si="68"/>
        <v>41998.643784722219</v>
      </c>
      <c r="U581">
        <f t="shared" si="6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f t="shared" si="63"/>
        <v>1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42605.699849537035</v>
      </c>
      <c r="T582" s="9">
        <f t="shared" si="68"/>
        <v>42635.699849537035</v>
      </c>
      <c r="U582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f t="shared" si="63"/>
        <v>0</v>
      </c>
      <c r="P583" t="str">
        <f t="shared" si="64"/>
        <v/>
      </c>
      <c r="Q583" t="str">
        <f t="shared" si="65"/>
        <v>technology</v>
      </c>
      <c r="R583" t="str">
        <f t="shared" si="66"/>
        <v>web</v>
      </c>
      <c r="S583" s="9">
        <f t="shared" si="67"/>
        <v>42187.804444444446</v>
      </c>
      <c r="T583" s="9">
        <f t="shared" si="68"/>
        <v>42217.804444444446</v>
      </c>
      <c r="U583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f t="shared" si="63"/>
        <v>0</v>
      </c>
      <c r="P584" t="str">
        <f t="shared" si="64"/>
        <v/>
      </c>
      <c r="Q584" t="str">
        <f t="shared" si="65"/>
        <v>technology</v>
      </c>
      <c r="R584" t="str">
        <f t="shared" si="66"/>
        <v>web</v>
      </c>
      <c r="S584" s="9">
        <f t="shared" si="67"/>
        <v>42055.531469907401</v>
      </c>
      <c r="T584" s="9">
        <f t="shared" si="68"/>
        <v>42078.541666666664</v>
      </c>
      <c r="U584">
        <f t="shared" si="69"/>
        <v>24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f t="shared" si="63"/>
        <v>1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42052.730173611104</v>
      </c>
      <c r="T585" s="9">
        <f t="shared" si="68"/>
        <v>42082.688506944447</v>
      </c>
      <c r="U585">
        <f t="shared" si="69"/>
        <v>30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42049.508287037032</v>
      </c>
      <c r="T586" s="9">
        <f t="shared" si="68"/>
        <v>42079.466620370367</v>
      </c>
      <c r="U586">
        <f t="shared" si="69"/>
        <v>30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f t="shared" si="63"/>
        <v>0</v>
      </c>
      <c r="P587" t="str">
        <f t="shared" si="64"/>
        <v/>
      </c>
      <c r="Q587" t="str">
        <f t="shared" si="65"/>
        <v>technology</v>
      </c>
      <c r="R587" t="str">
        <f t="shared" si="66"/>
        <v>web</v>
      </c>
      <c r="S587" s="9">
        <f t="shared" si="67"/>
        <v>42283.182604166665</v>
      </c>
      <c r="T587" s="9">
        <f t="shared" si="68"/>
        <v>42338.791666666664</v>
      </c>
      <c r="U587">
        <f t="shared" si="69"/>
        <v>56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42020.645914351851</v>
      </c>
      <c r="T588" s="9">
        <f t="shared" si="68"/>
        <v>42050.645914351851</v>
      </c>
      <c r="U588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f t="shared" si="63"/>
        <v>10</v>
      </c>
      <c r="P589">
        <f t="shared" si="64"/>
        <v>389.28999999999996</v>
      </c>
      <c r="Q589" t="str">
        <f t="shared" si="65"/>
        <v>technology</v>
      </c>
      <c r="R589" t="str">
        <f t="shared" si="66"/>
        <v>web</v>
      </c>
      <c r="S589" s="9">
        <f t="shared" si="67"/>
        <v>42080.548993055556</v>
      </c>
      <c r="T589" s="9">
        <f t="shared" si="68"/>
        <v>42110.548993055556</v>
      </c>
      <c r="U589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f t="shared" si="63"/>
        <v>4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42631.56118055556</v>
      </c>
      <c r="T590" s="9">
        <f t="shared" si="68"/>
        <v>42691.602847222217</v>
      </c>
      <c r="U590">
        <f t="shared" si="69"/>
        <v>61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f t="shared" si="63"/>
        <v>1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42178.406238425923</v>
      </c>
      <c r="T591" s="9">
        <f t="shared" si="68"/>
        <v>42193.406238425923</v>
      </c>
      <c r="U591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f t="shared" si="63"/>
        <v>5</v>
      </c>
      <c r="P592">
        <f t="shared" si="64"/>
        <v>24.78</v>
      </c>
      <c r="Q592" t="str">
        <f t="shared" si="65"/>
        <v>technology</v>
      </c>
      <c r="R592" t="str">
        <f t="shared" si="66"/>
        <v>web</v>
      </c>
      <c r="S592" s="9">
        <f t="shared" si="67"/>
        <v>42377.34642361111</v>
      </c>
      <c r="T592" s="9">
        <f t="shared" si="68"/>
        <v>42408.334027777775</v>
      </c>
      <c r="U592">
        <f t="shared" si="69"/>
        <v>31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f t="shared" si="63"/>
        <v>1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42177.334837962961</v>
      </c>
      <c r="T593" s="9">
        <f t="shared" si="68"/>
        <v>42207.334837962961</v>
      </c>
      <c r="U593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f t="shared" si="63"/>
        <v>4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41946.023842592593</v>
      </c>
      <c r="T594" s="9">
        <f t="shared" si="68"/>
        <v>41976.023842592585</v>
      </c>
      <c r="U594">
        <f t="shared" si="69"/>
        <v>30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f t="shared" si="63"/>
        <v>23</v>
      </c>
      <c r="P595">
        <f t="shared" si="64"/>
        <v>16.430000000000003</v>
      </c>
      <c r="Q595" t="str">
        <f t="shared" si="65"/>
        <v>technology</v>
      </c>
      <c r="R595" t="str">
        <f t="shared" si="66"/>
        <v>web</v>
      </c>
      <c r="S595" s="9">
        <f t="shared" si="67"/>
        <v>42070.469270833331</v>
      </c>
      <c r="T595" s="9">
        <f t="shared" si="68"/>
        <v>42100.427604166667</v>
      </c>
      <c r="U595">
        <f t="shared" si="69"/>
        <v>30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f t="shared" si="63"/>
        <v>1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42446.571828703702</v>
      </c>
      <c r="T596" s="9">
        <f t="shared" si="68"/>
        <v>42476.571828703702</v>
      </c>
      <c r="U596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f t="shared" si="63"/>
        <v>1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42082.861550925918</v>
      </c>
      <c r="T597" s="9">
        <f t="shared" si="68"/>
        <v>42127.861550925918</v>
      </c>
      <c r="U597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f t="shared" si="63"/>
        <v>1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42646.688564814809</v>
      </c>
      <c r="T598" s="9">
        <f t="shared" si="68"/>
        <v>42676.688564814809</v>
      </c>
      <c r="U598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f t="shared" si="63"/>
        <v>1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42545.496932870366</v>
      </c>
      <c r="T599" s="9">
        <f t="shared" si="68"/>
        <v>42582.458333333336</v>
      </c>
      <c r="U599">
        <f t="shared" si="69"/>
        <v>37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f t="shared" si="63"/>
        <v>34</v>
      </c>
      <c r="P600">
        <f t="shared" si="64"/>
        <v>121.43</v>
      </c>
      <c r="Q600" t="str">
        <f t="shared" si="65"/>
        <v>technology</v>
      </c>
      <c r="R600" t="str">
        <f t="shared" si="66"/>
        <v>web</v>
      </c>
      <c r="S600" s="9">
        <f t="shared" si="67"/>
        <v>41947.793761574074</v>
      </c>
      <c r="T600" s="9">
        <f t="shared" si="68"/>
        <v>41977.793761574074</v>
      </c>
      <c r="U600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f t="shared" si="63"/>
        <v>1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42047.604189814818</v>
      </c>
      <c r="T601" s="9">
        <f t="shared" si="68"/>
        <v>42071.427777777775</v>
      </c>
      <c r="U601">
        <f t="shared" si="69"/>
        <v>24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42073.589837962958</v>
      </c>
      <c r="T602" s="9">
        <f t="shared" si="68"/>
        <v>42133.589837962958</v>
      </c>
      <c r="U602">
        <f t="shared" si="6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f t="shared" si="63"/>
        <v>2</v>
      </c>
      <c r="P603">
        <f t="shared" si="64"/>
        <v>23.34</v>
      </c>
      <c r="Q603" t="str">
        <f t="shared" si="65"/>
        <v>technology</v>
      </c>
      <c r="R603" t="str">
        <f t="shared" si="66"/>
        <v>web</v>
      </c>
      <c r="S603" s="9">
        <f t="shared" si="67"/>
        <v>41969.64975694444</v>
      </c>
      <c r="T603" s="9">
        <f t="shared" si="68"/>
        <v>41999.64975694444</v>
      </c>
      <c r="U603">
        <f t="shared" si="6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f t="shared" si="63"/>
        <v>0</v>
      </c>
      <c r="P604" t="str">
        <f t="shared" si="64"/>
        <v/>
      </c>
      <c r="Q604" t="str">
        <f t="shared" si="65"/>
        <v>technology</v>
      </c>
      <c r="R604" t="str">
        <f t="shared" si="66"/>
        <v>web</v>
      </c>
      <c r="S604" s="9">
        <f t="shared" si="67"/>
        <v>42143.585821759254</v>
      </c>
      <c r="T604" s="9">
        <f t="shared" si="68"/>
        <v>42173.585821759254</v>
      </c>
      <c r="U604">
        <f t="shared" si="6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f t="shared" si="63"/>
        <v>4</v>
      </c>
      <c r="P605">
        <f t="shared" si="64"/>
        <v>45.39</v>
      </c>
      <c r="Q605" t="str">
        <f t="shared" si="65"/>
        <v>technology</v>
      </c>
      <c r="R605" t="str">
        <f t="shared" si="66"/>
        <v>web</v>
      </c>
      <c r="S605" s="9">
        <f t="shared" si="67"/>
        <v>41835.430821759255</v>
      </c>
      <c r="T605" s="9">
        <f t="shared" si="68"/>
        <v>41865.430821759255</v>
      </c>
      <c r="U605">
        <f t="shared" si="6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f t="shared" si="63"/>
        <v>0</v>
      </c>
      <c r="P606" t="str">
        <f t="shared" si="64"/>
        <v/>
      </c>
      <c r="Q606" t="str">
        <f t="shared" si="65"/>
        <v>technology</v>
      </c>
      <c r="R606" t="str">
        <f t="shared" si="66"/>
        <v>web</v>
      </c>
      <c r="S606" s="9">
        <f t="shared" si="67"/>
        <v>41848.827037037037</v>
      </c>
      <c r="T606" s="9">
        <f t="shared" si="68"/>
        <v>41878.827037037037</v>
      </c>
      <c r="U606">
        <f t="shared" si="6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f t="shared" si="63"/>
        <v>3</v>
      </c>
      <c r="P607">
        <f t="shared" si="64"/>
        <v>16.380000000000003</v>
      </c>
      <c r="Q607" t="str">
        <f t="shared" si="65"/>
        <v>technology</v>
      </c>
      <c r="R607" t="str">
        <f t="shared" si="66"/>
        <v>web</v>
      </c>
      <c r="S607" s="9">
        <f t="shared" si="67"/>
        <v>42194.14939814814</v>
      </c>
      <c r="T607" s="9">
        <f t="shared" si="68"/>
        <v>42239.14939814814</v>
      </c>
      <c r="U607">
        <f t="shared" si="6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f t="shared" si="63"/>
        <v>1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42102.442233796297</v>
      </c>
      <c r="T608" s="9">
        <f t="shared" si="68"/>
        <v>42148.416666666664</v>
      </c>
      <c r="U608">
        <f t="shared" si="69"/>
        <v>46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f t="shared" si="63"/>
        <v>0</v>
      </c>
      <c r="P609" t="str">
        <f t="shared" si="64"/>
        <v/>
      </c>
      <c r="Q609" t="str">
        <f t="shared" si="65"/>
        <v>technology</v>
      </c>
      <c r="R609" t="str">
        <f t="shared" si="66"/>
        <v>web</v>
      </c>
      <c r="S609" s="9">
        <f t="shared" si="67"/>
        <v>42300.617314814815</v>
      </c>
      <c r="T609" s="9">
        <f t="shared" si="68"/>
        <v>42330.65898148148</v>
      </c>
      <c r="U609">
        <f t="shared" si="69"/>
        <v>31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f t="shared" si="63"/>
        <v>1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42140.712731481479</v>
      </c>
      <c r="T610" s="9">
        <f t="shared" si="68"/>
        <v>42170.712731481479</v>
      </c>
      <c r="U610">
        <f t="shared" si="6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42306.825740740744</v>
      </c>
      <c r="T611" s="9">
        <f t="shared" si="68"/>
        <v>42336.867407407401</v>
      </c>
      <c r="U611">
        <f t="shared" si="69"/>
        <v>31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f t="shared" si="63"/>
        <v>0</v>
      </c>
      <c r="P612" t="str">
        <f t="shared" si="64"/>
        <v/>
      </c>
      <c r="Q612" t="str">
        <f t="shared" si="65"/>
        <v>technology</v>
      </c>
      <c r="R612" t="str">
        <f t="shared" si="66"/>
        <v>web</v>
      </c>
      <c r="S612" s="9">
        <f t="shared" si="67"/>
        <v>42086.622523148144</v>
      </c>
      <c r="T612" s="9">
        <f t="shared" si="68"/>
        <v>42116.622523148144</v>
      </c>
      <c r="U612">
        <f t="shared" si="6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f t="shared" si="63"/>
        <v>0</v>
      </c>
      <c r="P613" t="str">
        <f t="shared" si="64"/>
        <v/>
      </c>
      <c r="Q613" t="str">
        <f t="shared" si="65"/>
        <v>technology</v>
      </c>
      <c r="R613" t="str">
        <f t="shared" si="66"/>
        <v>web</v>
      </c>
      <c r="S613" s="9">
        <f t="shared" si="67"/>
        <v>42328.352280092593</v>
      </c>
      <c r="T613" s="9">
        <f t="shared" si="68"/>
        <v>42388.352280092593</v>
      </c>
      <c r="U613">
        <f t="shared" si="6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f t="shared" si="63"/>
        <v>0</v>
      </c>
      <c r="P614" t="str">
        <f t="shared" si="64"/>
        <v/>
      </c>
      <c r="Q614" t="str">
        <f t="shared" si="65"/>
        <v>technology</v>
      </c>
      <c r="R614" t="str">
        <f t="shared" si="66"/>
        <v>web</v>
      </c>
      <c r="S614" s="9">
        <f t="shared" si="67"/>
        <v>42584.823449074065</v>
      </c>
      <c r="T614" s="9">
        <f t="shared" si="68"/>
        <v>42614.823449074065</v>
      </c>
      <c r="U614">
        <f t="shared" si="6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f t="shared" si="63"/>
        <v>22</v>
      </c>
      <c r="P615">
        <f t="shared" si="64"/>
        <v>105.94000000000001</v>
      </c>
      <c r="Q615" t="str">
        <f t="shared" si="65"/>
        <v>technology</v>
      </c>
      <c r="R615" t="str">
        <f t="shared" si="66"/>
        <v>web</v>
      </c>
      <c r="S615" s="9">
        <f t="shared" si="67"/>
        <v>42247.288425925923</v>
      </c>
      <c r="T615" s="9">
        <f t="shared" si="68"/>
        <v>42277.999305555553</v>
      </c>
      <c r="U615">
        <f t="shared" si="69"/>
        <v>31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f t="shared" si="63"/>
        <v>0</v>
      </c>
      <c r="P616" t="str">
        <f t="shared" si="64"/>
        <v/>
      </c>
      <c r="Q616" t="str">
        <f t="shared" si="65"/>
        <v>technology</v>
      </c>
      <c r="R616" t="str">
        <f t="shared" si="66"/>
        <v>web</v>
      </c>
      <c r="S616" s="9">
        <f t="shared" si="67"/>
        <v>42514.853472222218</v>
      </c>
      <c r="T616" s="9">
        <f t="shared" si="68"/>
        <v>42544.853472222218</v>
      </c>
      <c r="U616">
        <f t="shared" si="6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f t="shared" si="63"/>
        <v>0</v>
      </c>
      <c r="P617" t="str">
        <f t="shared" si="64"/>
        <v/>
      </c>
      <c r="Q617" t="str">
        <f t="shared" si="65"/>
        <v>technology</v>
      </c>
      <c r="R617" t="str">
        <f t="shared" si="66"/>
        <v>web</v>
      </c>
      <c r="S617" s="9">
        <f t="shared" si="67"/>
        <v>42241.913877314808</v>
      </c>
      <c r="T617" s="9">
        <f t="shared" si="68"/>
        <v>42271.913877314808</v>
      </c>
      <c r="U617">
        <f t="shared" si="6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f t="shared" si="63"/>
        <v>0</v>
      </c>
      <c r="P618" t="str">
        <f t="shared" si="64"/>
        <v/>
      </c>
      <c r="Q618" t="str">
        <f t="shared" si="65"/>
        <v>technology</v>
      </c>
      <c r="R618" t="str">
        <f t="shared" si="66"/>
        <v>web</v>
      </c>
      <c r="S618" s="9">
        <f t="shared" si="67"/>
        <v>42761.167905092596</v>
      </c>
      <c r="T618" s="9">
        <f t="shared" si="68"/>
        <v>42791.167905092596</v>
      </c>
      <c r="U618">
        <f t="shared" si="6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42087.134756944441</v>
      </c>
      <c r="T619" s="9">
        <f t="shared" si="68"/>
        <v>42132.134756944441</v>
      </c>
      <c r="U619">
        <f t="shared" si="6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f t="shared" si="63"/>
        <v>0</v>
      </c>
      <c r="P620" t="str">
        <f t="shared" si="64"/>
        <v/>
      </c>
      <c r="Q620" t="str">
        <f t="shared" si="65"/>
        <v>technology</v>
      </c>
      <c r="R620" t="str">
        <f t="shared" si="66"/>
        <v>web</v>
      </c>
      <c r="S620" s="9">
        <f t="shared" si="67"/>
        <v>42317.60188657407</v>
      </c>
      <c r="T620" s="9">
        <f t="shared" si="68"/>
        <v>42347.60188657407</v>
      </c>
      <c r="U620">
        <f t="shared" si="6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f t="shared" si="63"/>
        <v>1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41908.442013888889</v>
      </c>
      <c r="T621" s="9">
        <f t="shared" si="68"/>
        <v>41968.483680555553</v>
      </c>
      <c r="U621">
        <f t="shared" si="69"/>
        <v>61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41831.508541666662</v>
      </c>
      <c r="T622" s="9">
        <f t="shared" si="68"/>
        <v>41876.508541666662</v>
      </c>
      <c r="U622">
        <f t="shared" si="6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f t="shared" si="63"/>
        <v>2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42528.779363425921</v>
      </c>
      <c r="T623" s="9">
        <f t="shared" si="68"/>
        <v>42558.779363425921</v>
      </c>
      <c r="U623">
        <f t="shared" si="6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f t="shared" si="63"/>
        <v>6</v>
      </c>
      <c r="P624">
        <f t="shared" si="64"/>
        <v>37.89</v>
      </c>
      <c r="Q624" t="str">
        <f t="shared" si="65"/>
        <v>technology</v>
      </c>
      <c r="R624" t="str">
        <f t="shared" si="66"/>
        <v>web</v>
      </c>
      <c r="S624" s="9">
        <f t="shared" si="67"/>
        <v>42532.566412037035</v>
      </c>
      <c r="T624" s="9">
        <f t="shared" si="68"/>
        <v>42552.566412037035</v>
      </c>
      <c r="U624">
        <f t="shared" si="6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f t="shared" si="63"/>
        <v>0</v>
      </c>
      <c r="P625" t="str">
        <f t="shared" si="64"/>
        <v/>
      </c>
      <c r="Q625" t="str">
        <f t="shared" si="65"/>
        <v>technology</v>
      </c>
      <c r="R625" t="str">
        <f t="shared" si="66"/>
        <v>web</v>
      </c>
      <c r="S625" s="9">
        <f t="shared" si="67"/>
        <v>42121.800891203697</v>
      </c>
      <c r="T625" s="9">
        <f t="shared" si="68"/>
        <v>42151.800891203697</v>
      </c>
      <c r="U625">
        <f t="shared" si="6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f t="shared" si="63"/>
        <v>0</v>
      </c>
      <c r="P626" t="str">
        <f t="shared" si="64"/>
        <v/>
      </c>
      <c r="Q626" t="str">
        <f t="shared" si="65"/>
        <v>technology</v>
      </c>
      <c r="R626" t="str">
        <f t="shared" si="66"/>
        <v>web</v>
      </c>
      <c r="S626" s="9">
        <f t="shared" si="67"/>
        <v>42108.78056712963</v>
      </c>
      <c r="T626" s="9">
        <f t="shared" si="68"/>
        <v>42138.78056712963</v>
      </c>
      <c r="U626">
        <f t="shared" si="6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f t="shared" si="63"/>
        <v>0</v>
      </c>
      <c r="P627" t="str">
        <f t="shared" si="64"/>
        <v/>
      </c>
      <c r="Q627" t="str">
        <f t="shared" si="65"/>
        <v>technology</v>
      </c>
      <c r="R627" t="str">
        <f t="shared" si="66"/>
        <v>web</v>
      </c>
      <c r="S627" s="9">
        <f t="shared" si="67"/>
        <v>42790.687233796292</v>
      </c>
      <c r="T627" s="9">
        <f t="shared" si="68"/>
        <v>42820.645567129628</v>
      </c>
      <c r="U627">
        <f t="shared" si="69"/>
        <v>30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f t="shared" si="63"/>
        <v>18</v>
      </c>
      <c r="P628">
        <f t="shared" si="64"/>
        <v>111.42</v>
      </c>
      <c r="Q628" t="str">
        <f t="shared" si="65"/>
        <v>technology</v>
      </c>
      <c r="R628" t="str">
        <f t="shared" si="66"/>
        <v>web</v>
      </c>
      <c r="S628" s="9">
        <f t="shared" si="67"/>
        <v>42198.351145833331</v>
      </c>
      <c r="T628" s="9">
        <f t="shared" si="68"/>
        <v>42231.348611111105</v>
      </c>
      <c r="U628">
        <f t="shared" si="69"/>
        <v>33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f t="shared" si="63"/>
        <v>1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42384.098506944443</v>
      </c>
      <c r="T629" s="9">
        <f t="shared" si="68"/>
        <v>42443.749999999993</v>
      </c>
      <c r="U629">
        <f t="shared" si="69"/>
        <v>60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f t="shared" si="63"/>
        <v>0</v>
      </c>
      <c r="P630" t="str">
        <f t="shared" si="64"/>
        <v/>
      </c>
      <c r="Q630" t="str">
        <f t="shared" si="65"/>
        <v>technology</v>
      </c>
      <c r="R630" t="str">
        <f t="shared" si="66"/>
        <v>web</v>
      </c>
      <c r="S630" s="9">
        <f t="shared" si="67"/>
        <v>41803.484456018516</v>
      </c>
      <c r="T630" s="9">
        <f t="shared" si="68"/>
        <v>41833.484456018516</v>
      </c>
      <c r="U630">
        <f t="shared" si="6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f t="shared" si="63"/>
        <v>1</v>
      </c>
      <c r="P631">
        <f t="shared" si="64"/>
        <v>116.67</v>
      </c>
      <c r="Q631" t="str">
        <f t="shared" si="65"/>
        <v>technology</v>
      </c>
      <c r="R631" t="str">
        <f t="shared" si="66"/>
        <v>web</v>
      </c>
      <c r="S631" s="9">
        <f t="shared" si="67"/>
        <v>42474.429490740738</v>
      </c>
      <c r="T631" s="9">
        <f t="shared" si="68"/>
        <v>42504.429490740738</v>
      </c>
      <c r="U631">
        <f t="shared" si="6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f t="shared" si="63"/>
        <v>1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42223.411122685182</v>
      </c>
      <c r="T632" s="9">
        <f t="shared" si="68"/>
        <v>42253.006944444445</v>
      </c>
      <c r="U632">
        <f t="shared" si="69"/>
        <v>30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f t="shared" si="63"/>
        <v>2</v>
      </c>
      <c r="P633">
        <f t="shared" si="64"/>
        <v>76.67</v>
      </c>
      <c r="Q633" t="str">
        <f t="shared" si="65"/>
        <v>technology</v>
      </c>
      <c r="R633" t="str">
        <f t="shared" si="66"/>
        <v>web</v>
      </c>
      <c r="S633" s="9">
        <f t="shared" si="67"/>
        <v>42489.563993055555</v>
      </c>
      <c r="T633" s="9">
        <f t="shared" si="68"/>
        <v>42518.563993055555</v>
      </c>
      <c r="U633">
        <f t="shared" si="6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f t="shared" si="63"/>
        <v>0</v>
      </c>
      <c r="P634" t="str">
        <f t="shared" si="64"/>
        <v/>
      </c>
      <c r="Q634" t="str">
        <f t="shared" si="65"/>
        <v>technology</v>
      </c>
      <c r="R634" t="str">
        <f t="shared" si="66"/>
        <v>web</v>
      </c>
      <c r="S634" s="9">
        <f t="shared" si="67"/>
        <v>42303.450983796291</v>
      </c>
      <c r="T634" s="9">
        <f t="shared" si="68"/>
        <v>42333.492650462962</v>
      </c>
      <c r="U634">
        <f t="shared" si="69"/>
        <v>31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f t="shared" si="63"/>
        <v>13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42507.090995370374</v>
      </c>
      <c r="T635" s="9">
        <f t="shared" si="68"/>
        <v>42538.749999999993</v>
      </c>
      <c r="U635">
        <f t="shared" si="69"/>
        <v>32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f t="shared" si="63"/>
        <v>1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42031.720243055555</v>
      </c>
      <c r="T636" s="9">
        <f t="shared" si="68"/>
        <v>42061.720243055555</v>
      </c>
      <c r="U636">
        <f t="shared" si="6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f t="shared" si="63"/>
        <v>1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42075.883819444447</v>
      </c>
      <c r="T637" s="9">
        <f t="shared" si="68"/>
        <v>42105.883819444447</v>
      </c>
      <c r="U637">
        <f t="shared" si="6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f t="shared" si="63"/>
        <v>1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42131.247106481482</v>
      </c>
      <c r="T638" s="9">
        <f t="shared" si="68"/>
        <v>42161.240972222215</v>
      </c>
      <c r="U638">
        <f t="shared" si="69"/>
        <v>30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f t="shared" si="63"/>
        <v>0</v>
      </c>
      <c r="P639" t="str">
        <f t="shared" si="64"/>
        <v/>
      </c>
      <c r="Q639" t="str">
        <f t="shared" si="65"/>
        <v>technology</v>
      </c>
      <c r="R639" t="str">
        <f t="shared" si="66"/>
        <v>web</v>
      </c>
      <c r="S639" s="9">
        <f t="shared" si="67"/>
        <v>42762.75368055555</v>
      </c>
      <c r="T639" s="9">
        <f t="shared" si="68"/>
        <v>42791.75277777778</v>
      </c>
      <c r="U639">
        <f t="shared" si="69"/>
        <v>29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f t="shared" si="63"/>
        <v>1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42759.384976851848</v>
      </c>
      <c r="T640" s="9">
        <f t="shared" si="68"/>
        <v>42819.343310185184</v>
      </c>
      <c r="U640">
        <f t="shared" si="69"/>
        <v>60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f t="shared" si="63"/>
        <v>1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41865.374942129631</v>
      </c>
      <c r="T641" s="9">
        <f t="shared" si="68"/>
        <v>41925.374942129631</v>
      </c>
      <c r="U641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f t="shared" si="63"/>
        <v>145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42683.21197916667</v>
      </c>
      <c r="T642" s="9">
        <f t="shared" si="68"/>
        <v>42698.749999999993</v>
      </c>
      <c r="U642">
        <f t="shared" si="69"/>
        <v>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f t="shared" ref="O643:O706" si="70">ROUNDUP(SUM(E643/D643)*100,)</f>
        <v>120</v>
      </c>
      <c r="P643">
        <f t="shared" ref="P643:P706" si="71">IFERROR(ROUNDUP(E643/L643,2),"")</f>
        <v>151.32</v>
      </c>
      <c r="Q643" t="str">
        <f t="shared" ref="Q643:Q706" si="72">LEFT(N643,SEARCH("/",N643,1)-1)</f>
        <v>technology</v>
      </c>
      <c r="R643" t="str">
        <f t="shared" ref="R643:R706" si="73">RIGHT(N643,LEN(N643) - SEARCH("/",N643))</f>
        <v>wearables</v>
      </c>
      <c r="S643" s="9">
        <f t="shared" ref="S643:S706" si="74">(((J643/60)/60)/24)+DATE(1970,1,1)+(-5/24)</f>
        <v>42199.361666666664</v>
      </c>
      <c r="T643" s="9">
        <f t="shared" ref="T643:T706" si="75">(((I643/60)/60)/24)+DATE(1970,1,1)+(-5/24)</f>
        <v>42229.361666666664</v>
      </c>
      <c r="U643">
        <f t="shared" ref="U643:U706" si="76">IFERROR(ROUNDUP(T643-S643,0),"")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f t="shared" si="70"/>
        <v>1461</v>
      </c>
      <c r="P644">
        <f t="shared" si="71"/>
        <v>134.35999999999999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42199.442986111106</v>
      </c>
      <c r="T644" s="9">
        <f t="shared" si="75"/>
        <v>42235.442986111106</v>
      </c>
      <c r="U644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f t="shared" si="70"/>
        <v>106</v>
      </c>
      <c r="P645">
        <f t="shared" si="71"/>
        <v>174.03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42100.43373842592</v>
      </c>
      <c r="T645" s="9">
        <f t="shared" si="75"/>
        <v>42155.43373842592</v>
      </c>
      <c r="U645">
        <f t="shared" si="76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f t="shared" si="70"/>
        <v>301</v>
      </c>
      <c r="P646">
        <f t="shared" si="71"/>
        <v>73.490000000000009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41898.457627314812</v>
      </c>
      <c r="T646" s="9">
        <f t="shared" si="75"/>
        <v>41940.833333333328</v>
      </c>
      <c r="U646">
        <f t="shared" si="76"/>
        <v>43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f t="shared" si="70"/>
        <v>279</v>
      </c>
      <c r="P647">
        <f t="shared" si="71"/>
        <v>23.520000000000003</v>
      </c>
      <c r="Q647" t="str">
        <f t="shared" si="72"/>
        <v>technology</v>
      </c>
      <c r="R647" t="str">
        <f t="shared" si="73"/>
        <v>wearables</v>
      </c>
      <c r="S647" s="9">
        <f t="shared" si="74"/>
        <v>42563.817986111106</v>
      </c>
      <c r="T647" s="9">
        <f t="shared" si="75"/>
        <v>42593.817986111106</v>
      </c>
      <c r="U647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f t="shared" si="70"/>
        <v>132</v>
      </c>
      <c r="P648">
        <f t="shared" si="71"/>
        <v>39.08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41832.644293981481</v>
      </c>
      <c r="T648" s="9">
        <f t="shared" si="75"/>
        <v>41862.644293981481</v>
      </c>
      <c r="U648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f t="shared" si="70"/>
        <v>108</v>
      </c>
      <c r="P649">
        <f t="shared" si="71"/>
        <v>125.95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42416.559594907405</v>
      </c>
      <c r="T649" s="9">
        <f t="shared" si="75"/>
        <v>42446.517928240741</v>
      </c>
      <c r="U649">
        <f t="shared" si="76"/>
        <v>30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41891.485046296293</v>
      </c>
      <c r="T650" s="9">
        <f t="shared" si="75"/>
        <v>41926.485046296293</v>
      </c>
      <c r="U650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f t="shared" si="70"/>
        <v>140</v>
      </c>
      <c r="P651">
        <f t="shared" si="71"/>
        <v>42.68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41877.703854166662</v>
      </c>
      <c r="T651" s="9">
        <f t="shared" si="75"/>
        <v>41898.703854166662</v>
      </c>
      <c r="U651">
        <f t="shared" si="76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f t="shared" si="70"/>
        <v>113</v>
      </c>
      <c r="P652">
        <f t="shared" si="71"/>
        <v>35.129999999999995</v>
      </c>
      <c r="Q652" t="str">
        <f t="shared" si="72"/>
        <v>technology</v>
      </c>
      <c r="R652" t="str">
        <f t="shared" si="73"/>
        <v>wearables</v>
      </c>
      <c r="S652" s="9">
        <f t="shared" si="74"/>
        <v>41931.828518518516</v>
      </c>
      <c r="T652" s="9">
        <f t="shared" si="75"/>
        <v>41991.870185185187</v>
      </c>
      <c r="U652">
        <f t="shared" si="76"/>
        <v>61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f t="shared" si="70"/>
        <v>101</v>
      </c>
      <c r="P653">
        <f t="shared" si="71"/>
        <v>239.35999999999999</v>
      </c>
      <c r="Q653" t="str">
        <f t="shared" si="72"/>
        <v>technology</v>
      </c>
      <c r="R653" t="str">
        <f t="shared" si="73"/>
        <v>wearables</v>
      </c>
      <c r="S653" s="9">
        <f t="shared" si="74"/>
        <v>41955.809155092589</v>
      </c>
      <c r="T653" s="9">
        <f t="shared" si="75"/>
        <v>41985.809155092589</v>
      </c>
      <c r="U653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f t="shared" si="70"/>
        <v>101</v>
      </c>
      <c r="P654">
        <f t="shared" si="71"/>
        <v>107.65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42675.482060185182</v>
      </c>
      <c r="T654" s="9">
        <f t="shared" si="75"/>
        <v>42705.523726851847</v>
      </c>
      <c r="U654">
        <f t="shared" si="76"/>
        <v>31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f t="shared" si="70"/>
        <v>142</v>
      </c>
      <c r="P655">
        <f t="shared" si="71"/>
        <v>95.84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42199.410185185181</v>
      </c>
      <c r="T655" s="9">
        <f t="shared" si="75"/>
        <v>42236.410185185181</v>
      </c>
      <c r="U655">
        <f t="shared" si="76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f t="shared" si="70"/>
        <v>268</v>
      </c>
      <c r="P656">
        <f t="shared" si="71"/>
        <v>31.67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42163.748993055553</v>
      </c>
      <c r="T656" s="9">
        <f t="shared" si="75"/>
        <v>42193.748993055553</v>
      </c>
      <c r="U656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f t="shared" si="70"/>
        <v>147</v>
      </c>
      <c r="P657">
        <f t="shared" si="71"/>
        <v>42.89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42045.748981481483</v>
      </c>
      <c r="T657" s="9">
        <f t="shared" si="75"/>
        <v>42075.707314814812</v>
      </c>
      <c r="U657">
        <f t="shared" si="76"/>
        <v>30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f t="shared" si="70"/>
        <v>214</v>
      </c>
      <c r="P658">
        <f t="shared" si="71"/>
        <v>122.74000000000001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42417.596284722218</v>
      </c>
      <c r="T658" s="9">
        <f t="shared" si="75"/>
        <v>42477.554618055547</v>
      </c>
      <c r="U658">
        <f t="shared" si="76"/>
        <v>60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f t="shared" si="70"/>
        <v>126</v>
      </c>
      <c r="P659">
        <f t="shared" si="71"/>
        <v>190.45999999999998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42331.637407407405</v>
      </c>
      <c r="T659" s="9">
        <f t="shared" si="75"/>
        <v>42361.637407407405</v>
      </c>
      <c r="U659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f t="shared" si="70"/>
        <v>105</v>
      </c>
      <c r="P660">
        <f t="shared" si="71"/>
        <v>109.34</v>
      </c>
      <c r="Q660" t="str">
        <f t="shared" si="72"/>
        <v>technology</v>
      </c>
      <c r="R660" t="str">
        <f t="shared" si="73"/>
        <v>wearables</v>
      </c>
      <c r="S660" s="9">
        <f t="shared" si="74"/>
        <v>42178.952418981477</v>
      </c>
      <c r="T660" s="9">
        <f t="shared" si="75"/>
        <v>42211.541666666664</v>
      </c>
      <c r="U660">
        <f t="shared" si="76"/>
        <v>33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f t="shared" si="70"/>
        <v>101</v>
      </c>
      <c r="P661">
        <f t="shared" si="71"/>
        <v>143.66999999999999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42209.385358796295</v>
      </c>
      <c r="T661" s="9">
        <f t="shared" si="75"/>
        <v>42239.385358796295</v>
      </c>
      <c r="U661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f t="shared" si="70"/>
        <v>4</v>
      </c>
      <c r="P662">
        <f t="shared" si="71"/>
        <v>84.95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41922.533321759256</v>
      </c>
      <c r="T662" s="9">
        <f t="shared" si="75"/>
        <v>41952.574988425928</v>
      </c>
      <c r="U662">
        <f t="shared" si="76"/>
        <v>31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f t="shared" si="70"/>
        <v>1</v>
      </c>
      <c r="P663">
        <f t="shared" si="71"/>
        <v>10.56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42636.437025462961</v>
      </c>
      <c r="T663" s="9">
        <f t="shared" si="75"/>
        <v>42666.437025462961</v>
      </c>
      <c r="U663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f t="shared" si="70"/>
        <v>1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41990.229710648149</v>
      </c>
      <c r="T664" s="9">
        <f t="shared" si="75"/>
        <v>42020.229710648149</v>
      </c>
      <c r="U664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f t="shared" si="70"/>
        <v>1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42173.634907407402</v>
      </c>
      <c r="T665" s="9">
        <f t="shared" si="75"/>
        <v>42203.634907407402</v>
      </c>
      <c r="U665">
        <f t="shared" si="76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f t="shared" si="70"/>
        <v>8</v>
      </c>
      <c r="P666">
        <f t="shared" si="71"/>
        <v>31.180000000000003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42077.458043981482</v>
      </c>
      <c r="T666" s="9">
        <f t="shared" si="75"/>
        <v>42107.458043981482</v>
      </c>
      <c r="U666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f t="shared" si="70"/>
        <v>19</v>
      </c>
      <c r="P667">
        <f t="shared" si="71"/>
        <v>155.34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42688.503020833326</v>
      </c>
      <c r="T667" s="9">
        <f t="shared" si="75"/>
        <v>42748.503020833326</v>
      </c>
      <c r="U667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f t="shared" si="70"/>
        <v>1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41838.623819444445</v>
      </c>
      <c r="T668" s="9">
        <f t="shared" si="75"/>
        <v>41868.623819444445</v>
      </c>
      <c r="U668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f t="shared" si="70"/>
        <v>11</v>
      </c>
      <c r="P669">
        <f t="shared" si="71"/>
        <v>178.92999999999998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42632.165081018517</v>
      </c>
      <c r="T669" s="9">
        <f t="shared" si="75"/>
        <v>42672.165081018517</v>
      </c>
      <c r="U669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f t="shared" si="70"/>
        <v>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42090.622939814813</v>
      </c>
      <c r="T670" s="9">
        <f t="shared" si="75"/>
        <v>42135.622939814813</v>
      </c>
      <c r="U670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f t="shared" si="70"/>
        <v>22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42527.417337962957</v>
      </c>
      <c r="T671" s="9">
        <f t="shared" si="75"/>
        <v>42557.417337962957</v>
      </c>
      <c r="U671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f t="shared" si="70"/>
        <v>30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42506.501388888886</v>
      </c>
      <c r="T672" s="9">
        <f t="shared" si="75"/>
        <v>42540.131944444445</v>
      </c>
      <c r="U672">
        <f t="shared" si="76"/>
        <v>34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f t="shared" si="70"/>
        <v>40</v>
      </c>
      <c r="P673">
        <f t="shared" si="71"/>
        <v>788.54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41984.484398148146</v>
      </c>
      <c r="T673" s="9">
        <f t="shared" si="75"/>
        <v>42017.958333333336</v>
      </c>
      <c r="U673">
        <f t="shared" si="76"/>
        <v>34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f t="shared" si="70"/>
        <v>22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41974.011157407404</v>
      </c>
      <c r="T674" s="9">
        <f t="shared" si="75"/>
        <v>42004.999305555553</v>
      </c>
      <c r="U674">
        <f t="shared" si="76"/>
        <v>31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f t="shared" si="70"/>
        <v>1</v>
      </c>
      <c r="P675">
        <f t="shared" si="71"/>
        <v>68.34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41838.6321412037</v>
      </c>
      <c r="T675" s="9">
        <f t="shared" si="75"/>
        <v>41883.6321412037</v>
      </c>
      <c r="U675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f t="shared" si="70"/>
        <v>1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41802.907719907402</v>
      </c>
      <c r="T676" s="9">
        <f t="shared" si="75"/>
        <v>41862.907719907402</v>
      </c>
      <c r="U676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f t="shared" si="70"/>
        <v>15</v>
      </c>
      <c r="P677">
        <f t="shared" si="71"/>
        <v>34.269999999999996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41975.722268518519</v>
      </c>
      <c r="T677" s="9">
        <f t="shared" si="75"/>
        <v>42005.082638888889</v>
      </c>
      <c r="U677">
        <f t="shared" si="76"/>
        <v>30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f t="shared" si="70"/>
        <v>2</v>
      </c>
      <c r="P678">
        <f t="shared" si="71"/>
        <v>61.3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42012.559965277782</v>
      </c>
      <c r="T678" s="9">
        <f t="shared" si="75"/>
        <v>42042.559965277782</v>
      </c>
      <c r="U678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f t="shared" si="70"/>
        <v>26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42504.195543981477</v>
      </c>
      <c r="T679" s="9">
        <f t="shared" si="75"/>
        <v>42549.195543981477</v>
      </c>
      <c r="U679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f t="shared" si="70"/>
        <v>4</v>
      </c>
      <c r="P680">
        <f t="shared" si="71"/>
        <v>65.180000000000007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42481.168263888881</v>
      </c>
      <c r="T680" s="9">
        <f t="shared" si="75"/>
        <v>42511.168263888881</v>
      </c>
      <c r="U680">
        <f t="shared" si="76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f t="shared" si="70"/>
        <v>16</v>
      </c>
      <c r="P681">
        <f t="shared" si="71"/>
        <v>93.910000000000011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42556.487372685187</v>
      </c>
      <c r="T681" s="9">
        <f t="shared" si="75"/>
        <v>42616.487372685187</v>
      </c>
      <c r="U681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f t="shared" si="70"/>
        <v>26</v>
      </c>
      <c r="P682">
        <f t="shared" si="71"/>
        <v>150.66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41864.293182870366</v>
      </c>
      <c r="T682" s="9">
        <f t="shared" si="75"/>
        <v>41899.293182870366</v>
      </c>
      <c r="U682">
        <f t="shared" si="76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f t="shared" si="70"/>
        <v>1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42639.597268518519</v>
      </c>
      <c r="T683" s="9">
        <f t="shared" si="75"/>
        <v>42669.597268518519</v>
      </c>
      <c r="U683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f t="shared" si="70"/>
        <v>1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42778.556967592587</v>
      </c>
      <c r="T684" s="9">
        <f t="shared" si="75"/>
        <v>42808.51530092593</v>
      </c>
      <c r="U684">
        <f t="shared" si="76"/>
        <v>30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f t="shared" si="70"/>
        <v>1</v>
      </c>
      <c r="P685">
        <f t="shared" si="71"/>
        <v>99.34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42634.691712962966</v>
      </c>
      <c r="T685" s="9">
        <f t="shared" si="75"/>
        <v>42674.691712962966</v>
      </c>
      <c r="U685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f t="shared" si="70"/>
        <v>8</v>
      </c>
      <c r="P686">
        <f t="shared" si="71"/>
        <v>177.39999999999998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41809.26494212963</v>
      </c>
      <c r="T686" s="9">
        <f t="shared" si="75"/>
        <v>41844.916666666664</v>
      </c>
      <c r="U686">
        <f t="shared" si="76"/>
        <v>36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f t="shared" si="70"/>
        <v>28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41971.658240740733</v>
      </c>
      <c r="T687" s="9">
        <f t="shared" si="75"/>
        <v>42016.658240740733</v>
      </c>
      <c r="U687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f t="shared" si="70"/>
        <v>0</v>
      </c>
      <c r="P688" t="str">
        <f t="shared" si="71"/>
        <v/>
      </c>
      <c r="Q688" t="str">
        <f t="shared" si="72"/>
        <v>technology</v>
      </c>
      <c r="R688" t="str">
        <f t="shared" si="73"/>
        <v>wearables</v>
      </c>
      <c r="S688" s="9">
        <f t="shared" si="74"/>
        <v>42189.464930555558</v>
      </c>
      <c r="T688" s="9">
        <f t="shared" si="75"/>
        <v>42219.464930555558</v>
      </c>
      <c r="U688">
        <f t="shared" si="76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f t="shared" si="70"/>
        <v>4</v>
      </c>
      <c r="P689">
        <f t="shared" si="71"/>
        <v>591.66999999999996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42711.542280092595</v>
      </c>
      <c r="T689" s="9">
        <f t="shared" si="75"/>
        <v>42771.542280092595</v>
      </c>
      <c r="U689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f t="shared" si="70"/>
        <v>73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42261.896446759252</v>
      </c>
      <c r="T690" s="9">
        <f t="shared" si="75"/>
        <v>42291.896446759252</v>
      </c>
      <c r="U690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f t="shared" si="70"/>
        <v>58</v>
      </c>
      <c r="P691">
        <f t="shared" si="71"/>
        <v>343.15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42675.459456018514</v>
      </c>
      <c r="T691" s="9">
        <f t="shared" si="75"/>
        <v>42711.999305555553</v>
      </c>
      <c r="U691">
        <f t="shared" si="76"/>
        <v>37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f t="shared" si="70"/>
        <v>13</v>
      </c>
      <c r="P692">
        <f t="shared" si="71"/>
        <v>72.59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42579.426400462959</v>
      </c>
      <c r="T692" s="9">
        <f t="shared" si="75"/>
        <v>42622.041666666664</v>
      </c>
      <c r="U692">
        <f t="shared" si="76"/>
        <v>43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42157.819976851846</v>
      </c>
      <c r="T693" s="9">
        <f t="shared" si="75"/>
        <v>42185.819976851846</v>
      </c>
      <c r="U693">
        <f t="shared" si="76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f t="shared" si="70"/>
        <v>7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42696.167395833334</v>
      </c>
      <c r="T694" s="9">
        <f t="shared" si="75"/>
        <v>42726.167395833334</v>
      </c>
      <c r="U694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f t="shared" si="70"/>
        <v>36</v>
      </c>
      <c r="P695">
        <f t="shared" si="71"/>
        <v>119.39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42094.599849537037</v>
      </c>
      <c r="T695" s="9">
        <f t="shared" si="75"/>
        <v>42124.599849537037</v>
      </c>
      <c r="U695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f t="shared" si="70"/>
        <v>1</v>
      </c>
      <c r="P696">
        <f t="shared" si="71"/>
        <v>84.29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42737.455543981479</v>
      </c>
      <c r="T696" s="9">
        <f t="shared" si="75"/>
        <v>42767.455543981479</v>
      </c>
      <c r="U696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f t="shared" si="70"/>
        <v>2</v>
      </c>
      <c r="P697">
        <f t="shared" si="71"/>
        <v>90.86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41913.312731481477</v>
      </c>
      <c r="T697" s="9">
        <f t="shared" si="75"/>
        <v>41943.312731481477</v>
      </c>
      <c r="U697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f t="shared" si="70"/>
        <v>1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41815.718773148146</v>
      </c>
      <c r="T698" s="9">
        <f t="shared" si="75"/>
        <v>41845.718773148146</v>
      </c>
      <c r="U698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f t="shared" si="70"/>
        <v>47</v>
      </c>
      <c r="P699">
        <f t="shared" si="71"/>
        <v>20.350000000000001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42388.314687500002</v>
      </c>
      <c r="T699" s="9">
        <f t="shared" si="75"/>
        <v>42403.314687500002</v>
      </c>
      <c r="U699">
        <f t="shared" si="76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f t="shared" si="70"/>
        <v>16</v>
      </c>
      <c r="P700">
        <f t="shared" si="71"/>
        <v>530.68999999999994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41866.72274305555</v>
      </c>
      <c r="T700" s="9">
        <f t="shared" si="75"/>
        <v>41899.875</v>
      </c>
      <c r="U700">
        <f t="shared" si="76"/>
        <v>34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f t="shared" si="70"/>
        <v>83</v>
      </c>
      <c r="P701">
        <f t="shared" si="71"/>
        <v>120.4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41563.277175925927</v>
      </c>
      <c r="T701" s="9">
        <f t="shared" si="75"/>
        <v>41600.458333333328</v>
      </c>
      <c r="U701">
        <f t="shared" si="76"/>
        <v>38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42715.480104166665</v>
      </c>
      <c r="T702" s="9">
        <f t="shared" si="75"/>
        <v>42745.480104166665</v>
      </c>
      <c r="U702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f t="shared" si="70"/>
        <v>27</v>
      </c>
      <c r="P703">
        <f t="shared" si="71"/>
        <v>291.33999999999997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41813.454629629625</v>
      </c>
      <c r="T703" s="9">
        <f t="shared" si="75"/>
        <v>41843.454629629625</v>
      </c>
      <c r="U703">
        <f t="shared" si="76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f t="shared" si="70"/>
        <v>31</v>
      </c>
      <c r="P704">
        <f t="shared" si="71"/>
        <v>124.92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42668.518368055556</v>
      </c>
      <c r="T704" s="9">
        <f t="shared" si="75"/>
        <v>42698.560034722213</v>
      </c>
      <c r="U704">
        <f t="shared" si="76"/>
        <v>31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f t="shared" si="70"/>
        <v>6</v>
      </c>
      <c r="P705">
        <f t="shared" si="71"/>
        <v>119.58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42711.742465277777</v>
      </c>
      <c r="T705" s="9">
        <f t="shared" si="75"/>
        <v>42766.772222222215</v>
      </c>
      <c r="U705">
        <f t="shared" si="76"/>
        <v>56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f t="shared" si="70"/>
        <v>1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42725.984583333331</v>
      </c>
      <c r="T706" s="9">
        <f t="shared" si="75"/>
        <v>42785.984583333331</v>
      </c>
      <c r="U706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f t="shared" ref="O707:O770" si="77">ROUNDUP(SUM(E707/D707)*100,)</f>
        <v>1</v>
      </c>
      <c r="P707">
        <f t="shared" ref="P707:P770" si="78">IFERROR(ROUNDUP(E707/L707,2),"")</f>
        <v>195.4</v>
      </c>
      <c r="Q707" t="str">
        <f t="shared" ref="Q707:Q770" si="79">LEFT(N707,SEARCH("/",N707,1)-1)</f>
        <v>technology</v>
      </c>
      <c r="R707" t="str">
        <f t="shared" ref="R707:R770" si="80">RIGHT(N707,LEN(N707) - SEARCH("/",N707))</f>
        <v>wearables</v>
      </c>
      <c r="S707" s="9">
        <f t="shared" ref="S707:S770" si="81">(((J707/60)/60)/24)+DATE(1970,1,1)+(-5/24)</f>
        <v>42726.283310185179</v>
      </c>
      <c r="T707" s="9">
        <f t="shared" ref="T707:T770" si="82">(((I707/60)/60)/24)+DATE(1970,1,1)+(-5/24)</f>
        <v>42756.283310185179</v>
      </c>
      <c r="U707">
        <f t="shared" ref="U707:U770" si="83">IFERROR(ROUNDUP(T707-S707,0),"")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f t="shared" si="77"/>
        <v>0</v>
      </c>
      <c r="P708" t="str">
        <f t="shared" si="78"/>
        <v/>
      </c>
      <c r="Q708" t="str">
        <f t="shared" si="79"/>
        <v>technology</v>
      </c>
      <c r="R708" t="str">
        <f t="shared" si="80"/>
        <v>wearables</v>
      </c>
      <c r="S708" s="9">
        <f t="shared" si="81"/>
        <v>42676.786840277775</v>
      </c>
      <c r="T708" s="9">
        <f t="shared" si="82"/>
        <v>42718.568749999999</v>
      </c>
      <c r="U708">
        <f t="shared" si="83"/>
        <v>42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f t="shared" si="77"/>
        <v>79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42696.45517361111</v>
      </c>
      <c r="T709" s="9">
        <f t="shared" si="82"/>
        <v>42736.45517361111</v>
      </c>
      <c r="U709">
        <f t="shared" si="83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f t="shared" si="77"/>
        <v>23</v>
      </c>
      <c r="P710">
        <f t="shared" si="78"/>
        <v>23.950000000000003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41835.372685185182</v>
      </c>
      <c r="T710" s="9">
        <f t="shared" si="82"/>
        <v>41895.372685185182</v>
      </c>
      <c r="U710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f t="shared" si="77"/>
        <v>1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41947.832858796297</v>
      </c>
      <c r="T711" s="9">
        <f t="shared" si="82"/>
        <v>41977.832858796297</v>
      </c>
      <c r="U711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f t="shared" si="77"/>
        <v>0</v>
      </c>
      <c r="P712" t="str">
        <f t="shared" si="78"/>
        <v/>
      </c>
      <c r="Q712" t="str">
        <f t="shared" si="79"/>
        <v>technology</v>
      </c>
      <c r="R712" t="str">
        <f t="shared" si="80"/>
        <v>wearables</v>
      </c>
      <c r="S712" s="9">
        <f t="shared" si="81"/>
        <v>41837.776643518519</v>
      </c>
      <c r="T712" s="9">
        <f t="shared" si="82"/>
        <v>41870.822222222218</v>
      </c>
      <c r="U712">
        <f t="shared" si="83"/>
        <v>34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f t="shared" si="77"/>
        <v>34</v>
      </c>
      <c r="P713">
        <f t="shared" si="78"/>
        <v>99.98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42678.250787037039</v>
      </c>
      <c r="T713" s="9">
        <f t="shared" si="82"/>
        <v>42718.292453703696</v>
      </c>
      <c r="U713">
        <f t="shared" si="83"/>
        <v>41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f t="shared" si="77"/>
        <v>1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42384.472592592596</v>
      </c>
      <c r="T714" s="9">
        <f t="shared" si="82"/>
        <v>42414.472592592596</v>
      </c>
      <c r="U714">
        <f t="shared" si="83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42496.320972222216</v>
      </c>
      <c r="T715" s="9">
        <f t="shared" si="82"/>
        <v>42526.320972222216</v>
      </c>
      <c r="U715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f t="shared" si="77"/>
        <v>15</v>
      </c>
      <c r="P716">
        <f t="shared" si="78"/>
        <v>80.33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42734.579652777778</v>
      </c>
      <c r="T716" s="9">
        <f t="shared" si="82"/>
        <v>42794.579652777778</v>
      </c>
      <c r="U716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f t="shared" si="77"/>
        <v>6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42272.8824074074</v>
      </c>
      <c r="T717" s="9">
        <f t="shared" si="82"/>
        <v>42312.924074074072</v>
      </c>
      <c r="U717">
        <f t="shared" si="83"/>
        <v>41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f t="shared" si="77"/>
        <v>11</v>
      </c>
      <c r="P718">
        <f t="shared" si="78"/>
        <v>44.69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41940.450312499997</v>
      </c>
      <c r="T718" s="9">
        <f t="shared" si="82"/>
        <v>41973.791666666664</v>
      </c>
      <c r="U718">
        <f t="shared" si="83"/>
        <v>34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f t="shared" si="77"/>
        <v>1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41857.645856481482</v>
      </c>
      <c r="T719" s="9">
        <f t="shared" si="82"/>
        <v>41887.645856481482</v>
      </c>
      <c r="U719">
        <f t="shared" si="83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f t="shared" si="77"/>
        <v>1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42752.637118055551</v>
      </c>
      <c r="T720" s="9">
        <f t="shared" si="82"/>
        <v>42784.040972222218</v>
      </c>
      <c r="U720">
        <f t="shared" si="83"/>
        <v>32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f t="shared" si="77"/>
        <v>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42408.83189814815</v>
      </c>
      <c r="T721" s="9">
        <f t="shared" si="82"/>
        <v>42422.83189814815</v>
      </c>
      <c r="U721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f t="shared" si="77"/>
        <v>144</v>
      </c>
      <c r="P722">
        <f t="shared" si="78"/>
        <v>66.710000000000008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40909.440868055557</v>
      </c>
      <c r="T722" s="9">
        <f t="shared" si="82"/>
        <v>40937.440868055557</v>
      </c>
      <c r="U722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f t="shared" si="77"/>
        <v>123</v>
      </c>
      <c r="P723">
        <f t="shared" si="78"/>
        <v>84.15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41807.363506944443</v>
      </c>
      <c r="T723" s="9">
        <f t="shared" si="82"/>
        <v>41852.363506944443</v>
      </c>
      <c r="U723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f t="shared" si="77"/>
        <v>133</v>
      </c>
      <c r="P724">
        <f t="shared" si="78"/>
        <v>215.73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40977.596967592588</v>
      </c>
      <c r="T724" s="9">
        <f t="shared" si="82"/>
        <v>41007.555300925924</v>
      </c>
      <c r="U724">
        <f t="shared" si="83"/>
        <v>30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f t="shared" si="77"/>
        <v>110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42184.608206018522</v>
      </c>
      <c r="T725" s="9">
        <f t="shared" si="82"/>
        <v>42214.957638888889</v>
      </c>
      <c r="U725">
        <f t="shared" si="83"/>
        <v>31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f t="shared" si="77"/>
        <v>106</v>
      </c>
      <c r="P726">
        <f t="shared" si="78"/>
        <v>51.629999999999995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40694.430127314808</v>
      </c>
      <c r="T726" s="9">
        <f t="shared" si="82"/>
        <v>40724.430127314808</v>
      </c>
      <c r="U726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f t="shared" si="77"/>
        <v>101</v>
      </c>
      <c r="P727">
        <f t="shared" si="78"/>
        <v>143.35999999999999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42321.417962962958</v>
      </c>
      <c r="T727" s="9">
        <f t="shared" si="82"/>
        <v>42351.417962962958</v>
      </c>
      <c r="U727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f t="shared" si="77"/>
        <v>102</v>
      </c>
      <c r="P728">
        <f t="shared" si="78"/>
        <v>72.430000000000007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41345.834340277775</v>
      </c>
      <c r="T728" s="9">
        <f t="shared" si="82"/>
        <v>41375.834340277775</v>
      </c>
      <c r="U728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f t="shared" si="77"/>
        <v>156</v>
      </c>
      <c r="P729">
        <f t="shared" si="78"/>
        <v>36.54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41246.811909722215</v>
      </c>
      <c r="T729" s="9">
        <f t="shared" si="82"/>
        <v>41288.680555555555</v>
      </c>
      <c r="U729">
        <f t="shared" si="83"/>
        <v>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f t="shared" si="77"/>
        <v>106</v>
      </c>
      <c r="P730">
        <f t="shared" si="78"/>
        <v>60.91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40731.629131944443</v>
      </c>
      <c r="T730" s="9">
        <f t="shared" si="82"/>
        <v>40776.629131944443</v>
      </c>
      <c r="U730">
        <f t="shared" si="83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f t="shared" si="77"/>
        <v>131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41110.97755787037</v>
      </c>
      <c r="T731" s="9">
        <f t="shared" si="82"/>
        <v>41170.97755787037</v>
      </c>
      <c r="U731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f t="shared" si="77"/>
        <v>133</v>
      </c>
      <c r="P732">
        <f t="shared" si="78"/>
        <v>99.77000000000001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40854.536932870367</v>
      </c>
      <c r="T732" s="9">
        <f t="shared" si="82"/>
        <v>40884.536932870367</v>
      </c>
      <c r="U732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f t="shared" si="77"/>
        <v>126</v>
      </c>
      <c r="P733">
        <f t="shared" si="78"/>
        <v>88.740000000000009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40879.587349537032</v>
      </c>
      <c r="T733" s="9">
        <f t="shared" si="82"/>
        <v>40930.041666666664</v>
      </c>
      <c r="U733">
        <f t="shared" si="83"/>
        <v>51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f t="shared" si="77"/>
        <v>160</v>
      </c>
      <c r="P734">
        <f t="shared" si="78"/>
        <v>4.93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41486.21598379629</v>
      </c>
      <c r="T734" s="9">
        <f t="shared" si="82"/>
        <v>41546.21598379629</v>
      </c>
      <c r="U734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f t="shared" si="77"/>
        <v>121</v>
      </c>
      <c r="P735">
        <f t="shared" si="78"/>
        <v>17.830000000000002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41598.211712962962</v>
      </c>
      <c r="T735" s="9">
        <f t="shared" si="82"/>
        <v>41628.211712962962</v>
      </c>
      <c r="U735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f t="shared" si="77"/>
        <v>126</v>
      </c>
      <c r="P736">
        <f t="shared" si="78"/>
        <v>187.2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42101.956249999996</v>
      </c>
      <c r="T736" s="9">
        <f t="shared" si="82"/>
        <v>42132.999999999993</v>
      </c>
      <c r="U736">
        <f t="shared" si="83"/>
        <v>32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f t="shared" si="77"/>
        <v>115</v>
      </c>
      <c r="P737">
        <f t="shared" si="78"/>
        <v>234.81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41945.821134259255</v>
      </c>
      <c r="T737" s="9">
        <f t="shared" si="82"/>
        <v>41976.818749999999</v>
      </c>
      <c r="U737">
        <f t="shared" si="83"/>
        <v>31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f t="shared" si="77"/>
        <v>316</v>
      </c>
      <c r="P738">
        <f t="shared" si="78"/>
        <v>105.05000000000001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41579.525925925926</v>
      </c>
      <c r="T738" s="9">
        <f t="shared" si="82"/>
        <v>41598.999305555553</v>
      </c>
      <c r="U738">
        <f t="shared" si="83"/>
        <v>20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f t="shared" si="77"/>
        <v>123</v>
      </c>
      <c r="P739">
        <f t="shared" si="78"/>
        <v>56.669999999999995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41667.066979166666</v>
      </c>
      <c r="T739" s="9">
        <f t="shared" si="82"/>
        <v>41684.625</v>
      </c>
      <c r="U739">
        <f t="shared" si="83"/>
        <v>18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f t="shared" si="77"/>
        <v>107</v>
      </c>
      <c r="P740">
        <f t="shared" si="78"/>
        <v>39.049999999999997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41943.395763888882</v>
      </c>
      <c r="T740" s="9">
        <f t="shared" si="82"/>
        <v>41973.999305555553</v>
      </c>
      <c r="U740">
        <f t="shared" si="83"/>
        <v>31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f t="shared" si="77"/>
        <v>159</v>
      </c>
      <c r="P741">
        <f t="shared" si="78"/>
        <v>68.350000000000009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41829.294317129628</v>
      </c>
      <c r="T741" s="9">
        <f t="shared" si="82"/>
        <v>41862.294317129628</v>
      </c>
      <c r="U741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f t="shared" si="77"/>
        <v>108</v>
      </c>
      <c r="P742">
        <f t="shared" si="78"/>
        <v>169.57999999999998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42161.93844907407</v>
      </c>
      <c r="T742" s="9">
        <f t="shared" si="82"/>
        <v>42175.93844907407</v>
      </c>
      <c r="U742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f t="shared" si="77"/>
        <v>103</v>
      </c>
      <c r="P743">
        <f t="shared" si="78"/>
        <v>141.42999999999998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41401.439884259256</v>
      </c>
      <c r="T743" s="9">
        <f t="shared" si="82"/>
        <v>41436.439884259256</v>
      </c>
      <c r="U743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f t="shared" si="77"/>
        <v>111</v>
      </c>
      <c r="P744">
        <f t="shared" si="78"/>
        <v>67.400000000000006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41689.709629629629</v>
      </c>
      <c r="T744" s="9">
        <f t="shared" si="82"/>
        <v>41719.667962962958</v>
      </c>
      <c r="U744">
        <f t="shared" si="83"/>
        <v>30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f t="shared" si="77"/>
        <v>148</v>
      </c>
      <c r="P745">
        <f t="shared" si="78"/>
        <v>54.269999999999996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40990.500983796293</v>
      </c>
      <c r="T745" s="9">
        <f t="shared" si="82"/>
        <v>41015.666666666664</v>
      </c>
      <c r="U745">
        <f t="shared" si="83"/>
        <v>26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f t="shared" si="77"/>
        <v>103</v>
      </c>
      <c r="P746">
        <f t="shared" si="78"/>
        <v>82.52000000000001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41226.748877314814</v>
      </c>
      <c r="T746" s="9">
        <f t="shared" si="82"/>
        <v>41256.748877314814</v>
      </c>
      <c r="U746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f t="shared" si="77"/>
        <v>180</v>
      </c>
      <c r="P747">
        <f t="shared" si="78"/>
        <v>53.73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41367.363946759258</v>
      </c>
      <c r="T747" s="9">
        <f t="shared" si="82"/>
        <v>41397.363946759258</v>
      </c>
      <c r="U747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f t="shared" si="77"/>
        <v>112</v>
      </c>
      <c r="P748">
        <f t="shared" si="78"/>
        <v>34.21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41156.834594907406</v>
      </c>
      <c r="T748" s="9">
        <f t="shared" si="82"/>
        <v>41174.957638888889</v>
      </c>
      <c r="U748">
        <f t="shared" si="83"/>
        <v>19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f t="shared" si="77"/>
        <v>101</v>
      </c>
      <c r="P749">
        <f t="shared" si="78"/>
        <v>127.33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41988.340497685182</v>
      </c>
      <c r="T749" s="9">
        <f t="shared" si="82"/>
        <v>42019.245833333327</v>
      </c>
      <c r="U749">
        <f t="shared" si="83"/>
        <v>31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f t="shared" si="77"/>
        <v>101</v>
      </c>
      <c r="P750">
        <f t="shared" si="78"/>
        <v>45.57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41831.638495370367</v>
      </c>
      <c r="T750" s="9">
        <f t="shared" si="82"/>
        <v>41861.638495370367</v>
      </c>
      <c r="U750">
        <f t="shared" si="83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f t="shared" si="77"/>
        <v>106</v>
      </c>
      <c r="P751">
        <f t="shared" si="78"/>
        <v>95.97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42733.732986111114</v>
      </c>
      <c r="T751" s="9">
        <f t="shared" si="82"/>
        <v>42763.732986111114</v>
      </c>
      <c r="U751">
        <f t="shared" si="83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f t="shared" si="77"/>
        <v>103</v>
      </c>
      <c r="P752">
        <f t="shared" si="78"/>
        <v>77.28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41299.669814814813</v>
      </c>
      <c r="T752" s="9">
        <f t="shared" si="82"/>
        <v>41329.669814814813</v>
      </c>
      <c r="U752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f t="shared" si="77"/>
        <v>119</v>
      </c>
      <c r="P753">
        <f t="shared" si="78"/>
        <v>57.339999999999996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40713.422164351847</v>
      </c>
      <c r="T753" s="9">
        <f t="shared" si="82"/>
        <v>40759.422164351847</v>
      </c>
      <c r="U753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f t="shared" si="77"/>
        <v>112</v>
      </c>
      <c r="P754">
        <f t="shared" si="78"/>
        <v>53.199999999999996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42639.213159722225</v>
      </c>
      <c r="T754" s="9">
        <f t="shared" si="82"/>
        <v>42659.249999999993</v>
      </c>
      <c r="U754">
        <f t="shared" si="83"/>
        <v>21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f t="shared" si="77"/>
        <v>128</v>
      </c>
      <c r="P755">
        <f t="shared" si="78"/>
        <v>492.31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42019.381840277776</v>
      </c>
      <c r="T755" s="9">
        <f t="shared" si="82"/>
        <v>42049.381840277776</v>
      </c>
      <c r="U755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f t="shared" si="77"/>
        <v>104</v>
      </c>
      <c r="P756">
        <f t="shared" si="78"/>
        <v>42.35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41249.54075231481</v>
      </c>
      <c r="T756" s="9">
        <f t="shared" si="82"/>
        <v>41279.54075231481</v>
      </c>
      <c r="U756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f t="shared" si="77"/>
        <v>102</v>
      </c>
      <c r="P757">
        <f t="shared" si="78"/>
        <v>37.47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41383.396724537037</v>
      </c>
      <c r="T757" s="9">
        <f t="shared" si="82"/>
        <v>41413.820138888885</v>
      </c>
      <c r="U757">
        <f t="shared" si="83"/>
        <v>31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f t="shared" si="77"/>
        <v>118</v>
      </c>
      <c r="P758">
        <f t="shared" si="78"/>
        <v>37.46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40590.558553240735</v>
      </c>
      <c r="T758" s="9">
        <f t="shared" si="82"/>
        <v>40651.516886574071</v>
      </c>
      <c r="U758">
        <f t="shared" si="83"/>
        <v>61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f t="shared" si="77"/>
        <v>238</v>
      </c>
      <c r="P759">
        <f t="shared" si="78"/>
        <v>33.059999999999995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41234.846226851849</v>
      </c>
      <c r="T759" s="9">
        <f t="shared" si="82"/>
        <v>41248.846226851849</v>
      </c>
      <c r="U759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f t="shared" si="77"/>
        <v>102</v>
      </c>
      <c r="P760">
        <f t="shared" si="78"/>
        <v>134.22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40429.628101851849</v>
      </c>
      <c r="T760" s="9">
        <f t="shared" si="82"/>
        <v>40459.628101851849</v>
      </c>
      <c r="U760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f t="shared" si="77"/>
        <v>102</v>
      </c>
      <c r="P761">
        <f t="shared" si="78"/>
        <v>51.48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41789.121979166666</v>
      </c>
      <c r="T761" s="9">
        <f t="shared" si="82"/>
        <v>41829.121979166666</v>
      </c>
      <c r="U761">
        <f t="shared" si="83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f t="shared" si="77"/>
        <v>0</v>
      </c>
      <c r="P762" t="str">
        <f t="shared" si="78"/>
        <v/>
      </c>
      <c r="Q762" t="str">
        <f t="shared" si="79"/>
        <v>publishing</v>
      </c>
      <c r="R762" t="str">
        <f t="shared" si="80"/>
        <v>fiction</v>
      </c>
      <c r="S762" s="9">
        <f t="shared" si="81"/>
        <v>42670.555706018517</v>
      </c>
      <c r="T762" s="9">
        <f t="shared" si="82"/>
        <v>42700.597372685181</v>
      </c>
      <c r="U762">
        <f t="shared" si="83"/>
        <v>31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f t="shared" si="77"/>
        <v>5</v>
      </c>
      <c r="P763">
        <f t="shared" si="78"/>
        <v>39.169999999999995</v>
      </c>
      <c r="Q763" t="str">
        <f t="shared" si="79"/>
        <v>publishing</v>
      </c>
      <c r="R763" t="str">
        <f t="shared" si="80"/>
        <v>fiction</v>
      </c>
      <c r="S763" s="9">
        <f t="shared" si="81"/>
        <v>41642.543124999997</v>
      </c>
      <c r="T763" s="9">
        <f t="shared" si="82"/>
        <v>41672.543124999997</v>
      </c>
      <c r="U763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f t="shared" si="77"/>
        <v>0</v>
      </c>
      <c r="P764" t="str">
        <f t="shared" si="78"/>
        <v/>
      </c>
      <c r="Q764" t="str">
        <f t="shared" si="79"/>
        <v>publishing</v>
      </c>
      <c r="R764" t="str">
        <f t="shared" si="80"/>
        <v>fiction</v>
      </c>
      <c r="S764" s="9">
        <f t="shared" si="81"/>
        <v>42690.65011574074</v>
      </c>
      <c r="T764" s="9">
        <f t="shared" si="82"/>
        <v>42708.041666666664</v>
      </c>
      <c r="U764">
        <f t="shared" si="83"/>
        <v>18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f t="shared" si="77"/>
        <v>1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41471.238518518512</v>
      </c>
      <c r="T765" s="9">
        <f t="shared" si="82"/>
        <v>41501.238518518512</v>
      </c>
      <c r="U765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f t="shared" si="77"/>
        <v>0</v>
      </c>
      <c r="P766" t="str">
        <f t="shared" si="78"/>
        <v/>
      </c>
      <c r="Q766" t="str">
        <f t="shared" si="79"/>
        <v>publishing</v>
      </c>
      <c r="R766" t="str">
        <f t="shared" si="80"/>
        <v>fiction</v>
      </c>
      <c r="S766" s="9">
        <f t="shared" si="81"/>
        <v>42226.964826388888</v>
      </c>
      <c r="T766" s="9">
        <f t="shared" si="82"/>
        <v>42256.964826388888</v>
      </c>
      <c r="U766">
        <f t="shared" si="83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f t="shared" si="77"/>
        <v>37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9">
        <f t="shared" si="81"/>
        <v>41901.334305555552</v>
      </c>
      <c r="T767" s="9">
        <f t="shared" si="82"/>
        <v>41931.334305555552</v>
      </c>
      <c r="U767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f t="shared" si="77"/>
        <v>0</v>
      </c>
      <c r="P768" t="str">
        <f t="shared" si="78"/>
        <v/>
      </c>
      <c r="Q768" t="str">
        <f t="shared" si="79"/>
        <v>publishing</v>
      </c>
      <c r="R768" t="str">
        <f t="shared" si="80"/>
        <v>fiction</v>
      </c>
      <c r="S768" s="9">
        <f t="shared" si="81"/>
        <v>42021.57503472222</v>
      </c>
      <c r="T768" s="9">
        <f t="shared" si="82"/>
        <v>42051.57503472222</v>
      </c>
      <c r="U768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42114.935300925928</v>
      </c>
      <c r="T769" s="9">
        <f t="shared" si="82"/>
        <v>42144.935300925928</v>
      </c>
      <c r="U769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f t="shared" si="77"/>
        <v>0</v>
      </c>
      <c r="P770" t="str">
        <f t="shared" si="78"/>
        <v/>
      </c>
      <c r="Q770" t="str">
        <f t="shared" si="79"/>
        <v>publishing</v>
      </c>
      <c r="R770" t="str">
        <f t="shared" si="80"/>
        <v>fiction</v>
      </c>
      <c r="S770" s="9">
        <f t="shared" si="81"/>
        <v>41593.998726851853</v>
      </c>
      <c r="T770" s="9">
        <f t="shared" si="82"/>
        <v>41623.998726851853</v>
      </c>
      <c r="U770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f t="shared" ref="O771:O834" si="84">ROUNDUP(SUM(E771/D771)*100,)</f>
        <v>42</v>
      </c>
      <c r="P771">
        <f t="shared" ref="P771:P834" si="85">IFERROR(ROUNDUP(E771/L771,2),"")</f>
        <v>31.85</v>
      </c>
      <c r="Q771" t="str">
        <f t="shared" ref="Q771:Q834" si="86">LEFT(N771,SEARCH("/",N771,1)-1)</f>
        <v>publishing</v>
      </c>
      <c r="R771" t="str">
        <f t="shared" ref="R771:R834" si="87">RIGHT(N771,LEN(N771) - SEARCH("/",N771))</f>
        <v>fiction</v>
      </c>
      <c r="S771" s="9">
        <f t="shared" ref="S771:S834" si="88">(((J771/60)/60)/24)+DATE(1970,1,1)+(-5/24)</f>
        <v>41604.788124999999</v>
      </c>
      <c r="T771" s="9">
        <f t="shared" ref="T771:T834" si="89">(((I771/60)/60)/24)+DATE(1970,1,1)+(-5/24)</f>
        <v>41634.788124999999</v>
      </c>
      <c r="U771">
        <f t="shared" ref="U771:U834" si="90">IFERROR(ROUNDUP(T771-S771,0),"")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f t="shared" si="84"/>
        <v>0</v>
      </c>
      <c r="P772" t="str">
        <f t="shared" si="85"/>
        <v/>
      </c>
      <c r="Q772" t="str">
        <f t="shared" si="86"/>
        <v>publishing</v>
      </c>
      <c r="R772" t="str">
        <f t="shared" si="87"/>
        <v>fiction</v>
      </c>
      <c r="S772" s="9">
        <f t="shared" si="88"/>
        <v>41289.791307870371</v>
      </c>
      <c r="T772" s="9">
        <f t="shared" si="89"/>
        <v>41329.791307870371</v>
      </c>
      <c r="U772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f t="shared" si="84"/>
        <v>1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42349.615763888891</v>
      </c>
      <c r="T773" s="9">
        <f t="shared" si="89"/>
        <v>42399.615763888891</v>
      </c>
      <c r="U773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f t="shared" si="84"/>
        <v>4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40067.848599537036</v>
      </c>
      <c r="T774" s="9">
        <f t="shared" si="89"/>
        <v>40117.957638888889</v>
      </c>
      <c r="U774">
        <f t="shared" si="90"/>
        <v>51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42100.527604166658</v>
      </c>
      <c r="T775" s="9">
        <f t="shared" si="89"/>
        <v>42134.750694444439</v>
      </c>
      <c r="U775">
        <f t="shared" si="90"/>
        <v>35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f t="shared" si="84"/>
        <v>71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41663.571967592587</v>
      </c>
      <c r="T776" s="9">
        <f t="shared" si="89"/>
        <v>41693.571967592587</v>
      </c>
      <c r="U776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40862.851793981477</v>
      </c>
      <c r="T777" s="9">
        <f t="shared" si="89"/>
        <v>40892.851793981477</v>
      </c>
      <c r="U777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f t="shared" si="84"/>
        <v>52</v>
      </c>
      <c r="P778">
        <f t="shared" si="85"/>
        <v>63.129999999999995</v>
      </c>
      <c r="Q778" t="str">
        <f t="shared" si="86"/>
        <v>publishing</v>
      </c>
      <c r="R778" t="str">
        <f t="shared" si="87"/>
        <v>fiction</v>
      </c>
      <c r="S778" s="9">
        <f t="shared" si="88"/>
        <v>42250.477372685178</v>
      </c>
      <c r="T778" s="9">
        <f t="shared" si="89"/>
        <v>42287.999999999993</v>
      </c>
      <c r="U778">
        <f t="shared" si="90"/>
        <v>38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41456.772881944438</v>
      </c>
      <c r="T779" s="9">
        <f t="shared" si="89"/>
        <v>41486.772881944438</v>
      </c>
      <c r="U779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f t="shared" si="84"/>
        <v>1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41729.493981481479</v>
      </c>
      <c r="T780" s="9">
        <f t="shared" si="89"/>
        <v>41759.493981481479</v>
      </c>
      <c r="U780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f t="shared" si="84"/>
        <v>3</v>
      </c>
      <c r="P781">
        <f t="shared" si="85"/>
        <v>66.67</v>
      </c>
      <c r="Q781" t="str">
        <f t="shared" si="86"/>
        <v>publishing</v>
      </c>
      <c r="R781" t="str">
        <f t="shared" si="87"/>
        <v>fiction</v>
      </c>
      <c r="S781" s="9">
        <f t="shared" si="88"/>
        <v>40436.475752314815</v>
      </c>
      <c r="T781" s="9">
        <f t="shared" si="89"/>
        <v>40465.958333333328</v>
      </c>
      <c r="U781">
        <f t="shared" si="90"/>
        <v>30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f t="shared" si="84"/>
        <v>104</v>
      </c>
      <c r="P782">
        <f t="shared" si="85"/>
        <v>38.519999999999996</v>
      </c>
      <c r="Q782" t="str">
        <f t="shared" si="86"/>
        <v>music</v>
      </c>
      <c r="R782" t="str">
        <f t="shared" si="87"/>
        <v>rock</v>
      </c>
      <c r="S782" s="9">
        <f t="shared" si="88"/>
        <v>40636.465567129628</v>
      </c>
      <c r="T782" s="9">
        <f t="shared" si="89"/>
        <v>40666.465567129628</v>
      </c>
      <c r="U782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f t="shared" si="84"/>
        <v>134</v>
      </c>
      <c r="P783">
        <f t="shared" si="85"/>
        <v>42.61</v>
      </c>
      <c r="Q783" t="str">
        <f t="shared" si="86"/>
        <v>music</v>
      </c>
      <c r="R783" t="str">
        <f t="shared" si="87"/>
        <v>rock</v>
      </c>
      <c r="S783" s="9">
        <f t="shared" si="88"/>
        <v>41402.792523148149</v>
      </c>
      <c r="T783" s="9">
        <f t="shared" si="89"/>
        <v>41432.792523148149</v>
      </c>
      <c r="U783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41116.549791666665</v>
      </c>
      <c r="T784" s="9">
        <f t="shared" si="89"/>
        <v>41146.549791666665</v>
      </c>
      <c r="U784">
        <f t="shared" si="90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f t="shared" si="84"/>
        <v>149</v>
      </c>
      <c r="P785">
        <f t="shared" si="85"/>
        <v>63.489999999999995</v>
      </c>
      <c r="Q785" t="str">
        <f t="shared" si="86"/>
        <v>music</v>
      </c>
      <c r="R785" t="str">
        <f t="shared" si="87"/>
        <v>rock</v>
      </c>
      <c r="S785" s="9">
        <f t="shared" si="88"/>
        <v>40987.565381944441</v>
      </c>
      <c r="T785" s="9">
        <f t="shared" si="89"/>
        <v>41026.708333333328</v>
      </c>
      <c r="U785">
        <f t="shared" si="90"/>
        <v>40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f t="shared" si="84"/>
        <v>103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41674.941192129627</v>
      </c>
      <c r="T786" s="9">
        <f t="shared" si="89"/>
        <v>41714.899525462963</v>
      </c>
      <c r="U786">
        <f t="shared" si="90"/>
        <v>40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f t="shared" si="84"/>
        <v>181</v>
      </c>
      <c r="P787">
        <f t="shared" si="85"/>
        <v>31.150000000000002</v>
      </c>
      <c r="Q787" t="str">
        <f t="shared" si="86"/>
        <v>music</v>
      </c>
      <c r="R787" t="str">
        <f t="shared" si="87"/>
        <v>rock</v>
      </c>
      <c r="S787" s="9">
        <f t="shared" si="88"/>
        <v>41303.385590277772</v>
      </c>
      <c r="T787" s="9">
        <f t="shared" si="89"/>
        <v>41333.385590277772</v>
      </c>
      <c r="U787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f t="shared" si="84"/>
        <v>143</v>
      </c>
      <c r="P788">
        <f t="shared" si="85"/>
        <v>162.28</v>
      </c>
      <c r="Q788" t="str">
        <f t="shared" si="86"/>
        <v>music</v>
      </c>
      <c r="R788" t="str">
        <f t="shared" si="87"/>
        <v>rock</v>
      </c>
      <c r="S788" s="9">
        <f t="shared" si="88"/>
        <v>40982.847615740735</v>
      </c>
      <c r="T788" s="9">
        <f t="shared" si="89"/>
        <v>41040.44930555555</v>
      </c>
      <c r="U788">
        <f t="shared" si="90"/>
        <v>58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f t="shared" si="84"/>
        <v>115</v>
      </c>
      <c r="P789">
        <f t="shared" si="85"/>
        <v>80.59</v>
      </c>
      <c r="Q789" t="str">
        <f t="shared" si="86"/>
        <v>music</v>
      </c>
      <c r="R789" t="str">
        <f t="shared" si="87"/>
        <v>rock</v>
      </c>
      <c r="S789" s="9">
        <f t="shared" si="88"/>
        <v>41549.419282407405</v>
      </c>
      <c r="T789" s="9">
        <f t="shared" si="89"/>
        <v>41579.419282407405</v>
      </c>
      <c r="U789">
        <f t="shared" si="90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f t="shared" si="84"/>
        <v>204</v>
      </c>
      <c r="P790">
        <f t="shared" si="85"/>
        <v>59.86</v>
      </c>
      <c r="Q790" t="str">
        <f t="shared" si="86"/>
        <v>music</v>
      </c>
      <c r="R790" t="str">
        <f t="shared" si="87"/>
        <v>rock</v>
      </c>
      <c r="S790" s="9">
        <f t="shared" si="88"/>
        <v>41058.798472222217</v>
      </c>
      <c r="T790" s="9">
        <f t="shared" si="89"/>
        <v>41096.957638888889</v>
      </c>
      <c r="U790">
        <f t="shared" si="90"/>
        <v>39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f t="shared" si="84"/>
        <v>110</v>
      </c>
      <c r="P791">
        <f t="shared" si="85"/>
        <v>132.85999999999999</v>
      </c>
      <c r="Q791" t="str">
        <f t="shared" si="86"/>
        <v>music</v>
      </c>
      <c r="R791" t="str">
        <f t="shared" si="87"/>
        <v>rock</v>
      </c>
      <c r="S791" s="9">
        <f t="shared" si="88"/>
        <v>41276.977777777778</v>
      </c>
      <c r="T791" s="9">
        <f t="shared" si="89"/>
        <v>41295.124305555553</v>
      </c>
      <c r="U791">
        <f t="shared" si="90"/>
        <v>19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f t="shared" si="84"/>
        <v>145</v>
      </c>
      <c r="P792">
        <f t="shared" si="85"/>
        <v>92.550000000000011</v>
      </c>
      <c r="Q792" t="str">
        <f t="shared" si="86"/>
        <v>music</v>
      </c>
      <c r="R792" t="str">
        <f t="shared" si="87"/>
        <v>rock</v>
      </c>
      <c r="S792" s="9">
        <f t="shared" si="88"/>
        <v>41275.839571759258</v>
      </c>
      <c r="T792" s="9">
        <f t="shared" si="89"/>
        <v>41305.839571759258</v>
      </c>
      <c r="U792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f t="shared" si="84"/>
        <v>104</v>
      </c>
      <c r="P793">
        <f t="shared" si="85"/>
        <v>60.86</v>
      </c>
      <c r="Q793" t="str">
        <f t="shared" si="86"/>
        <v>music</v>
      </c>
      <c r="R793" t="str">
        <f t="shared" si="87"/>
        <v>rock</v>
      </c>
      <c r="S793" s="9">
        <f t="shared" si="88"/>
        <v>41557.572291666664</v>
      </c>
      <c r="T793" s="9">
        <f t="shared" si="89"/>
        <v>41591.040972222218</v>
      </c>
      <c r="U793">
        <f t="shared" si="90"/>
        <v>34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f t="shared" si="84"/>
        <v>101</v>
      </c>
      <c r="P794">
        <f t="shared" si="85"/>
        <v>41.86</v>
      </c>
      <c r="Q794" t="str">
        <f t="shared" si="86"/>
        <v>music</v>
      </c>
      <c r="R794" t="str">
        <f t="shared" si="87"/>
        <v>rock</v>
      </c>
      <c r="S794" s="9">
        <f t="shared" si="88"/>
        <v>41555.665312500001</v>
      </c>
      <c r="T794" s="9">
        <f t="shared" si="89"/>
        <v>41585.706979166665</v>
      </c>
      <c r="U794">
        <f t="shared" si="90"/>
        <v>31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f t="shared" si="84"/>
        <v>103</v>
      </c>
      <c r="P795">
        <f t="shared" si="85"/>
        <v>88.33</v>
      </c>
      <c r="Q795" t="str">
        <f t="shared" si="86"/>
        <v>music</v>
      </c>
      <c r="R795" t="str">
        <f t="shared" si="87"/>
        <v>rock</v>
      </c>
      <c r="S795" s="9">
        <f t="shared" si="88"/>
        <v>41442.532916666663</v>
      </c>
      <c r="T795" s="9">
        <f t="shared" si="89"/>
        <v>41457.999305555553</v>
      </c>
      <c r="U795">
        <f t="shared" si="90"/>
        <v>16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f t="shared" si="84"/>
        <v>106</v>
      </c>
      <c r="P796">
        <f t="shared" si="85"/>
        <v>158.97</v>
      </c>
      <c r="Q796" t="str">
        <f t="shared" si="86"/>
        <v>music</v>
      </c>
      <c r="R796" t="str">
        <f t="shared" si="87"/>
        <v>rock</v>
      </c>
      <c r="S796" s="9">
        <f t="shared" si="88"/>
        <v>40735.906678240739</v>
      </c>
      <c r="T796" s="9">
        <f t="shared" si="89"/>
        <v>40791.504166666666</v>
      </c>
      <c r="U796">
        <f t="shared" si="90"/>
        <v>56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f t="shared" si="84"/>
        <v>112</v>
      </c>
      <c r="P797">
        <f t="shared" si="85"/>
        <v>85.06</v>
      </c>
      <c r="Q797" t="str">
        <f t="shared" si="86"/>
        <v>music</v>
      </c>
      <c r="R797" t="str">
        <f t="shared" si="87"/>
        <v>rock</v>
      </c>
      <c r="S797" s="9">
        <f t="shared" si="88"/>
        <v>40963.404699074068</v>
      </c>
      <c r="T797" s="9">
        <f t="shared" si="89"/>
        <v>41005.999305555553</v>
      </c>
      <c r="U797">
        <f t="shared" si="90"/>
        <v>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f t="shared" si="84"/>
        <v>102</v>
      </c>
      <c r="P798">
        <f t="shared" si="85"/>
        <v>112.62</v>
      </c>
      <c r="Q798" t="str">
        <f t="shared" si="86"/>
        <v>music</v>
      </c>
      <c r="R798" t="str">
        <f t="shared" si="87"/>
        <v>rock</v>
      </c>
      <c r="S798" s="9">
        <f t="shared" si="88"/>
        <v>41502.674594907403</v>
      </c>
      <c r="T798" s="9">
        <f t="shared" si="89"/>
        <v>41532.673611111109</v>
      </c>
      <c r="U798">
        <f t="shared" si="90"/>
        <v>30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f t="shared" si="84"/>
        <v>108</v>
      </c>
      <c r="P799">
        <f t="shared" si="85"/>
        <v>45.44</v>
      </c>
      <c r="Q799" t="str">
        <f t="shared" si="86"/>
        <v>music</v>
      </c>
      <c r="R799" t="str">
        <f t="shared" si="87"/>
        <v>rock</v>
      </c>
      <c r="S799" s="9">
        <f t="shared" si="88"/>
        <v>40996.785740740735</v>
      </c>
      <c r="T799" s="9">
        <f t="shared" si="89"/>
        <v>41027.958333333328</v>
      </c>
      <c r="U799">
        <f t="shared" si="90"/>
        <v>32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f t="shared" si="84"/>
        <v>115</v>
      </c>
      <c r="P800">
        <f t="shared" si="85"/>
        <v>46.22</v>
      </c>
      <c r="Q800" t="str">
        <f t="shared" si="86"/>
        <v>music</v>
      </c>
      <c r="R800" t="str">
        <f t="shared" si="87"/>
        <v>rock</v>
      </c>
      <c r="S800" s="9">
        <f t="shared" si="88"/>
        <v>41882.381793981483</v>
      </c>
      <c r="T800" s="9">
        <f t="shared" si="89"/>
        <v>41912.381793981483</v>
      </c>
      <c r="U800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f t="shared" si="84"/>
        <v>101</v>
      </c>
      <c r="P801">
        <f t="shared" si="85"/>
        <v>178.60999999999999</v>
      </c>
      <c r="Q801" t="str">
        <f t="shared" si="86"/>
        <v>music</v>
      </c>
      <c r="R801" t="str">
        <f t="shared" si="87"/>
        <v>rock</v>
      </c>
      <c r="S801" s="9">
        <f t="shared" si="88"/>
        <v>40996.458865740737</v>
      </c>
      <c r="T801" s="9">
        <f t="shared" si="89"/>
        <v>41026.458865740737</v>
      </c>
      <c r="U801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f t="shared" si="84"/>
        <v>153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41863.225162037037</v>
      </c>
      <c r="T802" s="9">
        <f t="shared" si="89"/>
        <v>41893.225162037037</v>
      </c>
      <c r="U802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f t="shared" si="84"/>
        <v>112</v>
      </c>
      <c r="P803">
        <f t="shared" si="85"/>
        <v>43.739999999999995</v>
      </c>
      <c r="Q803" t="str">
        <f t="shared" si="86"/>
        <v>music</v>
      </c>
      <c r="R803" t="str">
        <f t="shared" si="87"/>
        <v>rock</v>
      </c>
      <c r="S803" s="9">
        <f t="shared" si="88"/>
        <v>40695.587037037032</v>
      </c>
      <c r="T803" s="9">
        <f t="shared" si="89"/>
        <v>40725.587037037032</v>
      </c>
      <c r="U803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f t="shared" si="84"/>
        <v>102</v>
      </c>
      <c r="P804">
        <f t="shared" si="85"/>
        <v>81.070000000000007</v>
      </c>
      <c r="Q804" t="str">
        <f t="shared" si="86"/>
        <v>music</v>
      </c>
      <c r="R804" t="str">
        <f t="shared" si="87"/>
        <v>rock</v>
      </c>
      <c r="S804" s="9">
        <f t="shared" si="88"/>
        <v>41122.813935185186</v>
      </c>
      <c r="T804" s="9">
        <f t="shared" si="89"/>
        <v>41168.961805555555</v>
      </c>
      <c r="U804">
        <f t="shared" si="90"/>
        <v>47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f t="shared" si="84"/>
        <v>124</v>
      </c>
      <c r="P805">
        <f t="shared" si="85"/>
        <v>74.61</v>
      </c>
      <c r="Q805" t="str">
        <f t="shared" si="86"/>
        <v>music</v>
      </c>
      <c r="R805" t="str">
        <f t="shared" si="87"/>
        <v>rock</v>
      </c>
      <c r="S805" s="9">
        <f t="shared" si="88"/>
        <v>40665.741643518515</v>
      </c>
      <c r="T805" s="9">
        <f t="shared" si="89"/>
        <v>40691.833333333328</v>
      </c>
      <c r="U805">
        <f t="shared" si="90"/>
        <v>27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f t="shared" si="84"/>
        <v>100</v>
      </c>
      <c r="P806">
        <f t="shared" si="85"/>
        <v>305.56</v>
      </c>
      <c r="Q806" t="str">
        <f t="shared" si="86"/>
        <v>music</v>
      </c>
      <c r="R806" t="str">
        <f t="shared" si="87"/>
        <v>rock</v>
      </c>
      <c r="S806" s="9">
        <f t="shared" si="88"/>
        <v>40729.897291666668</v>
      </c>
      <c r="T806" s="9">
        <f t="shared" si="89"/>
        <v>40746.957638888889</v>
      </c>
      <c r="U806">
        <f t="shared" si="90"/>
        <v>18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f t="shared" si="84"/>
        <v>105</v>
      </c>
      <c r="P807">
        <f t="shared" si="85"/>
        <v>58.339999999999996</v>
      </c>
      <c r="Q807" t="str">
        <f t="shared" si="86"/>
        <v>music</v>
      </c>
      <c r="R807" t="str">
        <f t="shared" si="87"/>
        <v>rock</v>
      </c>
      <c r="S807" s="9">
        <f t="shared" si="88"/>
        <v>40690.614722222221</v>
      </c>
      <c r="T807" s="9">
        <f t="shared" si="89"/>
        <v>40740.75</v>
      </c>
      <c r="U807">
        <f t="shared" si="90"/>
        <v>51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f t="shared" si="84"/>
        <v>105</v>
      </c>
      <c r="P808">
        <f t="shared" si="85"/>
        <v>117.68</v>
      </c>
      <c r="Q808" t="str">
        <f t="shared" si="86"/>
        <v>music</v>
      </c>
      <c r="R808" t="str">
        <f t="shared" si="87"/>
        <v>rock</v>
      </c>
      <c r="S808" s="9">
        <f t="shared" si="88"/>
        <v>40763.483090277776</v>
      </c>
      <c r="T808" s="9">
        <f t="shared" si="89"/>
        <v>40793.483090277776</v>
      </c>
      <c r="U808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f t="shared" si="84"/>
        <v>106</v>
      </c>
      <c r="P809">
        <f t="shared" si="85"/>
        <v>73.78</v>
      </c>
      <c r="Q809" t="str">
        <f t="shared" si="86"/>
        <v>music</v>
      </c>
      <c r="R809" t="str">
        <f t="shared" si="87"/>
        <v>rock</v>
      </c>
      <c r="S809" s="9">
        <f t="shared" si="88"/>
        <v>42759.420266203706</v>
      </c>
      <c r="T809" s="9">
        <f t="shared" si="89"/>
        <v>42794.874999999993</v>
      </c>
      <c r="U809">
        <f t="shared" si="90"/>
        <v>36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f t="shared" si="84"/>
        <v>100</v>
      </c>
      <c r="P810">
        <f t="shared" si="85"/>
        <v>104.66000000000001</v>
      </c>
      <c r="Q810" t="str">
        <f t="shared" si="86"/>
        <v>music</v>
      </c>
      <c r="R810" t="str">
        <f t="shared" si="87"/>
        <v>rock</v>
      </c>
      <c r="S810" s="9">
        <f t="shared" si="88"/>
        <v>41961.892199074071</v>
      </c>
      <c r="T810" s="9">
        <f t="shared" si="89"/>
        <v>41994.999305555553</v>
      </c>
      <c r="U810">
        <f t="shared" si="90"/>
        <v>34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f t="shared" si="84"/>
        <v>104</v>
      </c>
      <c r="P811">
        <f t="shared" si="85"/>
        <v>79.83</v>
      </c>
      <c r="Q811" t="str">
        <f t="shared" si="86"/>
        <v>music</v>
      </c>
      <c r="R811" t="str">
        <f t="shared" si="87"/>
        <v>rock</v>
      </c>
      <c r="S811" s="9">
        <f t="shared" si="88"/>
        <v>41628.625347222223</v>
      </c>
      <c r="T811" s="9">
        <f t="shared" si="89"/>
        <v>41658.625347222223</v>
      </c>
      <c r="U811">
        <f t="shared" si="90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f t="shared" si="84"/>
        <v>105</v>
      </c>
      <c r="P812">
        <f t="shared" si="85"/>
        <v>58.339999999999996</v>
      </c>
      <c r="Q812" t="str">
        <f t="shared" si="86"/>
        <v>music</v>
      </c>
      <c r="R812" t="str">
        <f t="shared" si="87"/>
        <v>rock</v>
      </c>
      <c r="S812" s="9">
        <f t="shared" si="88"/>
        <v>41122.847939814812</v>
      </c>
      <c r="T812" s="9">
        <f t="shared" si="89"/>
        <v>41152.847939814812</v>
      </c>
      <c r="U812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f t="shared" si="84"/>
        <v>104</v>
      </c>
      <c r="P813">
        <f t="shared" si="85"/>
        <v>86.67</v>
      </c>
      <c r="Q813" t="str">
        <f t="shared" si="86"/>
        <v>music</v>
      </c>
      <c r="R813" t="str">
        <f t="shared" si="87"/>
        <v>rock</v>
      </c>
      <c r="S813" s="9">
        <f t="shared" si="88"/>
        <v>41443.435208333329</v>
      </c>
      <c r="T813" s="9">
        <f t="shared" si="89"/>
        <v>41465.494444444441</v>
      </c>
      <c r="U813">
        <f t="shared" si="90"/>
        <v>23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f t="shared" si="84"/>
        <v>152</v>
      </c>
      <c r="P814">
        <f t="shared" si="85"/>
        <v>27.610000000000003</v>
      </c>
      <c r="Q814" t="str">
        <f t="shared" si="86"/>
        <v>music</v>
      </c>
      <c r="R814" t="str">
        <f t="shared" si="87"/>
        <v>rock</v>
      </c>
      <c r="S814" s="9">
        <f t="shared" si="88"/>
        <v>41281.809629629628</v>
      </c>
      <c r="T814" s="9">
        <f t="shared" si="89"/>
        <v>41334.373611111107</v>
      </c>
      <c r="U814">
        <f t="shared" si="90"/>
        <v>53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9">
        <f t="shared" si="88"/>
        <v>41080.751909722218</v>
      </c>
      <c r="T815" s="9">
        <f t="shared" si="89"/>
        <v>41110.751909722218</v>
      </c>
      <c r="U815">
        <f t="shared" si="90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f t="shared" si="84"/>
        <v>128</v>
      </c>
      <c r="P816">
        <f t="shared" si="85"/>
        <v>45.47</v>
      </c>
      <c r="Q816" t="str">
        <f t="shared" si="86"/>
        <v>music</v>
      </c>
      <c r="R816" t="str">
        <f t="shared" si="87"/>
        <v>rock</v>
      </c>
      <c r="S816" s="9">
        <f t="shared" si="88"/>
        <v>40679.534733796296</v>
      </c>
      <c r="T816" s="9">
        <f t="shared" si="89"/>
        <v>40694.544444444444</v>
      </c>
      <c r="U816">
        <f t="shared" si="90"/>
        <v>16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f t="shared" si="84"/>
        <v>107</v>
      </c>
      <c r="P817">
        <f t="shared" si="85"/>
        <v>99.54</v>
      </c>
      <c r="Q817" t="str">
        <f t="shared" si="86"/>
        <v>music</v>
      </c>
      <c r="R817" t="str">
        <f t="shared" si="87"/>
        <v>rock</v>
      </c>
      <c r="S817" s="9">
        <f t="shared" si="88"/>
        <v>41914.70952546296</v>
      </c>
      <c r="T817" s="9">
        <f t="shared" si="89"/>
        <v>41944.70952546296</v>
      </c>
      <c r="U817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f t="shared" si="84"/>
        <v>116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41341.662534722222</v>
      </c>
      <c r="T818" s="9">
        <f t="shared" si="89"/>
        <v>41373.0625</v>
      </c>
      <c r="U818">
        <f t="shared" si="90"/>
        <v>32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f t="shared" si="84"/>
        <v>138</v>
      </c>
      <c r="P819">
        <f t="shared" si="85"/>
        <v>89.42</v>
      </c>
      <c r="Q819" t="str">
        <f t="shared" si="86"/>
        <v>music</v>
      </c>
      <c r="R819" t="str">
        <f t="shared" si="87"/>
        <v>rock</v>
      </c>
      <c r="S819" s="9">
        <f t="shared" si="88"/>
        <v>40925.391331018516</v>
      </c>
      <c r="T819" s="9">
        <f t="shared" si="89"/>
        <v>40978.999305555553</v>
      </c>
      <c r="U819">
        <f t="shared" si="90"/>
        <v>54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f t="shared" si="84"/>
        <v>156</v>
      </c>
      <c r="P820">
        <f t="shared" si="85"/>
        <v>28.69</v>
      </c>
      <c r="Q820" t="str">
        <f t="shared" si="86"/>
        <v>music</v>
      </c>
      <c r="R820" t="str">
        <f t="shared" si="87"/>
        <v>rock</v>
      </c>
      <c r="S820" s="9">
        <f t="shared" si="88"/>
        <v>41120.67454861111</v>
      </c>
      <c r="T820" s="9">
        <f t="shared" si="89"/>
        <v>41128.500694444439</v>
      </c>
      <c r="U820">
        <f t="shared" si="90"/>
        <v>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f t="shared" si="84"/>
        <v>109</v>
      </c>
      <c r="P821">
        <f t="shared" si="85"/>
        <v>31.080000000000002</v>
      </c>
      <c r="Q821" t="str">
        <f t="shared" si="86"/>
        <v>music</v>
      </c>
      <c r="R821" t="str">
        <f t="shared" si="87"/>
        <v>rock</v>
      </c>
      <c r="S821" s="9">
        <f t="shared" si="88"/>
        <v>41619.789976851847</v>
      </c>
      <c r="T821" s="9">
        <f t="shared" si="89"/>
        <v>41628.988888888889</v>
      </c>
      <c r="U821">
        <f t="shared" si="90"/>
        <v>10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f t="shared" si="84"/>
        <v>135</v>
      </c>
      <c r="P822">
        <f t="shared" si="85"/>
        <v>70.56</v>
      </c>
      <c r="Q822" t="str">
        <f t="shared" si="86"/>
        <v>music</v>
      </c>
      <c r="R822" t="str">
        <f t="shared" si="87"/>
        <v>rock</v>
      </c>
      <c r="S822" s="9">
        <f t="shared" si="88"/>
        <v>41768.633587962962</v>
      </c>
      <c r="T822" s="9">
        <f t="shared" si="89"/>
        <v>41799</v>
      </c>
      <c r="U822">
        <f t="shared" si="90"/>
        <v>31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f t="shared" si="84"/>
        <v>100</v>
      </c>
      <c r="P823">
        <f t="shared" si="85"/>
        <v>224.13</v>
      </c>
      <c r="Q823" t="str">
        <f t="shared" si="86"/>
        <v>music</v>
      </c>
      <c r="R823" t="str">
        <f t="shared" si="87"/>
        <v>rock</v>
      </c>
      <c r="S823" s="9">
        <f t="shared" si="88"/>
        <v>42093.71371527778</v>
      </c>
      <c r="T823" s="9">
        <f t="shared" si="89"/>
        <v>42127.959027777775</v>
      </c>
      <c r="U823">
        <f t="shared" si="90"/>
        <v>35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f t="shared" si="84"/>
        <v>120</v>
      </c>
      <c r="P824">
        <f t="shared" si="85"/>
        <v>51.82</v>
      </c>
      <c r="Q824" t="str">
        <f t="shared" si="86"/>
        <v>music</v>
      </c>
      <c r="R824" t="str">
        <f t="shared" si="87"/>
        <v>rock</v>
      </c>
      <c r="S824" s="9">
        <f t="shared" si="88"/>
        <v>41157.739004629628</v>
      </c>
      <c r="T824" s="9">
        <f t="shared" si="89"/>
        <v>41187.739004629628</v>
      </c>
      <c r="U824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f t="shared" si="84"/>
        <v>180</v>
      </c>
      <c r="P825">
        <f t="shared" si="85"/>
        <v>43.519999999999996</v>
      </c>
      <c r="Q825" t="str">
        <f t="shared" si="86"/>
        <v>music</v>
      </c>
      <c r="R825" t="str">
        <f t="shared" si="87"/>
        <v>rock</v>
      </c>
      <c r="S825" s="9">
        <f t="shared" si="88"/>
        <v>42055.764490740738</v>
      </c>
      <c r="T825" s="9">
        <f t="shared" si="89"/>
        <v>42085.722824074073</v>
      </c>
      <c r="U825">
        <f t="shared" si="90"/>
        <v>30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f t="shared" si="84"/>
        <v>135</v>
      </c>
      <c r="P826">
        <f t="shared" si="85"/>
        <v>39.82</v>
      </c>
      <c r="Q826" t="str">
        <f t="shared" si="86"/>
        <v>music</v>
      </c>
      <c r="R826" t="str">
        <f t="shared" si="87"/>
        <v>rock</v>
      </c>
      <c r="S826" s="9">
        <f t="shared" si="88"/>
        <v>40250.033773148149</v>
      </c>
      <c r="T826" s="9">
        <f t="shared" si="89"/>
        <v>40286.082638888889</v>
      </c>
      <c r="U826">
        <f t="shared" si="90"/>
        <v>37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f t="shared" si="84"/>
        <v>101</v>
      </c>
      <c r="P827">
        <f t="shared" si="85"/>
        <v>126.81</v>
      </c>
      <c r="Q827" t="str">
        <f t="shared" si="86"/>
        <v>music</v>
      </c>
      <c r="R827" t="str">
        <f t="shared" si="87"/>
        <v>rock</v>
      </c>
      <c r="S827" s="9">
        <f t="shared" si="88"/>
        <v>41186.098194444443</v>
      </c>
      <c r="T827" s="9">
        <f t="shared" si="89"/>
        <v>41211.098194444443</v>
      </c>
      <c r="U827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f t="shared" si="84"/>
        <v>102</v>
      </c>
      <c r="P828">
        <f t="shared" si="85"/>
        <v>113.88000000000001</v>
      </c>
      <c r="Q828" t="str">
        <f t="shared" si="86"/>
        <v>music</v>
      </c>
      <c r="R828" t="str">
        <f t="shared" si="87"/>
        <v>rock</v>
      </c>
      <c r="S828" s="9">
        <f t="shared" si="88"/>
        <v>40972.830208333333</v>
      </c>
      <c r="T828" s="9">
        <f t="shared" si="89"/>
        <v>40993.788541666661</v>
      </c>
      <c r="U828">
        <f t="shared" si="90"/>
        <v>21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f t="shared" si="84"/>
        <v>104</v>
      </c>
      <c r="P829">
        <f t="shared" si="85"/>
        <v>28.19</v>
      </c>
      <c r="Q829" t="str">
        <f t="shared" si="86"/>
        <v>music</v>
      </c>
      <c r="R829" t="str">
        <f t="shared" si="87"/>
        <v>rock</v>
      </c>
      <c r="S829" s="9">
        <f t="shared" si="88"/>
        <v>40927.265127314815</v>
      </c>
      <c r="T829" s="9">
        <f t="shared" si="89"/>
        <v>40953.617361111108</v>
      </c>
      <c r="U829">
        <f t="shared" si="90"/>
        <v>27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f t="shared" si="84"/>
        <v>107</v>
      </c>
      <c r="P830">
        <f t="shared" si="85"/>
        <v>36.61</v>
      </c>
      <c r="Q830" t="str">
        <f t="shared" si="86"/>
        <v>music</v>
      </c>
      <c r="R830" t="str">
        <f t="shared" si="87"/>
        <v>rock</v>
      </c>
      <c r="S830" s="9">
        <f t="shared" si="88"/>
        <v>41072.84238425926</v>
      </c>
      <c r="T830" s="9">
        <f t="shared" si="89"/>
        <v>41085.474999999999</v>
      </c>
      <c r="U830">
        <f t="shared" si="90"/>
        <v>13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42504.593055555553</v>
      </c>
      <c r="T831" s="9">
        <f t="shared" si="89"/>
        <v>42564.593055555553</v>
      </c>
      <c r="U831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f t="shared" si="84"/>
        <v>108</v>
      </c>
      <c r="P832">
        <f t="shared" si="85"/>
        <v>60.66</v>
      </c>
      <c r="Q832" t="str">
        <f t="shared" si="86"/>
        <v>music</v>
      </c>
      <c r="R832" t="str">
        <f t="shared" si="87"/>
        <v>rock</v>
      </c>
      <c r="S832" s="9">
        <f t="shared" si="88"/>
        <v>41325.317418981482</v>
      </c>
      <c r="T832" s="9">
        <f t="shared" si="89"/>
        <v>41355.27575231481</v>
      </c>
      <c r="U832">
        <f t="shared" si="90"/>
        <v>30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f t="shared" si="84"/>
        <v>234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40996.438587962963</v>
      </c>
      <c r="T833" s="9">
        <f t="shared" si="89"/>
        <v>41026.438587962963</v>
      </c>
      <c r="U833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f t="shared" si="84"/>
        <v>101</v>
      </c>
      <c r="P834">
        <f t="shared" si="85"/>
        <v>98</v>
      </c>
      <c r="Q834" t="str">
        <f t="shared" si="86"/>
        <v>music</v>
      </c>
      <c r="R834" t="str">
        <f t="shared" si="87"/>
        <v>rock</v>
      </c>
      <c r="S834" s="9">
        <f t="shared" si="88"/>
        <v>40869.466840277775</v>
      </c>
      <c r="T834" s="9">
        <f t="shared" si="89"/>
        <v>40929.134027777778</v>
      </c>
      <c r="U834">
        <f t="shared" si="90"/>
        <v>60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f t="shared" ref="O835:O898" si="91">ROUNDUP(SUM(E835/D835)*100,)</f>
        <v>102</v>
      </c>
      <c r="P835">
        <f t="shared" ref="P835:P898" si="92">IFERROR(ROUNDUP(E835/L835,2),"")</f>
        <v>148.79</v>
      </c>
      <c r="Q835" t="str">
        <f t="shared" ref="Q835:Q898" si="93">LEFT(N835,SEARCH("/",N835,1)-1)</f>
        <v>music</v>
      </c>
      <c r="R835" t="str">
        <f t="shared" ref="R835:R898" si="94">RIGHT(N835,LEN(N835) - SEARCH("/",N835))</f>
        <v>rock</v>
      </c>
      <c r="S835" s="9">
        <f t="shared" ref="S835:S898" si="95">(((J835/60)/60)/24)+DATE(1970,1,1)+(-5/24)</f>
        <v>41718.669849537036</v>
      </c>
      <c r="T835" s="9">
        <f t="shared" ref="T835:T898" si="96">(((I835/60)/60)/24)+DATE(1970,1,1)+(-5/24)</f>
        <v>41748.669849537036</v>
      </c>
      <c r="U835">
        <f t="shared" ref="U835:U898" si="97">IFERROR(ROUNDUP(T835-S835,0),"")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f t="shared" si="91"/>
        <v>132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41422.614490740736</v>
      </c>
      <c r="T836" s="9">
        <f t="shared" si="96"/>
        <v>41455.957638888889</v>
      </c>
      <c r="U836">
        <f t="shared" si="97"/>
        <v>34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f t="shared" si="91"/>
        <v>118</v>
      </c>
      <c r="P837">
        <f t="shared" si="92"/>
        <v>58.629999999999995</v>
      </c>
      <c r="Q837" t="str">
        <f t="shared" si="93"/>
        <v>music</v>
      </c>
      <c r="R837" t="str">
        <f t="shared" si="94"/>
        <v>rock</v>
      </c>
      <c r="S837" s="9">
        <f t="shared" si="95"/>
        <v>41005.249513888884</v>
      </c>
      <c r="T837" s="9">
        <f t="shared" si="96"/>
        <v>41047.916666666664</v>
      </c>
      <c r="U837">
        <f t="shared" si="97"/>
        <v>43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f t="shared" si="91"/>
        <v>101</v>
      </c>
      <c r="P838">
        <f t="shared" si="92"/>
        <v>109.71000000000001</v>
      </c>
      <c r="Q838" t="str">
        <f t="shared" si="93"/>
        <v>music</v>
      </c>
      <c r="R838" t="str">
        <f t="shared" si="94"/>
        <v>rock</v>
      </c>
      <c r="S838" s="9">
        <f t="shared" si="95"/>
        <v>41523.848587962959</v>
      </c>
      <c r="T838" s="9">
        <f t="shared" si="96"/>
        <v>41553.848587962959</v>
      </c>
      <c r="U838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f t="shared" si="91"/>
        <v>122</v>
      </c>
      <c r="P839">
        <f t="shared" si="92"/>
        <v>49.12</v>
      </c>
      <c r="Q839" t="str">
        <f t="shared" si="93"/>
        <v>music</v>
      </c>
      <c r="R839" t="str">
        <f t="shared" si="94"/>
        <v>rock</v>
      </c>
      <c r="S839" s="9">
        <f t="shared" si="95"/>
        <v>41730.79006944444</v>
      </c>
      <c r="T839" s="9">
        <f t="shared" si="96"/>
        <v>41760.79006944444</v>
      </c>
      <c r="U839">
        <f t="shared" si="97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f t="shared" si="91"/>
        <v>146</v>
      </c>
      <c r="P840">
        <f t="shared" si="92"/>
        <v>47.68</v>
      </c>
      <c r="Q840" t="str">
        <f t="shared" si="93"/>
        <v>music</v>
      </c>
      <c r="R840" t="str">
        <f t="shared" si="94"/>
        <v>rock</v>
      </c>
      <c r="S840" s="9">
        <f t="shared" si="95"/>
        <v>40895.689641203702</v>
      </c>
      <c r="T840" s="9">
        <f t="shared" si="96"/>
        <v>40925.689641203702</v>
      </c>
      <c r="U840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f t="shared" si="91"/>
        <v>117</v>
      </c>
      <c r="P841">
        <f t="shared" si="92"/>
        <v>60.739999999999995</v>
      </c>
      <c r="Q841" t="str">
        <f t="shared" si="93"/>
        <v>music</v>
      </c>
      <c r="R841" t="str">
        <f t="shared" si="94"/>
        <v>rock</v>
      </c>
      <c r="S841" s="9">
        <f t="shared" si="95"/>
        <v>41144.555046296293</v>
      </c>
      <c r="T841" s="9">
        <f t="shared" si="96"/>
        <v>41174.555046296293</v>
      </c>
      <c r="U841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f t="shared" si="91"/>
        <v>121</v>
      </c>
      <c r="P842">
        <f t="shared" si="92"/>
        <v>63.379999999999995</v>
      </c>
      <c r="Q842" t="str">
        <f t="shared" si="93"/>
        <v>music</v>
      </c>
      <c r="R842" t="str">
        <f t="shared" si="94"/>
        <v>metal</v>
      </c>
      <c r="S842" s="9">
        <f t="shared" si="95"/>
        <v>42607.018368055556</v>
      </c>
      <c r="T842" s="9">
        <f t="shared" si="96"/>
        <v>42637.018368055556</v>
      </c>
      <c r="U842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f t="shared" si="91"/>
        <v>102</v>
      </c>
      <c r="P843">
        <f t="shared" si="92"/>
        <v>53.9</v>
      </c>
      <c r="Q843" t="str">
        <f t="shared" si="93"/>
        <v>music</v>
      </c>
      <c r="R843" t="str">
        <f t="shared" si="94"/>
        <v>metal</v>
      </c>
      <c r="S843" s="9">
        <f t="shared" si="95"/>
        <v>41923.63035879629</v>
      </c>
      <c r="T843" s="9">
        <f t="shared" si="96"/>
        <v>41953.672025462954</v>
      </c>
      <c r="U843">
        <f t="shared" si="97"/>
        <v>31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f t="shared" si="91"/>
        <v>105</v>
      </c>
      <c r="P844">
        <f t="shared" si="92"/>
        <v>66.88000000000001</v>
      </c>
      <c r="Q844" t="str">
        <f t="shared" si="93"/>
        <v>music</v>
      </c>
      <c r="R844" t="str">
        <f t="shared" si="94"/>
        <v>metal</v>
      </c>
      <c r="S844" s="9">
        <f t="shared" si="95"/>
        <v>41526.384062500001</v>
      </c>
      <c r="T844" s="9">
        <f t="shared" si="96"/>
        <v>41560.957638888889</v>
      </c>
      <c r="U844">
        <f t="shared" si="97"/>
        <v>35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f t="shared" si="91"/>
        <v>268</v>
      </c>
      <c r="P845">
        <f t="shared" si="92"/>
        <v>63.11</v>
      </c>
      <c r="Q845" t="str">
        <f t="shared" si="93"/>
        <v>music</v>
      </c>
      <c r="R845" t="str">
        <f t="shared" si="94"/>
        <v>metal</v>
      </c>
      <c r="S845" s="9">
        <f t="shared" si="95"/>
        <v>42695.049537037034</v>
      </c>
      <c r="T845" s="9">
        <f t="shared" si="96"/>
        <v>42712.124999999993</v>
      </c>
      <c r="U845">
        <f t="shared" si="97"/>
        <v>18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f t="shared" si="91"/>
        <v>195</v>
      </c>
      <c r="P846">
        <f t="shared" si="92"/>
        <v>36.629999999999995</v>
      </c>
      <c r="Q846" t="str">
        <f t="shared" si="93"/>
        <v>music</v>
      </c>
      <c r="R846" t="str">
        <f t="shared" si="94"/>
        <v>metal</v>
      </c>
      <c r="S846" s="9">
        <f t="shared" si="95"/>
        <v>41905.476296296292</v>
      </c>
      <c r="T846" s="9">
        <f t="shared" si="96"/>
        <v>41943.999305555553</v>
      </c>
      <c r="U846">
        <f t="shared" si="97"/>
        <v>39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f t="shared" si="91"/>
        <v>121</v>
      </c>
      <c r="P847">
        <f t="shared" si="92"/>
        <v>34.01</v>
      </c>
      <c r="Q847" t="str">
        <f t="shared" si="93"/>
        <v>music</v>
      </c>
      <c r="R847" t="str">
        <f t="shared" si="94"/>
        <v>metal</v>
      </c>
      <c r="S847" s="9">
        <f t="shared" si="95"/>
        <v>42577.997638888883</v>
      </c>
      <c r="T847" s="9">
        <f t="shared" si="96"/>
        <v>42617.957638888889</v>
      </c>
      <c r="U847">
        <f t="shared" si="97"/>
        <v>40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f t="shared" si="91"/>
        <v>123</v>
      </c>
      <c r="P848">
        <f t="shared" si="92"/>
        <v>28.560000000000002</v>
      </c>
      <c r="Q848" t="str">
        <f t="shared" si="93"/>
        <v>music</v>
      </c>
      <c r="R848" t="str">
        <f t="shared" si="94"/>
        <v>metal</v>
      </c>
      <c r="S848" s="9">
        <f t="shared" si="95"/>
        <v>41694.183506944442</v>
      </c>
      <c r="T848" s="9">
        <f t="shared" si="96"/>
        <v>41708.375</v>
      </c>
      <c r="U848">
        <f t="shared" si="97"/>
        <v>15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42165.590000000004</v>
      </c>
      <c r="T849" s="9">
        <f t="shared" si="96"/>
        <v>42195.590000000004</v>
      </c>
      <c r="U849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42078.583715277775</v>
      </c>
      <c r="T850" s="9">
        <f t="shared" si="96"/>
        <v>42108.583715277775</v>
      </c>
      <c r="U850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f t="shared" si="91"/>
        <v>120</v>
      </c>
      <c r="P851">
        <f t="shared" si="92"/>
        <v>41.71</v>
      </c>
      <c r="Q851" t="str">
        <f t="shared" si="93"/>
        <v>music</v>
      </c>
      <c r="R851" t="str">
        <f t="shared" si="94"/>
        <v>metal</v>
      </c>
      <c r="S851" s="9">
        <f t="shared" si="95"/>
        <v>42050.94055555555</v>
      </c>
      <c r="T851" s="9">
        <f t="shared" si="96"/>
        <v>42078.898888888885</v>
      </c>
      <c r="U851">
        <f t="shared" si="97"/>
        <v>28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f t="shared" si="91"/>
        <v>156</v>
      </c>
      <c r="P852">
        <f t="shared" si="92"/>
        <v>46.669999999999995</v>
      </c>
      <c r="Q852" t="str">
        <f t="shared" si="93"/>
        <v>music</v>
      </c>
      <c r="R852" t="str">
        <f t="shared" si="94"/>
        <v>metal</v>
      </c>
      <c r="S852" s="9">
        <f t="shared" si="95"/>
        <v>42452.619409722225</v>
      </c>
      <c r="T852" s="9">
        <f t="shared" si="96"/>
        <v>42484.999305555553</v>
      </c>
      <c r="U852">
        <f t="shared" si="97"/>
        <v>33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f t="shared" si="91"/>
        <v>131</v>
      </c>
      <c r="P853">
        <f t="shared" si="92"/>
        <v>37.28</v>
      </c>
      <c r="Q853" t="str">
        <f t="shared" si="93"/>
        <v>music</v>
      </c>
      <c r="R853" t="str">
        <f t="shared" si="94"/>
        <v>metal</v>
      </c>
      <c r="S853" s="9">
        <f t="shared" si="95"/>
        <v>42522.671909722216</v>
      </c>
      <c r="T853" s="9">
        <f t="shared" si="96"/>
        <v>42582.614583333336</v>
      </c>
      <c r="U853">
        <f t="shared" si="97"/>
        <v>60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f t="shared" si="91"/>
        <v>105</v>
      </c>
      <c r="P854">
        <f t="shared" si="92"/>
        <v>59.26</v>
      </c>
      <c r="Q854" t="str">
        <f t="shared" si="93"/>
        <v>music</v>
      </c>
      <c r="R854" t="str">
        <f t="shared" si="94"/>
        <v>metal</v>
      </c>
      <c r="S854" s="9">
        <f t="shared" si="95"/>
        <v>42656.59716435185</v>
      </c>
      <c r="T854" s="9">
        <f t="shared" si="96"/>
        <v>42667.666666666664</v>
      </c>
      <c r="U854">
        <f t="shared" si="97"/>
        <v>12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42021.62394675926</v>
      </c>
      <c r="T855" s="9">
        <f t="shared" si="96"/>
        <v>42051.62394675926</v>
      </c>
      <c r="U855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f t="shared" si="91"/>
        <v>119</v>
      </c>
      <c r="P856">
        <f t="shared" si="92"/>
        <v>65.87</v>
      </c>
      <c r="Q856" t="str">
        <f t="shared" si="93"/>
        <v>music</v>
      </c>
      <c r="R856" t="str">
        <f t="shared" si="94"/>
        <v>metal</v>
      </c>
      <c r="S856" s="9">
        <f t="shared" si="95"/>
        <v>42702.004004629627</v>
      </c>
      <c r="T856" s="9">
        <f t="shared" si="96"/>
        <v>42732.004004629627</v>
      </c>
      <c r="U856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f t="shared" si="91"/>
        <v>104</v>
      </c>
      <c r="P857">
        <f t="shared" si="92"/>
        <v>31.92</v>
      </c>
      <c r="Q857" t="str">
        <f t="shared" si="93"/>
        <v>music</v>
      </c>
      <c r="R857" t="str">
        <f t="shared" si="94"/>
        <v>metal</v>
      </c>
      <c r="S857" s="9">
        <f t="shared" si="95"/>
        <v>42544.916863425926</v>
      </c>
      <c r="T857" s="9">
        <f t="shared" si="96"/>
        <v>42574.916863425926</v>
      </c>
      <c r="U857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f t="shared" si="91"/>
        <v>218</v>
      </c>
      <c r="P858">
        <f t="shared" si="92"/>
        <v>19.470000000000002</v>
      </c>
      <c r="Q858" t="str">
        <f t="shared" si="93"/>
        <v>music</v>
      </c>
      <c r="R858" t="str">
        <f t="shared" si="94"/>
        <v>metal</v>
      </c>
      <c r="S858" s="9">
        <f t="shared" si="95"/>
        <v>42609.103657407402</v>
      </c>
      <c r="T858" s="9">
        <f t="shared" si="96"/>
        <v>42668.583333333336</v>
      </c>
      <c r="U858">
        <f t="shared" si="97"/>
        <v>60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42291.373043981475</v>
      </c>
      <c r="T859" s="9">
        <f t="shared" si="96"/>
        <v>42333.414710648147</v>
      </c>
      <c r="U859">
        <f t="shared" si="97"/>
        <v>43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f t="shared" si="91"/>
        <v>145</v>
      </c>
      <c r="P860">
        <f t="shared" si="92"/>
        <v>22.740000000000002</v>
      </c>
      <c r="Q860" t="str">
        <f t="shared" si="93"/>
        <v>music</v>
      </c>
      <c r="R860" t="str">
        <f t="shared" si="94"/>
        <v>metal</v>
      </c>
      <c r="S860" s="9">
        <f t="shared" si="95"/>
        <v>42079.537245370368</v>
      </c>
      <c r="T860" s="9">
        <f t="shared" si="96"/>
        <v>42109.749305555553</v>
      </c>
      <c r="U860">
        <f t="shared" si="97"/>
        <v>31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f t="shared" si="91"/>
        <v>105</v>
      </c>
      <c r="P861">
        <f t="shared" si="92"/>
        <v>42.73</v>
      </c>
      <c r="Q861" t="str">
        <f t="shared" si="93"/>
        <v>music</v>
      </c>
      <c r="R861" t="str">
        <f t="shared" si="94"/>
        <v>metal</v>
      </c>
      <c r="S861" s="9">
        <f t="shared" si="95"/>
        <v>42128.611898148149</v>
      </c>
      <c r="T861" s="9">
        <f t="shared" si="96"/>
        <v>42158.791666666664</v>
      </c>
      <c r="U861">
        <f t="shared" si="97"/>
        <v>31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f t="shared" si="91"/>
        <v>19</v>
      </c>
      <c r="P862">
        <f t="shared" si="92"/>
        <v>52.919999999999995</v>
      </c>
      <c r="Q862" t="str">
        <f t="shared" si="93"/>
        <v>music</v>
      </c>
      <c r="R862" t="str">
        <f t="shared" si="94"/>
        <v>jazz</v>
      </c>
      <c r="S862" s="9">
        <f t="shared" si="95"/>
        <v>41570.274456018517</v>
      </c>
      <c r="T862" s="9">
        <f t="shared" si="96"/>
        <v>41600.316122685181</v>
      </c>
      <c r="U862">
        <f t="shared" si="97"/>
        <v>31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f t="shared" si="91"/>
        <v>3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42599.756990740738</v>
      </c>
      <c r="T863" s="9">
        <f t="shared" si="96"/>
        <v>42629.756990740738</v>
      </c>
      <c r="U863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f t="shared" si="91"/>
        <v>1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41559.346620370365</v>
      </c>
      <c r="T864" s="9">
        <f t="shared" si="96"/>
        <v>41589.388287037036</v>
      </c>
      <c r="U864">
        <f t="shared" si="97"/>
        <v>31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40920.909328703703</v>
      </c>
      <c r="T865" s="9">
        <f t="shared" si="96"/>
        <v>40950.909328703703</v>
      </c>
      <c r="U865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f t="shared" si="91"/>
        <v>42</v>
      </c>
      <c r="P866">
        <f t="shared" si="92"/>
        <v>34.18</v>
      </c>
      <c r="Q866" t="str">
        <f t="shared" si="93"/>
        <v>music</v>
      </c>
      <c r="R866" t="str">
        <f t="shared" si="94"/>
        <v>jazz</v>
      </c>
      <c r="S866" s="9">
        <f t="shared" si="95"/>
        <v>41540.898587962962</v>
      </c>
      <c r="T866" s="9">
        <f t="shared" si="96"/>
        <v>41563.207638888889</v>
      </c>
      <c r="U866">
        <f t="shared" si="97"/>
        <v>23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f t="shared" si="91"/>
        <v>3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41230.564780092594</v>
      </c>
      <c r="T867" s="9">
        <f t="shared" si="96"/>
        <v>41290.564780092594</v>
      </c>
      <c r="U867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f t="shared" si="91"/>
        <v>19</v>
      </c>
      <c r="P868">
        <f t="shared" si="92"/>
        <v>58.19</v>
      </c>
      <c r="Q868" t="str">
        <f t="shared" si="93"/>
        <v>music</v>
      </c>
      <c r="R868" t="str">
        <f t="shared" si="94"/>
        <v>jazz</v>
      </c>
      <c r="S868" s="9">
        <f t="shared" si="95"/>
        <v>42025.429606481477</v>
      </c>
      <c r="T868" s="9">
        <f t="shared" si="96"/>
        <v>42063.423611111109</v>
      </c>
      <c r="U868">
        <f t="shared" si="97"/>
        <v>38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f t="shared" si="91"/>
        <v>25</v>
      </c>
      <c r="P869">
        <f t="shared" si="92"/>
        <v>109.19000000000001</v>
      </c>
      <c r="Q869" t="str">
        <f t="shared" si="93"/>
        <v>music</v>
      </c>
      <c r="R869" t="str">
        <f t="shared" si="94"/>
        <v>jazz</v>
      </c>
      <c r="S869" s="9">
        <f t="shared" si="95"/>
        <v>40087.897060185183</v>
      </c>
      <c r="T869" s="9">
        <f t="shared" si="96"/>
        <v>40147.999305555553</v>
      </c>
      <c r="U869">
        <f t="shared" si="97"/>
        <v>61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f t="shared" si="91"/>
        <v>1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41615.819421296292</v>
      </c>
      <c r="T870" s="9">
        <f t="shared" si="96"/>
        <v>41645.819421296292</v>
      </c>
      <c r="U870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f t="shared" si="91"/>
        <v>12</v>
      </c>
      <c r="P871">
        <f t="shared" si="92"/>
        <v>346.67</v>
      </c>
      <c r="Q871" t="str">
        <f t="shared" si="93"/>
        <v>music</v>
      </c>
      <c r="R871" t="str">
        <f t="shared" si="94"/>
        <v>jazz</v>
      </c>
      <c r="S871" s="9">
        <f t="shared" si="95"/>
        <v>41342.637233796297</v>
      </c>
      <c r="T871" s="9">
        <f t="shared" si="96"/>
        <v>41372.595567129625</v>
      </c>
      <c r="U871">
        <f t="shared" si="97"/>
        <v>30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f t="shared" si="91"/>
        <v>1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41487.813923611109</v>
      </c>
      <c r="T872" s="9">
        <f t="shared" si="96"/>
        <v>41517.813923611109</v>
      </c>
      <c r="U872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f t="shared" si="91"/>
        <v>6</v>
      </c>
      <c r="P873">
        <f t="shared" si="92"/>
        <v>27.09</v>
      </c>
      <c r="Q873" t="str">
        <f t="shared" si="93"/>
        <v>music</v>
      </c>
      <c r="R873" t="str">
        <f t="shared" si="94"/>
        <v>jazz</v>
      </c>
      <c r="S873" s="9">
        <f t="shared" si="95"/>
        <v>41577.352951388886</v>
      </c>
      <c r="T873" s="9">
        <f t="shared" si="96"/>
        <v>41607.39461805555</v>
      </c>
      <c r="U873">
        <f t="shared" si="97"/>
        <v>31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f t="shared" si="91"/>
        <v>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40567.617210648146</v>
      </c>
      <c r="T874" s="9">
        <f t="shared" si="96"/>
        <v>40612.617210648146</v>
      </c>
      <c r="U874">
        <f t="shared" si="97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f t="shared" si="91"/>
        <v>2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41183.958796296298</v>
      </c>
      <c r="T875" s="9">
        <f t="shared" si="96"/>
        <v>41224.000462962962</v>
      </c>
      <c r="U875">
        <f t="shared" si="97"/>
        <v>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f t="shared" si="91"/>
        <v>25</v>
      </c>
      <c r="P876">
        <f t="shared" si="92"/>
        <v>34.769999999999996</v>
      </c>
      <c r="Q876" t="str">
        <f t="shared" si="93"/>
        <v>music</v>
      </c>
      <c r="R876" t="str">
        <f t="shared" si="94"/>
        <v>jazz</v>
      </c>
      <c r="S876" s="9">
        <f t="shared" si="95"/>
        <v>41368.375393518516</v>
      </c>
      <c r="T876" s="9">
        <f t="shared" si="96"/>
        <v>41398.375393518516</v>
      </c>
      <c r="U876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f t="shared" si="91"/>
        <v>0</v>
      </c>
      <c r="P877" t="str">
        <f t="shared" si="92"/>
        <v/>
      </c>
      <c r="Q877" t="str">
        <f t="shared" si="93"/>
        <v>music</v>
      </c>
      <c r="R877" t="str">
        <f t="shared" si="94"/>
        <v>jazz</v>
      </c>
      <c r="S877" s="9">
        <f t="shared" si="95"/>
        <v>42248.515405092585</v>
      </c>
      <c r="T877" s="9">
        <f t="shared" si="96"/>
        <v>42268.515405092585</v>
      </c>
      <c r="U877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f t="shared" si="91"/>
        <v>41</v>
      </c>
      <c r="P878">
        <f t="shared" si="92"/>
        <v>28.580000000000002</v>
      </c>
      <c r="Q878" t="str">
        <f t="shared" si="93"/>
        <v>music</v>
      </c>
      <c r="R878" t="str">
        <f t="shared" si="94"/>
        <v>jazz</v>
      </c>
      <c r="S878" s="9">
        <f t="shared" si="95"/>
        <v>41276.288506944438</v>
      </c>
      <c r="T878" s="9">
        <f t="shared" si="96"/>
        <v>41309.288506944438</v>
      </c>
      <c r="U878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f t="shared" si="91"/>
        <v>68</v>
      </c>
      <c r="P879">
        <f t="shared" si="92"/>
        <v>46.589999999999996</v>
      </c>
      <c r="Q879" t="str">
        <f t="shared" si="93"/>
        <v>music</v>
      </c>
      <c r="R879" t="str">
        <f t="shared" si="94"/>
        <v>jazz</v>
      </c>
      <c r="S879" s="9">
        <f t="shared" si="95"/>
        <v>41597.580555555556</v>
      </c>
      <c r="T879" s="9">
        <f t="shared" si="96"/>
        <v>41627.580555555556</v>
      </c>
      <c r="U879">
        <f t="shared" si="97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f t="shared" si="91"/>
        <v>2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40505.024583333332</v>
      </c>
      <c r="T880" s="9">
        <f t="shared" si="96"/>
        <v>40535.024583333332</v>
      </c>
      <c r="U880">
        <f t="shared" si="97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f t="shared" si="91"/>
        <v>31</v>
      </c>
      <c r="P881">
        <f t="shared" si="92"/>
        <v>21.470000000000002</v>
      </c>
      <c r="Q881" t="str">
        <f t="shared" si="93"/>
        <v>music</v>
      </c>
      <c r="R881" t="str">
        <f t="shared" si="94"/>
        <v>jazz</v>
      </c>
      <c r="S881" s="9">
        <f t="shared" si="95"/>
        <v>41037.621585648143</v>
      </c>
      <c r="T881" s="9">
        <f t="shared" si="96"/>
        <v>41058.621585648143</v>
      </c>
      <c r="U881">
        <f t="shared" si="97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f t="shared" si="91"/>
        <v>3</v>
      </c>
      <c r="P882">
        <f t="shared" si="92"/>
        <v>14.129999999999999</v>
      </c>
      <c r="Q882" t="str">
        <f t="shared" si="93"/>
        <v>music</v>
      </c>
      <c r="R882" t="str">
        <f t="shared" si="94"/>
        <v>indie rock</v>
      </c>
      <c r="S882" s="9">
        <f t="shared" si="95"/>
        <v>41179.112708333334</v>
      </c>
      <c r="T882" s="9">
        <f t="shared" si="96"/>
        <v>41212.112708333334</v>
      </c>
      <c r="U882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40877.042662037034</v>
      </c>
      <c r="T883" s="9">
        <f t="shared" si="96"/>
        <v>40922.042662037034</v>
      </c>
      <c r="U883">
        <f t="shared" si="97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f t="shared" si="91"/>
        <v>21</v>
      </c>
      <c r="P884">
        <f t="shared" si="92"/>
        <v>21.580000000000002</v>
      </c>
      <c r="Q884" t="str">
        <f t="shared" si="93"/>
        <v>music</v>
      </c>
      <c r="R884" t="str">
        <f t="shared" si="94"/>
        <v>indie rock</v>
      </c>
      <c r="S884" s="9">
        <f t="shared" si="95"/>
        <v>40759.652199074073</v>
      </c>
      <c r="T884" s="9">
        <f t="shared" si="96"/>
        <v>40792.652199074073</v>
      </c>
      <c r="U884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f t="shared" si="91"/>
        <v>41</v>
      </c>
      <c r="P885">
        <f t="shared" si="92"/>
        <v>83.38000000000001</v>
      </c>
      <c r="Q885" t="str">
        <f t="shared" si="93"/>
        <v>music</v>
      </c>
      <c r="R885" t="str">
        <f t="shared" si="94"/>
        <v>indie rock</v>
      </c>
      <c r="S885" s="9">
        <f t="shared" si="95"/>
        <v>42371.727256944439</v>
      </c>
      <c r="T885" s="9">
        <f t="shared" si="96"/>
        <v>42431.727256944439</v>
      </c>
      <c r="U885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40981.594282407401</v>
      </c>
      <c r="T886" s="9">
        <f t="shared" si="96"/>
        <v>41040.896527777775</v>
      </c>
      <c r="U886">
        <f t="shared" si="97"/>
        <v>60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f t="shared" si="91"/>
        <v>75</v>
      </c>
      <c r="P887">
        <f t="shared" si="92"/>
        <v>35.72</v>
      </c>
      <c r="Q887" t="str">
        <f t="shared" si="93"/>
        <v>music</v>
      </c>
      <c r="R887" t="str">
        <f t="shared" si="94"/>
        <v>indie rock</v>
      </c>
      <c r="S887" s="9">
        <f t="shared" si="95"/>
        <v>42713.732766203706</v>
      </c>
      <c r="T887" s="9">
        <f t="shared" si="96"/>
        <v>42734.732766203706</v>
      </c>
      <c r="U887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f t="shared" si="91"/>
        <v>41</v>
      </c>
      <c r="P888">
        <f t="shared" si="92"/>
        <v>29.290000000000003</v>
      </c>
      <c r="Q888" t="str">
        <f t="shared" si="93"/>
        <v>music</v>
      </c>
      <c r="R888" t="str">
        <f t="shared" si="94"/>
        <v>indie rock</v>
      </c>
      <c r="S888" s="9">
        <f t="shared" si="95"/>
        <v>42603.662187499998</v>
      </c>
      <c r="T888" s="9">
        <f t="shared" si="96"/>
        <v>42628.662187499998</v>
      </c>
      <c r="U888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f t="shared" si="91"/>
        <v>0</v>
      </c>
      <c r="P889" t="str">
        <f t="shared" si="92"/>
        <v/>
      </c>
      <c r="Q889" t="str">
        <f t="shared" si="93"/>
        <v>music</v>
      </c>
      <c r="R889" t="str">
        <f t="shared" si="94"/>
        <v>indie rock</v>
      </c>
      <c r="S889" s="9">
        <f t="shared" si="95"/>
        <v>41026.75063657407</v>
      </c>
      <c r="T889" s="9">
        <f t="shared" si="96"/>
        <v>41056.75063657407</v>
      </c>
      <c r="U889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f t="shared" si="91"/>
        <v>8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40751.544965277775</v>
      </c>
      <c r="T890" s="9">
        <f t="shared" si="96"/>
        <v>40787.041666666664</v>
      </c>
      <c r="U890">
        <f t="shared" si="97"/>
        <v>36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f t="shared" si="91"/>
        <v>10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41887.575729166667</v>
      </c>
      <c r="T891" s="9">
        <f t="shared" si="96"/>
        <v>41917.575729166667</v>
      </c>
      <c r="U891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f t="shared" si="91"/>
        <v>5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41569.490497685183</v>
      </c>
      <c r="T892" s="9">
        <f t="shared" si="96"/>
        <v>41599.532164351847</v>
      </c>
      <c r="U892">
        <f t="shared" si="97"/>
        <v>31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f t="shared" si="91"/>
        <v>4</v>
      </c>
      <c r="P893">
        <f t="shared" si="92"/>
        <v>28.89</v>
      </c>
      <c r="Q893" t="str">
        <f t="shared" si="93"/>
        <v>music</v>
      </c>
      <c r="R893" t="str">
        <f t="shared" si="94"/>
        <v>indie rock</v>
      </c>
      <c r="S893" s="9">
        <f t="shared" si="95"/>
        <v>41841.823263888888</v>
      </c>
      <c r="T893" s="9">
        <f t="shared" si="96"/>
        <v>41871.823263888888</v>
      </c>
      <c r="U893">
        <f t="shared" si="97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f t="shared" si="91"/>
        <v>41</v>
      </c>
      <c r="P894">
        <f t="shared" si="92"/>
        <v>143.82999999999998</v>
      </c>
      <c r="Q894" t="str">
        <f t="shared" si="93"/>
        <v>music</v>
      </c>
      <c r="R894" t="str">
        <f t="shared" si="94"/>
        <v>indie rock</v>
      </c>
      <c r="S894" s="9">
        <f t="shared" si="95"/>
        <v>40303.991701388884</v>
      </c>
      <c r="T894" s="9">
        <f t="shared" si="96"/>
        <v>40390.958333333328</v>
      </c>
      <c r="U894">
        <f t="shared" si="97"/>
        <v>87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42065.689386574071</v>
      </c>
      <c r="T895" s="9">
        <f t="shared" si="96"/>
        <v>42095.647719907407</v>
      </c>
      <c r="U895">
        <f t="shared" si="97"/>
        <v>30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f t="shared" si="91"/>
        <v>40</v>
      </c>
      <c r="P896">
        <f t="shared" si="92"/>
        <v>147.82</v>
      </c>
      <c r="Q896" t="str">
        <f t="shared" si="93"/>
        <v>music</v>
      </c>
      <c r="R896" t="str">
        <f t="shared" si="94"/>
        <v>indie rock</v>
      </c>
      <c r="S896" s="9">
        <f t="shared" si="95"/>
        <v>42496.773263888892</v>
      </c>
      <c r="T896" s="9">
        <f t="shared" si="96"/>
        <v>42526.773263888892</v>
      </c>
      <c r="U896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f t="shared" si="91"/>
        <v>3</v>
      </c>
      <c r="P897">
        <f t="shared" si="92"/>
        <v>27.860000000000003</v>
      </c>
      <c r="Q897" t="str">
        <f t="shared" si="93"/>
        <v>music</v>
      </c>
      <c r="R897" t="str">
        <f t="shared" si="94"/>
        <v>indie rock</v>
      </c>
      <c r="S897" s="9">
        <f t="shared" si="95"/>
        <v>40430.919317129628</v>
      </c>
      <c r="T897" s="9">
        <f t="shared" si="96"/>
        <v>40475.919317129628</v>
      </c>
      <c r="U897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f t="shared" si="91"/>
        <v>40</v>
      </c>
      <c r="P898">
        <f t="shared" si="92"/>
        <v>44.449999999999996</v>
      </c>
      <c r="Q898" t="str">
        <f t="shared" si="93"/>
        <v>music</v>
      </c>
      <c r="R898" t="str">
        <f t="shared" si="94"/>
        <v>indie rock</v>
      </c>
      <c r="S898" s="9">
        <f t="shared" si="95"/>
        <v>42218.664652777778</v>
      </c>
      <c r="T898" s="9">
        <f t="shared" si="96"/>
        <v>42243.958333333336</v>
      </c>
      <c r="U898">
        <f t="shared" si="97"/>
        <v>26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f t="shared" ref="O899:O962" si="98">ROUNDUP(SUM(E899/D899)*100,)</f>
        <v>0</v>
      </c>
      <c r="P899" t="str">
        <f t="shared" ref="P899:P962" si="99">IFERROR(ROUNDUP(E899/L899,2),"")</f>
        <v/>
      </c>
      <c r="Q899" t="str">
        <f t="shared" ref="Q899:Q962" si="100">LEFT(N899,SEARCH("/",N899,1)-1)</f>
        <v>music</v>
      </c>
      <c r="R899" t="str">
        <f t="shared" ref="R899:R962" si="101">RIGHT(N899,LEN(N899) - SEARCH("/",N899))</f>
        <v>indie rock</v>
      </c>
      <c r="S899" s="9">
        <f t="shared" ref="S899:S962" si="102">(((J899/60)/60)/24)+DATE(1970,1,1)+(-5/24)</f>
        <v>41211.480416666665</v>
      </c>
      <c r="T899" s="9">
        <f t="shared" ref="T899:T962" si="103">(((I899/60)/60)/24)+DATE(1970,1,1)+(-5/24)</f>
        <v>41241.52208333333</v>
      </c>
      <c r="U899">
        <f t="shared" ref="U899:U962" si="104">IFERROR(ROUNDUP(T899-S899,0),"")</f>
        <v>31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40878.549884259257</v>
      </c>
      <c r="T900" s="9">
        <f t="shared" si="103"/>
        <v>40923.549884259257</v>
      </c>
      <c r="U900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f t="shared" si="98"/>
        <v>38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40645.890763888885</v>
      </c>
      <c r="T901" s="9">
        <f t="shared" si="103"/>
        <v>40690.890763888885</v>
      </c>
      <c r="U901">
        <f t="shared" si="10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f t="shared" si="98"/>
        <v>1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42429.641226851854</v>
      </c>
      <c r="T902" s="9">
        <f t="shared" si="103"/>
        <v>42459.599560185183</v>
      </c>
      <c r="U902">
        <f t="shared" si="104"/>
        <v>30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f t="shared" si="98"/>
        <v>0</v>
      </c>
      <c r="P903" t="str">
        <f t="shared" si="99"/>
        <v/>
      </c>
      <c r="Q903" t="str">
        <f t="shared" si="100"/>
        <v>music</v>
      </c>
      <c r="R903" t="str">
        <f t="shared" si="101"/>
        <v>jazz</v>
      </c>
      <c r="S903" s="9">
        <f t="shared" si="102"/>
        <v>40291.603171296294</v>
      </c>
      <c r="T903" s="9">
        <f t="shared" si="103"/>
        <v>40337.59097222222</v>
      </c>
      <c r="U903">
        <f t="shared" si="104"/>
        <v>46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f t="shared" si="98"/>
        <v>1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41829.757199074069</v>
      </c>
      <c r="T904" s="9">
        <f t="shared" si="103"/>
        <v>41881.4375</v>
      </c>
      <c r="U904">
        <f t="shared" si="104"/>
        <v>52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f t="shared" si="98"/>
        <v>4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41149.587731481479</v>
      </c>
      <c r="T905" s="9">
        <f t="shared" si="103"/>
        <v>41174.892361111109</v>
      </c>
      <c r="U905">
        <f t="shared" si="104"/>
        <v>26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f t="shared" si="98"/>
        <v>1</v>
      </c>
      <c r="P906">
        <f t="shared" si="99"/>
        <v>50.339999999999996</v>
      </c>
      <c r="Q906" t="str">
        <f t="shared" si="100"/>
        <v>music</v>
      </c>
      <c r="R906" t="str">
        <f t="shared" si="101"/>
        <v>jazz</v>
      </c>
      <c r="S906" s="9">
        <f t="shared" si="102"/>
        <v>42341.87195601852</v>
      </c>
      <c r="T906" s="9">
        <f t="shared" si="103"/>
        <v>42371.87195601852</v>
      </c>
      <c r="U906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f t="shared" si="98"/>
        <v>4</v>
      </c>
      <c r="P907">
        <f t="shared" si="99"/>
        <v>32.669999999999995</v>
      </c>
      <c r="Q907" t="str">
        <f t="shared" si="100"/>
        <v>music</v>
      </c>
      <c r="R907" t="str">
        <f t="shared" si="101"/>
        <v>jazz</v>
      </c>
      <c r="S907" s="9">
        <f t="shared" si="102"/>
        <v>40507.031550925924</v>
      </c>
      <c r="T907" s="9">
        <f t="shared" si="103"/>
        <v>40567.031550925924</v>
      </c>
      <c r="U907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f t="shared" si="98"/>
        <v>0</v>
      </c>
      <c r="P908" t="str">
        <f t="shared" si="99"/>
        <v/>
      </c>
      <c r="Q908" t="str">
        <f t="shared" si="100"/>
        <v>music</v>
      </c>
      <c r="R908" t="str">
        <f t="shared" si="101"/>
        <v>jazz</v>
      </c>
      <c r="S908" s="9">
        <f t="shared" si="102"/>
        <v>41680.981365740736</v>
      </c>
      <c r="T908" s="9">
        <f t="shared" si="103"/>
        <v>41710.939699074072</v>
      </c>
      <c r="U908">
        <f t="shared" si="104"/>
        <v>30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f t="shared" si="98"/>
        <v>0</v>
      </c>
      <c r="P909" t="str">
        <f t="shared" si="99"/>
        <v/>
      </c>
      <c r="Q909" t="str">
        <f t="shared" si="100"/>
        <v>music</v>
      </c>
      <c r="R909" t="str">
        <f t="shared" si="101"/>
        <v>jazz</v>
      </c>
      <c r="S909" s="9">
        <f t="shared" si="102"/>
        <v>40766.9840625</v>
      </c>
      <c r="T909" s="9">
        <f t="shared" si="103"/>
        <v>40796.9840625</v>
      </c>
      <c r="U909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f t="shared" si="98"/>
        <v>0</v>
      </c>
      <c r="P910" t="str">
        <f t="shared" si="99"/>
        <v/>
      </c>
      <c r="Q910" t="str">
        <f t="shared" si="100"/>
        <v>music</v>
      </c>
      <c r="R910" t="str">
        <f t="shared" si="101"/>
        <v>jazz</v>
      </c>
      <c r="S910" s="9">
        <f t="shared" si="102"/>
        <v>40340.593229166661</v>
      </c>
      <c r="T910" s="9">
        <f t="shared" si="103"/>
        <v>40385.999305555553</v>
      </c>
      <c r="U910">
        <f t="shared" si="104"/>
        <v>46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f t="shared" si="98"/>
        <v>4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41081.481944444444</v>
      </c>
      <c r="T911" s="9">
        <f t="shared" si="103"/>
        <v>41112.958333333328</v>
      </c>
      <c r="U911">
        <f t="shared" si="104"/>
        <v>32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f t="shared" si="98"/>
        <v>23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42737.337025462963</v>
      </c>
      <c r="T912" s="9">
        <f t="shared" si="103"/>
        <v>42797.337025462963</v>
      </c>
      <c r="U912">
        <f t="shared" si="10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f t="shared" si="98"/>
        <v>0</v>
      </c>
      <c r="P913" t="str">
        <f t="shared" si="99"/>
        <v/>
      </c>
      <c r="Q913" t="str">
        <f t="shared" si="100"/>
        <v>music</v>
      </c>
      <c r="R913" t="str">
        <f t="shared" si="101"/>
        <v>jazz</v>
      </c>
      <c r="S913" s="9">
        <f t="shared" si="102"/>
        <v>41641.796817129631</v>
      </c>
      <c r="T913" s="9">
        <f t="shared" si="103"/>
        <v>41662.796817129631</v>
      </c>
      <c r="U913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41193.901006944441</v>
      </c>
      <c r="T914" s="9">
        <f t="shared" si="103"/>
        <v>41253.942673611105</v>
      </c>
      <c r="U914">
        <f t="shared" si="104"/>
        <v>61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f t="shared" si="98"/>
        <v>7</v>
      </c>
      <c r="P915">
        <f t="shared" si="99"/>
        <v>82.59</v>
      </c>
      <c r="Q915" t="str">
        <f t="shared" si="100"/>
        <v>music</v>
      </c>
      <c r="R915" t="str">
        <f t="shared" si="101"/>
        <v>jazz</v>
      </c>
      <c r="S915" s="9">
        <f t="shared" si="102"/>
        <v>41003.930775462963</v>
      </c>
      <c r="T915" s="9">
        <f t="shared" si="103"/>
        <v>41033.930775462963</v>
      </c>
      <c r="U915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f t="shared" si="98"/>
        <v>0</v>
      </c>
      <c r="P916" t="str">
        <f t="shared" si="99"/>
        <v/>
      </c>
      <c r="Q916" t="str">
        <f t="shared" si="100"/>
        <v>music</v>
      </c>
      <c r="R916" t="str">
        <f t="shared" si="101"/>
        <v>jazz</v>
      </c>
      <c r="S916" s="9">
        <f t="shared" si="102"/>
        <v>41116.554942129631</v>
      </c>
      <c r="T916" s="9">
        <f t="shared" si="103"/>
        <v>41146.554942129631</v>
      </c>
      <c r="U916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f t="shared" si="98"/>
        <v>6</v>
      </c>
      <c r="P917">
        <f t="shared" si="99"/>
        <v>41.669999999999995</v>
      </c>
      <c r="Q917" t="str">
        <f t="shared" si="100"/>
        <v>music</v>
      </c>
      <c r="R917" t="str">
        <f t="shared" si="101"/>
        <v>jazz</v>
      </c>
      <c r="S917" s="9">
        <f t="shared" si="102"/>
        <v>40937.471226851849</v>
      </c>
      <c r="T917" s="9">
        <f t="shared" si="103"/>
        <v>40968.999305555553</v>
      </c>
      <c r="U917">
        <f t="shared" si="104"/>
        <v>32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f t="shared" si="98"/>
        <v>0</v>
      </c>
      <c r="P918" t="str">
        <f t="shared" si="99"/>
        <v/>
      </c>
      <c r="Q918" t="str">
        <f t="shared" si="100"/>
        <v>music</v>
      </c>
      <c r="R918" t="str">
        <f t="shared" si="101"/>
        <v>jazz</v>
      </c>
      <c r="S918" s="9">
        <f t="shared" si="102"/>
        <v>40434.645069444443</v>
      </c>
      <c r="T918" s="9">
        <f t="shared" si="103"/>
        <v>40473</v>
      </c>
      <c r="U918">
        <f t="shared" si="104"/>
        <v>39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41802.735300925924</v>
      </c>
      <c r="T919" s="9">
        <f t="shared" si="103"/>
        <v>41833.895833333328</v>
      </c>
      <c r="U919">
        <f t="shared" si="104"/>
        <v>32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f t="shared" si="98"/>
        <v>6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41944.707881944443</v>
      </c>
      <c r="T920" s="9">
        <f t="shared" si="103"/>
        <v>41974.749548611107</v>
      </c>
      <c r="U920">
        <f t="shared" si="104"/>
        <v>31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41227.433391203704</v>
      </c>
      <c r="T921" s="9">
        <f t="shared" si="103"/>
        <v>41262.433391203704</v>
      </c>
      <c r="U921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f t="shared" si="98"/>
        <v>0</v>
      </c>
      <c r="P922" t="str">
        <f t="shared" si="99"/>
        <v/>
      </c>
      <c r="Q922" t="str">
        <f t="shared" si="100"/>
        <v>music</v>
      </c>
      <c r="R922" t="str">
        <f t="shared" si="101"/>
        <v>jazz</v>
      </c>
      <c r="S922" s="9">
        <f t="shared" si="102"/>
        <v>41562.463217592594</v>
      </c>
      <c r="T922" s="9">
        <f t="shared" si="103"/>
        <v>41592.504884259259</v>
      </c>
      <c r="U922">
        <f t="shared" si="104"/>
        <v>31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f t="shared" si="98"/>
        <v>31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40846.962685185179</v>
      </c>
      <c r="T923" s="9">
        <f t="shared" si="103"/>
        <v>40889.004351851851</v>
      </c>
      <c r="U923">
        <f t="shared" si="104"/>
        <v>43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f t="shared" si="98"/>
        <v>22</v>
      </c>
      <c r="P924">
        <f t="shared" si="99"/>
        <v>189.34</v>
      </c>
      <c r="Q924" t="str">
        <f t="shared" si="100"/>
        <v>music</v>
      </c>
      <c r="R924" t="str">
        <f t="shared" si="101"/>
        <v>jazz</v>
      </c>
      <c r="S924" s="9">
        <f t="shared" si="102"/>
        <v>41878.32167824074</v>
      </c>
      <c r="T924" s="9">
        <f t="shared" si="103"/>
        <v>41913.32167824074</v>
      </c>
      <c r="U924">
        <f t="shared" si="10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f t="shared" si="98"/>
        <v>3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41934.751423611109</v>
      </c>
      <c r="T925" s="9">
        <f t="shared" si="103"/>
        <v>41964.793090277781</v>
      </c>
      <c r="U925">
        <f t="shared" si="104"/>
        <v>31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f t="shared" si="98"/>
        <v>11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41288.734594907408</v>
      </c>
      <c r="T926" s="9">
        <f t="shared" si="103"/>
        <v>41318.734594907408</v>
      </c>
      <c r="U926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41575.672581018516</v>
      </c>
      <c r="T927" s="9">
        <f t="shared" si="103"/>
        <v>41605.71424768518</v>
      </c>
      <c r="U927">
        <f t="shared" si="104"/>
        <v>31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f t="shared" si="98"/>
        <v>0</v>
      </c>
      <c r="P928" t="str">
        <f t="shared" si="99"/>
        <v/>
      </c>
      <c r="Q928" t="str">
        <f t="shared" si="100"/>
        <v>music</v>
      </c>
      <c r="R928" t="str">
        <f t="shared" si="101"/>
        <v>jazz</v>
      </c>
      <c r="S928" s="9">
        <f t="shared" si="102"/>
        <v>40337.811689814815</v>
      </c>
      <c r="T928" s="9">
        <f t="shared" si="103"/>
        <v>40367.736111111109</v>
      </c>
      <c r="U928">
        <f t="shared" si="104"/>
        <v>30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f t="shared" si="98"/>
        <v>0</v>
      </c>
      <c r="P929" t="str">
        <f t="shared" si="99"/>
        <v/>
      </c>
      <c r="Q929" t="str">
        <f t="shared" si="100"/>
        <v>music</v>
      </c>
      <c r="R929" t="str">
        <f t="shared" si="101"/>
        <v>jazz</v>
      </c>
      <c r="S929" s="9">
        <f t="shared" si="102"/>
        <v>41013.614525462959</v>
      </c>
      <c r="T929" s="9">
        <f t="shared" si="103"/>
        <v>41043.614525462959</v>
      </c>
      <c r="U929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f t="shared" si="98"/>
        <v>11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41180.654085648144</v>
      </c>
      <c r="T930" s="9">
        <f t="shared" si="103"/>
        <v>41230.791666666664</v>
      </c>
      <c r="U930">
        <f t="shared" si="104"/>
        <v>51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f t="shared" si="98"/>
        <v>0</v>
      </c>
      <c r="P931" t="str">
        <f t="shared" si="99"/>
        <v/>
      </c>
      <c r="Q931" t="str">
        <f t="shared" si="100"/>
        <v>music</v>
      </c>
      <c r="R931" t="str">
        <f t="shared" si="101"/>
        <v>jazz</v>
      </c>
      <c r="S931" s="9">
        <f t="shared" si="102"/>
        <v>40978.029733796291</v>
      </c>
      <c r="T931" s="9">
        <f t="shared" si="103"/>
        <v>41007.988067129627</v>
      </c>
      <c r="U931">
        <f t="shared" si="104"/>
        <v>30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f t="shared" si="98"/>
        <v>39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40312.707245370366</v>
      </c>
      <c r="T932" s="9">
        <f t="shared" si="103"/>
        <v>40354.688888888886</v>
      </c>
      <c r="U932">
        <f t="shared" si="104"/>
        <v>42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f t="shared" si="98"/>
        <v>7</v>
      </c>
      <c r="P933">
        <f t="shared" si="99"/>
        <v>18.720000000000002</v>
      </c>
      <c r="Q933" t="str">
        <f t="shared" si="100"/>
        <v>music</v>
      </c>
      <c r="R933" t="str">
        <f t="shared" si="101"/>
        <v>jazz</v>
      </c>
      <c r="S933" s="9">
        <f t="shared" si="102"/>
        <v>41680.151643518519</v>
      </c>
      <c r="T933" s="9">
        <f t="shared" si="103"/>
        <v>41714.708333333328</v>
      </c>
      <c r="U933">
        <f t="shared" si="104"/>
        <v>35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f t="shared" si="98"/>
        <v>15</v>
      </c>
      <c r="P934">
        <f t="shared" si="99"/>
        <v>46.04</v>
      </c>
      <c r="Q934" t="str">
        <f t="shared" si="100"/>
        <v>music</v>
      </c>
      <c r="R934" t="str">
        <f t="shared" si="101"/>
        <v>jazz</v>
      </c>
      <c r="S934" s="9">
        <f t="shared" si="102"/>
        <v>41310.760937499996</v>
      </c>
      <c r="T934" s="9">
        <f t="shared" si="103"/>
        <v>41355.719270833331</v>
      </c>
      <c r="U934">
        <f t="shared" si="104"/>
        <v>45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41710.960752314815</v>
      </c>
      <c r="T935" s="9">
        <f t="shared" si="103"/>
        <v>41770.960752314815</v>
      </c>
      <c r="U935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f t="shared" si="98"/>
        <v>31</v>
      </c>
      <c r="P936">
        <f t="shared" si="99"/>
        <v>50.669999999999995</v>
      </c>
      <c r="Q936" t="str">
        <f t="shared" si="100"/>
        <v>music</v>
      </c>
      <c r="R936" t="str">
        <f t="shared" si="101"/>
        <v>jazz</v>
      </c>
      <c r="S936" s="9">
        <f t="shared" si="102"/>
        <v>41733.528749999998</v>
      </c>
      <c r="T936" s="9">
        <f t="shared" si="103"/>
        <v>41763.041666666664</v>
      </c>
      <c r="U936">
        <f t="shared" si="104"/>
        <v>30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f t="shared" si="98"/>
        <v>2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42368.125335648147</v>
      </c>
      <c r="T937" s="9">
        <f t="shared" si="103"/>
        <v>42398.125335648147</v>
      </c>
      <c r="U937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f t="shared" si="98"/>
        <v>0</v>
      </c>
      <c r="P938" t="str">
        <f t="shared" si="99"/>
        <v/>
      </c>
      <c r="Q938" t="str">
        <f t="shared" si="100"/>
        <v>music</v>
      </c>
      <c r="R938" t="str">
        <f t="shared" si="101"/>
        <v>jazz</v>
      </c>
      <c r="S938" s="9">
        <f t="shared" si="102"/>
        <v>40882.815844907404</v>
      </c>
      <c r="T938" s="9">
        <f t="shared" si="103"/>
        <v>40926.625</v>
      </c>
      <c r="U938">
        <f t="shared" si="104"/>
        <v>44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f t="shared" si="98"/>
        <v>2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41551.589780092589</v>
      </c>
      <c r="T939" s="9">
        <f t="shared" si="103"/>
        <v>41581.63144675926</v>
      </c>
      <c r="U939">
        <f t="shared" si="104"/>
        <v>31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f t="shared" si="98"/>
        <v>1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41124.27138888889</v>
      </c>
      <c r="T940" s="9">
        <f t="shared" si="103"/>
        <v>41154.27138888889</v>
      </c>
      <c r="U940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f t="shared" si="98"/>
        <v>2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41416.554837962962</v>
      </c>
      <c r="T941" s="9">
        <f t="shared" si="103"/>
        <v>41455.623611111107</v>
      </c>
      <c r="U941">
        <f t="shared" si="104"/>
        <v>40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f t="shared" si="98"/>
        <v>18</v>
      </c>
      <c r="P942">
        <f t="shared" si="99"/>
        <v>110.29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42181.800069444442</v>
      </c>
      <c r="T942" s="9">
        <f t="shared" si="103"/>
        <v>42226.800069444442</v>
      </c>
      <c r="U942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f t="shared" si="98"/>
        <v>3</v>
      </c>
      <c r="P943">
        <f t="shared" si="99"/>
        <v>37.46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42745.888252314813</v>
      </c>
      <c r="T943" s="9">
        <f t="shared" si="103"/>
        <v>42775.888252314813</v>
      </c>
      <c r="U943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f t="shared" si="98"/>
        <v>9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42382.634953703695</v>
      </c>
      <c r="T944" s="9">
        <f t="shared" si="103"/>
        <v>42418.634953703695</v>
      </c>
      <c r="U944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f t="shared" si="98"/>
        <v>10</v>
      </c>
      <c r="P945">
        <f t="shared" si="99"/>
        <v>24.09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42673.459548611114</v>
      </c>
      <c r="T945" s="9">
        <f t="shared" si="103"/>
        <v>42703.501215277771</v>
      </c>
      <c r="U945">
        <f t="shared" si="104"/>
        <v>31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f t="shared" si="98"/>
        <v>14</v>
      </c>
      <c r="P946">
        <f t="shared" si="99"/>
        <v>69.410000000000011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42444.375578703701</v>
      </c>
      <c r="T946" s="9">
        <f t="shared" si="103"/>
        <v>42478.374999999993</v>
      </c>
      <c r="U946">
        <f t="shared" si="104"/>
        <v>34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f t="shared" si="98"/>
        <v>3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42732.664652777778</v>
      </c>
      <c r="T947" s="9">
        <f t="shared" si="103"/>
        <v>42784.790972222218</v>
      </c>
      <c r="U947">
        <f t="shared" si="104"/>
        <v>53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f t="shared" si="98"/>
        <v>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42592.542222222219</v>
      </c>
      <c r="T948" s="9">
        <f t="shared" si="103"/>
        <v>42622.542222222219</v>
      </c>
      <c r="U948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f t="shared" si="98"/>
        <v>0</v>
      </c>
      <c r="P949" t="str">
        <f t="shared" si="99"/>
        <v/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42491.57298611111</v>
      </c>
      <c r="T949" s="9">
        <f t="shared" si="103"/>
        <v>42551.57298611111</v>
      </c>
      <c r="U949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42411.619953703703</v>
      </c>
      <c r="T950" s="9">
        <f t="shared" si="103"/>
        <v>42441.619953703703</v>
      </c>
      <c r="U950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f t="shared" si="98"/>
        <v>2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42360.835370370369</v>
      </c>
      <c r="T951" s="9">
        <f t="shared" si="103"/>
        <v>42420.835370370369</v>
      </c>
      <c r="U951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f t="shared" si="98"/>
        <v>29</v>
      </c>
      <c r="P952">
        <f t="shared" si="99"/>
        <v>58.419999999999995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42356.54237268518</v>
      </c>
      <c r="T952" s="9">
        <f t="shared" si="103"/>
        <v>42386.54237268518</v>
      </c>
      <c r="U952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f t="shared" si="98"/>
        <v>39</v>
      </c>
      <c r="P953">
        <f t="shared" si="99"/>
        <v>158.63999999999999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42480.44527777777</v>
      </c>
      <c r="T953" s="9">
        <f t="shared" si="103"/>
        <v>42525.44527777777</v>
      </c>
      <c r="U953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f t="shared" si="98"/>
        <v>40</v>
      </c>
      <c r="P954">
        <f t="shared" si="99"/>
        <v>99.86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42662.405231481483</v>
      </c>
      <c r="T954" s="9">
        <f t="shared" si="103"/>
        <v>42692.446898148148</v>
      </c>
      <c r="U954">
        <f t="shared" si="104"/>
        <v>31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f t="shared" si="98"/>
        <v>1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41998.956006944441</v>
      </c>
      <c r="T955" s="9">
        <f t="shared" si="103"/>
        <v>42028.956006944441</v>
      </c>
      <c r="U955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f t="shared" si="98"/>
        <v>44</v>
      </c>
      <c r="P956">
        <f t="shared" si="99"/>
        <v>89.2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42194.625451388885</v>
      </c>
      <c r="T956" s="9">
        <f t="shared" si="103"/>
        <v>42236.625451388885</v>
      </c>
      <c r="U956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f t="shared" si="98"/>
        <v>6</v>
      </c>
      <c r="P957">
        <f t="shared" si="99"/>
        <v>182.63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42586.086805555555</v>
      </c>
      <c r="T957" s="9">
        <f t="shared" si="103"/>
        <v>42626.086805555555</v>
      </c>
      <c r="U957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f t="shared" si="98"/>
        <v>2</v>
      </c>
      <c r="P958">
        <f t="shared" si="99"/>
        <v>50.65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42060.705543981479</v>
      </c>
      <c r="T958" s="9">
        <f t="shared" si="103"/>
        <v>42120.663877314808</v>
      </c>
      <c r="U958">
        <f t="shared" si="104"/>
        <v>60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f t="shared" si="98"/>
        <v>2</v>
      </c>
      <c r="P959">
        <f t="shared" si="99"/>
        <v>33.29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42660.344131944446</v>
      </c>
      <c r="T959" s="9">
        <f t="shared" si="103"/>
        <v>42691.385798611103</v>
      </c>
      <c r="U959">
        <f t="shared" si="104"/>
        <v>32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f t="shared" si="98"/>
        <v>12</v>
      </c>
      <c r="P960">
        <f t="shared" si="99"/>
        <v>51.83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42082.594479166662</v>
      </c>
      <c r="T960" s="9">
        <f t="shared" si="103"/>
        <v>42103.999305555553</v>
      </c>
      <c r="U960">
        <f t="shared" si="104"/>
        <v>22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f t="shared" si="98"/>
        <v>39</v>
      </c>
      <c r="P961">
        <f t="shared" si="99"/>
        <v>113.63000000000001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41992.96603009259</v>
      </c>
      <c r="T961" s="9">
        <f t="shared" si="103"/>
        <v>42022.96603009259</v>
      </c>
      <c r="U961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f t="shared" si="98"/>
        <v>47</v>
      </c>
      <c r="P962">
        <f t="shared" si="99"/>
        <v>136.47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42766.41846064815</v>
      </c>
      <c r="T962" s="9">
        <f t="shared" si="103"/>
        <v>42808.376793981479</v>
      </c>
      <c r="U962">
        <f t="shared" si="104"/>
        <v>42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f t="shared" ref="O963:O1026" si="105">ROUNDUP(SUM(E963/D963)*100,)</f>
        <v>43</v>
      </c>
      <c r="P963">
        <f t="shared" ref="P963:P1026" si="106">IFERROR(ROUNDUP(E963/L963,2),"")</f>
        <v>364.36</v>
      </c>
      <c r="Q963" t="str">
        <f t="shared" ref="Q963:Q1026" si="107">LEFT(N963,SEARCH("/",N963,1)-1)</f>
        <v>technology</v>
      </c>
      <c r="R963" t="str">
        <f t="shared" ref="R963:R1026" si="108">RIGHT(N963,LEN(N963) - SEARCH("/",N963))</f>
        <v>wearables</v>
      </c>
      <c r="S963" s="9">
        <f t="shared" ref="S963:S1026" si="109">(((J963/60)/60)/24)+DATE(1970,1,1)+(-5/24)</f>
        <v>42740.485358796293</v>
      </c>
      <c r="T963" s="9">
        <f t="shared" ref="T963:T1026" si="110">(((I963/60)/60)/24)+DATE(1970,1,1)+(-5/24)</f>
        <v>42786.583333333336</v>
      </c>
      <c r="U963">
        <f t="shared" ref="U963:U1026" si="111">IFERROR(ROUNDUP(T963-S963,0),"")</f>
        <v>47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f t="shared" si="105"/>
        <v>29</v>
      </c>
      <c r="P964">
        <f t="shared" si="106"/>
        <v>19.25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42373.504085648143</v>
      </c>
      <c r="T964" s="9">
        <f t="shared" si="110"/>
        <v>42411.504085648143</v>
      </c>
      <c r="U964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f t="shared" si="105"/>
        <v>2</v>
      </c>
      <c r="P965">
        <f t="shared" si="106"/>
        <v>41.89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42625.427303240744</v>
      </c>
      <c r="T965" s="9">
        <f t="shared" si="110"/>
        <v>42660.427303240744</v>
      </c>
      <c r="U965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f t="shared" si="105"/>
        <v>1</v>
      </c>
      <c r="P966">
        <f t="shared" si="106"/>
        <v>30.32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42208.420358796291</v>
      </c>
      <c r="T966" s="9">
        <f t="shared" si="110"/>
        <v>42248.420358796291</v>
      </c>
      <c r="U966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f t="shared" si="105"/>
        <v>2</v>
      </c>
      <c r="P967">
        <f t="shared" si="106"/>
        <v>49.669999999999995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42636.808402777773</v>
      </c>
      <c r="T967" s="9">
        <f t="shared" si="110"/>
        <v>42668.957638888889</v>
      </c>
      <c r="U967">
        <f t="shared" si="111"/>
        <v>33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f t="shared" si="105"/>
        <v>15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42619.427453703705</v>
      </c>
      <c r="T968" s="9">
        <f t="shared" si="110"/>
        <v>42649.427453703705</v>
      </c>
      <c r="U968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f t="shared" si="105"/>
        <v>18</v>
      </c>
      <c r="P969">
        <f t="shared" si="106"/>
        <v>43.98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42422.045995370368</v>
      </c>
      <c r="T969" s="9">
        <f t="shared" si="110"/>
        <v>42482.004328703704</v>
      </c>
      <c r="U969">
        <f t="shared" si="111"/>
        <v>60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f t="shared" si="105"/>
        <v>2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41836.639282407406</v>
      </c>
      <c r="T970" s="9">
        <f t="shared" si="110"/>
        <v>41866.639282407406</v>
      </c>
      <c r="U970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f t="shared" si="105"/>
        <v>47</v>
      </c>
      <c r="P971">
        <f t="shared" si="106"/>
        <v>1272.73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42742.094988425924</v>
      </c>
      <c r="T971" s="9">
        <f t="shared" si="110"/>
        <v>42775.094988425924</v>
      </c>
      <c r="U971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42721.012187499997</v>
      </c>
      <c r="T972" s="9">
        <f t="shared" si="110"/>
        <v>42757.999305555553</v>
      </c>
      <c r="U972">
        <f t="shared" si="111"/>
        <v>37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f t="shared" si="105"/>
        <v>1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42111.500694444439</v>
      </c>
      <c r="T973" s="9">
        <f t="shared" si="110"/>
        <v>42156.500694444439</v>
      </c>
      <c r="U973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f t="shared" si="105"/>
        <v>35</v>
      </c>
      <c r="P974">
        <f t="shared" si="106"/>
        <v>153.88999999999999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41856.657384259255</v>
      </c>
      <c r="T974" s="9">
        <f t="shared" si="110"/>
        <v>41886.082638888889</v>
      </c>
      <c r="U974">
        <f t="shared" si="111"/>
        <v>30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f t="shared" si="105"/>
        <v>3</v>
      </c>
      <c r="P975">
        <f t="shared" si="106"/>
        <v>51.379999999999995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42256.806631944441</v>
      </c>
      <c r="T975" s="9">
        <f t="shared" si="110"/>
        <v>42316.848298611112</v>
      </c>
      <c r="U975">
        <f t="shared" si="111"/>
        <v>61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f t="shared" si="105"/>
        <v>1</v>
      </c>
      <c r="P976">
        <f t="shared" si="106"/>
        <v>93.34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42424.541157407402</v>
      </c>
      <c r="T976" s="9">
        <f t="shared" si="110"/>
        <v>42454.499490740738</v>
      </c>
      <c r="U976">
        <f t="shared" si="111"/>
        <v>30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f t="shared" si="105"/>
        <v>3</v>
      </c>
      <c r="P977">
        <f t="shared" si="106"/>
        <v>108.63000000000001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42489.488252314812</v>
      </c>
      <c r="T977" s="9">
        <f t="shared" si="110"/>
        <v>42549.488252314812</v>
      </c>
      <c r="U977">
        <f t="shared" si="111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f t="shared" si="105"/>
        <v>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42184.850659722222</v>
      </c>
      <c r="T978" s="9">
        <f t="shared" si="110"/>
        <v>42229.850659722222</v>
      </c>
      <c r="U978">
        <f t="shared" si="111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f t="shared" si="105"/>
        <v>34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42391.733761574076</v>
      </c>
      <c r="T979" s="9">
        <f t="shared" si="110"/>
        <v>42421.733761574076</v>
      </c>
      <c r="U979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f t="shared" si="105"/>
        <v>57</v>
      </c>
      <c r="P980">
        <f t="shared" si="106"/>
        <v>790.84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42395.100706018515</v>
      </c>
      <c r="T980" s="9">
        <f t="shared" si="110"/>
        <v>42425.100706018515</v>
      </c>
      <c r="U980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f t="shared" si="105"/>
        <v>83</v>
      </c>
      <c r="P981">
        <f t="shared" si="106"/>
        <v>301.94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42506.208657407398</v>
      </c>
      <c r="T981" s="9">
        <f t="shared" si="110"/>
        <v>42541.582638888889</v>
      </c>
      <c r="U981">
        <f t="shared" si="111"/>
        <v>36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f t="shared" si="105"/>
        <v>15</v>
      </c>
      <c r="P982">
        <f t="shared" si="106"/>
        <v>47.94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41928.695856481478</v>
      </c>
      <c r="T982" s="9">
        <f t="shared" si="110"/>
        <v>41973.737523148149</v>
      </c>
      <c r="U982">
        <f t="shared" si="111"/>
        <v>46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f t="shared" si="105"/>
        <v>1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41830.738680555551</v>
      </c>
      <c r="T983" s="9">
        <f t="shared" si="110"/>
        <v>41860.738680555551</v>
      </c>
      <c r="U983">
        <f t="shared" si="111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f t="shared" si="105"/>
        <v>1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42615.544976851852</v>
      </c>
      <c r="T984" s="9">
        <f t="shared" si="110"/>
        <v>42645.544976851852</v>
      </c>
      <c r="U984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f t="shared" si="105"/>
        <v>30</v>
      </c>
      <c r="P985">
        <f t="shared" si="106"/>
        <v>171.79999999999998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42574.459317129629</v>
      </c>
      <c r="T985" s="9">
        <f t="shared" si="110"/>
        <v>42605.662499999999</v>
      </c>
      <c r="U985">
        <f t="shared" si="111"/>
        <v>32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f t="shared" si="105"/>
        <v>2</v>
      </c>
      <c r="P986">
        <f t="shared" si="106"/>
        <v>35.339999999999996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42060.907499999994</v>
      </c>
      <c r="T986" s="9">
        <f t="shared" si="110"/>
        <v>42090.865833333337</v>
      </c>
      <c r="U986">
        <f t="shared" si="111"/>
        <v>30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f t="shared" si="105"/>
        <v>7</v>
      </c>
      <c r="P987">
        <f t="shared" si="106"/>
        <v>82.09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42339.759375000001</v>
      </c>
      <c r="T987" s="9">
        <f t="shared" si="110"/>
        <v>42369.749999999993</v>
      </c>
      <c r="U987">
        <f t="shared" si="111"/>
        <v>30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f t="shared" si="105"/>
        <v>13</v>
      </c>
      <c r="P988">
        <f t="shared" si="106"/>
        <v>110.87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42324.559027777774</v>
      </c>
      <c r="T988" s="9">
        <f t="shared" si="110"/>
        <v>42378.791666666664</v>
      </c>
      <c r="U988">
        <f t="shared" si="111"/>
        <v>55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f t="shared" si="105"/>
        <v>14</v>
      </c>
      <c r="P989">
        <f t="shared" si="106"/>
        <v>161.22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41773.086226851847</v>
      </c>
      <c r="T989" s="9">
        <f t="shared" si="110"/>
        <v>41813.086226851847</v>
      </c>
      <c r="U989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f t="shared" si="105"/>
        <v>0</v>
      </c>
      <c r="P990" t="str">
        <f t="shared" si="106"/>
        <v/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42614.148437499993</v>
      </c>
      <c r="T990" s="9">
        <f t="shared" si="110"/>
        <v>42644.148437499993</v>
      </c>
      <c r="U990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f t="shared" si="105"/>
        <v>17</v>
      </c>
      <c r="P991">
        <f t="shared" si="106"/>
        <v>52.41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42611.725636574069</v>
      </c>
      <c r="T991" s="9">
        <f t="shared" si="110"/>
        <v>42641.725636574069</v>
      </c>
      <c r="U991">
        <f t="shared" si="111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f t="shared" si="105"/>
        <v>1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41855.575972222221</v>
      </c>
      <c r="T992" s="9">
        <f t="shared" si="110"/>
        <v>41885.575972222221</v>
      </c>
      <c r="U992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f t="shared" si="105"/>
        <v>5</v>
      </c>
      <c r="P993">
        <f t="shared" si="106"/>
        <v>30.290000000000003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42538.548472222225</v>
      </c>
      <c r="T993" s="9">
        <f t="shared" si="110"/>
        <v>42563.57708333333</v>
      </c>
      <c r="U993">
        <f t="shared" si="111"/>
        <v>26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f t="shared" si="105"/>
        <v>1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42437.71665509259</v>
      </c>
      <c r="T994" s="9">
        <f t="shared" si="110"/>
        <v>42497.674988425926</v>
      </c>
      <c r="U994">
        <f t="shared" si="111"/>
        <v>60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f t="shared" si="105"/>
        <v>26</v>
      </c>
      <c r="P995">
        <f t="shared" si="106"/>
        <v>89.600000000000009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42652.756574074076</v>
      </c>
      <c r="T995" s="9">
        <f t="shared" si="110"/>
        <v>42685.999999999993</v>
      </c>
      <c r="U995">
        <f t="shared" si="111"/>
        <v>34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f t="shared" si="105"/>
        <v>3</v>
      </c>
      <c r="P996">
        <f t="shared" si="106"/>
        <v>424.46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41921.054745370369</v>
      </c>
      <c r="T996" s="9">
        <f t="shared" si="110"/>
        <v>41973.749305555553</v>
      </c>
      <c r="U996">
        <f t="shared" si="111"/>
        <v>53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f t="shared" si="105"/>
        <v>8</v>
      </c>
      <c r="P997">
        <f t="shared" si="106"/>
        <v>80.67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41947.732407407406</v>
      </c>
      <c r="T997" s="9">
        <f t="shared" si="110"/>
        <v>41972.458333333336</v>
      </c>
      <c r="U997">
        <f t="shared" si="111"/>
        <v>25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41817.658101851848</v>
      </c>
      <c r="T998" s="9">
        <f t="shared" si="110"/>
        <v>41847.435416666667</v>
      </c>
      <c r="U998">
        <f t="shared" si="111"/>
        <v>30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f t="shared" si="105"/>
        <v>2</v>
      </c>
      <c r="P999">
        <f t="shared" si="106"/>
        <v>8.129999999999999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41940.894641203704</v>
      </c>
      <c r="T999" s="9">
        <f t="shared" si="110"/>
        <v>41970.936307870368</v>
      </c>
      <c r="U999">
        <f t="shared" si="111"/>
        <v>31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f t="shared" si="105"/>
        <v>59</v>
      </c>
      <c r="P1000">
        <f t="shared" si="106"/>
        <v>153.42999999999998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42281.960659722223</v>
      </c>
      <c r="T1000" s="9">
        <f t="shared" si="110"/>
        <v>42327.002326388887</v>
      </c>
      <c r="U1000">
        <f t="shared" si="111"/>
        <v>46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f t="shared" si="105"/>
        <v>8</v>
      </c>
      <c r="P1001">
        <f t="shared" si="106"/>
        <v>292.08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41926.091319444444</v>
      </c>
      <c r="T1001" s="9">
        <f t="shared" si="110"/>
        <v>41956.126388888886</v>
      </c>
      <c r="U1001">
        <f t="shared" si="111"/>
        <v>31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f t="shared" si="105"/>
        <v>3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42748.851388888892</v>
      </c>
      <c r="T1002" s="9">
        <f t="shared" si="110"/>
        <v>42808.80972222222</v>
      </c>
      <c r="U1002">
        <f t="shared" si="111"/>
        <v>60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42720.511724537035</v>
      </c>
      <c r="T1003" s="9">
        <f t="shared" si="110"/>
        <v>42765.511724537035</v>
      </c>
      <c r="U1003">
        <f t="shared" si="111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f t="shared" si="105"/>
        <v>30</v>
      </c>
      <c r="P1004">
        <f t="shared" si="106"/>
        <v>134.54999999999998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42325.475856481477</v>
      </c>
      <c r="T1004" s="9">
        <f t="shared" si="110"/>
        <v>42355.040972222218</v>
      </c>
      <c r="U1004">
        <f t="shared" si="111"/>
        <v>30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f t="shared" si="105"/>
        <v>17</v>
      </c>
      <c r="P1005">
        <f t="shared" si="106"/>
        <v>214.07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42780.500706018516</v>
      </c>
      <c r="T1005" s="9">
        <f t="shared" si="110"/>
        <v>42810.459039351852</v>
      </c>
      <c r="U1005">
        <f t="shared" si="111"/>
        <v>30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f t="shared" si="105"/>
        <v>83</v>
      </c>
      <c r="P1006">
        <f t="shared" si="106"/>
        <v>216.34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42388.5003125</v>
      </c>
      <c r="T1006" s="9">
        <f t="shared" si="110"/>
        <v>42418.5003125</v>
      </c>
      <c r="U1006">
        <f t="shared" si="111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f t="shared" si="105"/>
        <v>76</v>
      </c>
      <c r="P1007">
        <f t="shared" si="106"/>
        <v>932.31999999999994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42276.416469907403</v>
      </c>
      <c r="T1007" s="9">
        <f t="shared" si="110"/>
        <v>42307.416469907403</v>
      </c>
      <c r="U1007">
        <f t="shared" si="111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f t="shared" si="105"/>
        <v>6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41976.83185185185</v>
      </c>
      <c r="T1008" s="9">
        <f t="shared" si="110"/>
        <v>41985.09097222222</v>
      </c>
      <c r="U1008">
        <f t="shared" si="111"/>
        <v>9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f t="shared" si="105"/>
        <v>45</v>
      </c>
      <c r="P1009">
        <f t="shared" si="106"/>
        <v>174.95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42676.3752662037</v>
      </c>
      <c r="T1009" s="9">
        <f t="shared" si="110"/>
        <v>42718.416932870365</v>
      </c>
      <c r="U1009">
        <f t="shared" si="111"/>
        <v>43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f t="shared" si="105"/>
        <v>1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42702.600868055553</v>
      </c>
      <c r="T1010" s="9">
        <f t="shared" si="110"/>
        <v>42732.600868055553</v>
      </c>
      <c r="U1010">
        <f t="shared" si="111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f t="shared" si="105"/>
        <v>14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42510.396365740737</v>
      </c>
      <c r="T1011" s="9">
        <f t="shared" si="110"/>
        <v>42540.396365740737</v>
      </c>
      <c r="U1011">
        <f t="shared" si="111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f t="shared" si="105"/>
        <v>1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42561.621087962958</v>
      </c>
      <c r="T1012" s="9">
        <f t="shared" si="110"/>
        <v>42617.915972222218</v>
      </c>
      <c r="U1012">
        <f t="shared" si="111"/>
        <v>57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f t="shared" si="105"/>
        <v>1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41946.689756944441</v>
      </c>
      <c r="T1013" s="9">
        <f t="shared" si="110"/>
        <v>41991.689756944441</v>
      </c>
      <c r="U1013">
        <f t="shared" si="111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f t="shared" si="105"/>
        <v>21536</v>
      </c>
      <c r="P1014">
        <f t="shared" si="106"/>
        <v>1389.36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42714.232083333329</v>
      </c>
      <c r="T1014" s="9">
        <f t="shared" si="110"/>
        <v>42759.232083333329</v>
      </c>
      <c r="U1014">
        <f t="shared" si="111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f t="shared" si="105"/>
        <v>35</v>
      </c>
      <c r="P1015">
        <f t="shared" si="106"/>
        <v>95.92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42339.625648148147</v>
      </c>
      <c r="T1015" s="9">
        <f t="shared" si="110"/>
        <v>42367.624999999993</v>
      </c>
      <c r="U1015">
        <f t="shared" si="111"/>
        <v>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f t="shared" si="105"/>
        <v>31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41954.79415509259</v>
      </c>
      <c r="T1016" s="9">
        <f t="shared" si="110"/>
        <v>42004.79415509259</v>
      </c>
      <c r="U1016">
        <f t="shared" si="111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42303.670081018521</v>
      </c>
      <c r="T1017" s="9">
        <f t="shared" si="110"/>
        <v>42333.711747685178</v>
      </c>
      <c r="U1017">
        <f t="shared" si="111"/>
        <v>31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f t="shared" si="105"/>
        <v>3</v>
      </c>
      <c r="P1018">
        <f t="shared" si="106"/>
        <v>74.790000000000006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42421.898796296293</v>
      </c>
      <c r="T1018" s="9">
        <f t="shared" si="110"/>
        <v>42466.857129629621</v>
      </c>
      <c r="U1018">
        <f t="shared" si="111"/>
        <v>45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f t="shared" si="105"/>
        <v>23</v>
      </c>
      <c r="P1019">
        <f t="shared" si="106"/>
        <v>161.12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42289.466840277775</v>
      </c>
      <c r="T1019" s="9">
        <f t="shared" si="110"/>
        <v>42329.508506944439</v>
      </c>
      <c r="U1019">
        <f t="shared" si="111"/>
        <v>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f t="shared" si="105"/>
        <v>4</v>
      </c>
      <c r="P1020">
        <f t="shared" si="106"/>
        <v>88.72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42535.283946759257</v>
      </c>
      <c r="T1020" s="9">
        <f t="shared" si="110"/>
        <v>42565.283946759257</v>
      </c>
      <c r="U1020">
        <f t="shared" si="111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f t="shared" si="105"/>
        <v>48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42009.765613425923</v>
      </c>
      <c r="T1021" s="9">
        <f t="shared" si="110"/>
        <v>42039.765613425923</v>
      </c>
      <c r="U1021">
        <f t="shared" si="111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f t="shared" si="105"/>
        <v>206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42126.861215277771</v>
      </c>
      <c r="T1022" s="9">
        <f t="shared" si="110"/>
        <v>42156.824305555558</v>
      </c>
      <c r="U1022">
        <f t="shared" si="111"/>
        <v>30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f t="shared" si="105"/>
        <v>352</v>
      </c>
      <c r="P1023">
        <f t="shared" si="106"/>
        <v>22.080000000000002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42271.043645833335</v>
      </c>
      <c r="T1023" s="9">
        <f t="shared" si="110"/>
        <v>42293.958333333336</v>
      </c>
      <c r="U1023">
        <f t="shared" si="111"/>
        <v>23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f t="shared" si="105"/>
        <v>115</v>
      </c>
      <c r="P1024">
        <f t="shared" si="106"/>
        <v>31.060000000000002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42111.438391203708</v>
      </c>
      <c r="T1024" s="9">
        <f t="shared" si="110"/>
        <v>42141.438391203708</v>
      </c>
      <c r="U1024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f t="shared" si="105"/>
        <v>238</v>
      </c>
      <c r="P1025">
        <f t="shared" si="106"/>
        <v>36.21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42145.711354166669</v>
      </c>
      <c r="T1025" s="9">
        <f t="shared" si="110"/>
        <v>42175.711354166669</v>
      </c>
      <c r="U1025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f t="shared" si="105"/>
        <v>119</v>
      </c>
      <c r="P1026">
        <f t="shared" si="106"/>
        <v>388.98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42370.372256944444</v>
      </c>
      <c r="T1026" s="9">
        <f t="shared" si="110"/>
        <v>42400.372256944444</v>
      </c>
      <c r="U1026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f t="shared" ref="O1027:O1090" si="112">ROUNDUP(SUM(E1027/D1027)*100,)</f>
        <v>110</v>
      </c>
      <c r="P1027">
        <f t="shared" ref="P1027:P1090" si="113">IFERROR(ROUNDUP(E1027/L1027,2),"")</f>
        <v>71.850000000000009</v>
      </c>
      <c r="Q1027" t="str">
        <f t="shared" ref="Q1027:Q1090" si="114">LEFT(N1027,SEARCH("/",N1027,1)-1)</f>
        <v>music</v>
      </c>
      <c r="R1027" t="str">
        <f t="shared" ref="R1027:R1090" si="115">RIGHT(N1027,LEN(N1027) - SEARCH("/",N1027))</f>
        <v>electronic music</v>
      </c>
      <c r="S1027" s="9">
        <f t="shared" ref="S1027:S1090" si="116">(((J1027/60)/60)/24)+DATE(1970,1,1)+(-5/24)</f>
        <v>42049.625428240739</v>
      </c>
      <c r="T1027" s="9">
        <f t="shared" ref="T1027:T1090" si="117">(((I1027/60)/60)/24)+DATE(1970,1,1)+(-5/24)</f>
        <v>42079.583761574067</v>
      </c>
      <c r="U1027">
        <f t="shared" ref="U1027:U1090" si="118">IFERROR(ROUNDUP(T1027-S1027,0),"")</f>
        <v>30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f t="shared" si="112"/>
        <v>101</v>
      </c>
      <c r="P1028">
        <f t="shared" si="113"/>
        <v>57.39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42426.199259259258</v>
      </c>
      <c r="T1028" s="9">
        <f t="shared" si="117"/>
        <v>42460.157592592594</v>
      </c>
      <c r="U1028">
        <f t="shared" si="118"/>
        <v>34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f t="shared" si="112"/>
        <v>104</v>
      </c>
      <c r="P1029">
        <f t="shared" si="113"/>
        <v>69.67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41904.825775462959</v>
      </c>
      <c r="T1029" s="9">
        <f t="shared" si="117"/>
        <v>41934.825775462959</v>
      </c>
      <c r="U1029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f t="shared" si="112"/>
        <v>118</v>
      </c>
      <c r="P1030">
        <f t="shared" si="113"/>
        <v>45.989999999999995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42755.419039351851</v>
      </c>
      <c r="T1030" s="9">
        <f t="shared" si="117"/>
        <v>42800.624999999993</v>
      </c>
      <c r="U1030">
        <f t="shared" si="118"/>
        <v>46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f t="shared" si="112"/>
        <v>112</v>
      </c>
      <c r="P1031">
        <f t="shared" si="113"/>
        <v>79.27000000000001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42044.503553240742</v>
      </c>
      <c r="T1031" s="9">
        <f t="shared" si="117"/>
        <v>42098.707638888889</v>
      </c>
      <c r="U1031">
        <f t="shared" si="118"/>
        <v>55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f t="shared" si="112"/>
        <v>343</v>
      </c>
      <c r="P1032">
        <f t="shared" si="113"/>
        <v>43.04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42611.274872685179</v>
      </c>
      <c r="T1032" s="9">
        <f t="shared" si="117"/>
        <v>42625.274872685179</v>
      </c>
      <c r="U1032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f t="shared" si="112"/>
        <v>108</v>
      </c>
      <c r="P1033">
        <f t="shared" si="113"/>
        <v>108.49000000000001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42324.555671296293</v>
      </c>
      <c r="T1033" s="9">
        <f t="shared" si="117"/>
        <v>42354.555671296293</v>
      </c>
      <c r="U1033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f t="shared" si="112"/>
        <v>109</v>
      </c>
      <c r="P1034">
        <f t="shared" si="113"/>
        <v>61.03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42514.458622685182</v>
      </c>
      <c r="T1034" s="9">
        <f t="shared" si="117"/>
        <v>42544.458622685182</v>
      </c>
      <c r="U1034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f t="shared" si="112"/>
        <v>103</v>
      </c>
      <c r="P1035">
        <f t="shared" si="113"/>
        <v>50.6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42688.524074074077</v>
      </c>
      <c r="T1035" s="9">
        <f t="shared" si="117"/>
        <v>42716.524074074077</v>
      </c>
      <c r="U1035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f t="shared" si="112"/>
        <v>131</v>
      </c>
      <c r="P1036">
        <f t="shared" si="113"/>
        <v>39.159999999999997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42554.958379629628</v>
      </c>
      <c r="T1036" s="9">
        <f t="shared" si="117"/>
        <v>42586.957638888889</v>
      </c>
      <c r="U1036">
        <f t="shared" si="118"/>
        <v>32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f t="shared" si="112"/>
        <v>108</v>
      </c>
      <c r="P1037">
        <f t="shared" si="113"/>
        <v>65.160000000000011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42016.43310185185</v>
      </c>
      <c r="T1037" s="9">
        <f t="shared" si="117"/>
        <v>42046.43310185185</v>
      </c>
      <c r="U1037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f t="shared" si="112"/>
        <v>113</v>
      </c>
      <c r="P1038">
        <f t="shared" si="113"/>
        <v>23.970000000000002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41249.240624999999</v>
      </c>
      <c r="T1038" s="9">
        <f t="shared" si="117"/>
        <v>41281.125</v>
      </c>
      <c r="U1038">
        <f t="shared" si="118"/>
        <v>32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f t="shared" si="112"/>
        <v>103</v>
      </c>
      <c r="P1039">
        <f t="shared" si="113"/>
        <v>48.62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42119.61414351852</v>
      </c>
      <c r="T1039" s="9">
        <f t="shared" si="117"/>
        <v>42141.999999999993</v>
      </c>
      <c r="U1039">
        <f t="shared" si="118"/>
        <v>23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f t="shared" si="112"/>
        <v>146</v>
      </c>
      <c r="P1040">
        <f t="shared" si="113"/>
        <v>35.739999999999995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42418.023414351854</v>
      </c>
      <c r="T1040" s="9">
        <f t="shared" si="117"/>
        <v>42447.981747685182</v>
      </c>
      <c r="U1040">
        <f t="shared" si="118"/>
        <v>30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f t="shared" si="112"/>
        <v>129</v>
      </c>
      <c r="P1041">
        <f t="shared" si="113"/>
        <v>21.37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42691.900995370372</v>
      </c>
      <c r="T1041" s="9">
        <f t="shared" si="117"/>
        <v>42717.124305555553</v>
      </c>
      <c r="U1041">
        <f t="shared" si="118"/>
        <v>26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f t="shared" si="112"/>
        <v>1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42579.500104166662</v>
      </c>
      <c r="T1042" s="9">
        <f t="shared" si="117"/>
        <v>42609.500104166662</v>
      </c>
      <c r="U1042">
        <f t="shared" si="11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f t="shared" si="112"/>
        <v>0</v>
      </c>
      <c r="P1043" t="str">
        <f t="shared" si="113"/>
        <v/>
      </c>
      <c r="Q1043" t="str">
        <f t="shared" si="114"/>
        <v>journalism</v>
      </c>
      <c r="R1043" t="str">
        <f t="shared" si="115"/>
        <v>audio</v>
      </c>
      <c r="S1043" s="9">
        <f t="shared" si="116"/>
        <v>41830.851759259262</v>
      </c>
      <c r="T1043" s="9">
        <f t="shared" si="117"/>
        <v>41850.851759259262</v>
      </c>
      <c r="U1043">
        <f t="shared" si="118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41851.487824074073</v>
      </c>
      <c r="T1044" s="9">
        <f t="shared" si="117"/>
        <v>41894.208333333328</v>
      </c>
      <c r="U1044">
        <f t="shared" si="118"/>
        <v>43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f t="shared" si="112"/>
        <v>9</v>
      </c>
      <c r="P1045">
        <f t="shared" si="113"/>
        <v>29.240000000000002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42114.044618055552</v>
      </c>
      <c r="T1045" s="9">
        <f t="shared" si="117"/>
        <v>42144.044618055552</v>
      </c>
      <c r="U1045">
        <f t="shared" si="11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f t="shared" si="112"/>
        <v>1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42011.717604166661</v>
      </c>
      <c r="T1046" s="9">
        <f t="shared" si="117"/>
        <v>42068.643749999996</v>
      </c>
      <c r="U1046">
        <f t="shared" si="118"/>
        <v>57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f t="shared" si="112"/>
        <v>3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41844.666087962964</v>
      </c>
      <c r="T1047" s="9">
        <f t="shared" si="117"/>
        <v>41874.666087962964</v>
      </c>
      <c r="U1047">
        <f t="shared" si="118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f t="shared" si="112"/>
        <v>0</v>
      </c>
      <c r="P1048" t="str">
        <f t="shared" si="113"/>
        <v/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42319.643055555549</v>
      </c>
      <c r="T1048" s="9">
        <f t="shared" si="117"/>
        <v>42364.643055555549</v>
      </c>
      <c r="U1048">
        <f t="shared" si="11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f t="shared" si="112"/>
        <v>1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41918.610127314809</v>
      </c>
      <c r="T1049" s="9">
        <f t="shared" si="117"/>
        <v>41948.65179398148</v>
      </c>
      <c r="U1049">
        <f t="shared" si="118"/>
        <v>31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f t="shared" si="112"/>
        <v>2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42597.844780092586</v>
      </c>
      <c r="T1050" s="9">
        <f t="shared" si="117"/>
        <v>42637.844780092586</v>
      </c>
      <c r="U1050">
        <f t="shared" si="11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f t="shared" si="112"/>
        <v>0</v>
      </c>
      <c r="P1051" t="str">
        <f t="shared" si="113"/>
        <v/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42382.222743055558</v>
      </c>
      <c r="T1051" s="9">
        <f t="shared" si="117"/>
        <v>42412.222743055558</v>
      </c>
      <c r="U1051">
        <f t="shared" si="11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f t="shared" si="112"/>
        <v>0</v>
      </c>
      <c r="P1052" t="str">
        <f t="shared" si="113"/>
        <v/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42231.588854166665</v>
      </c>
      <c r="T1052" s="9">
        <f t="shared" si="117"/>
        <v>42261.588854166665</v>
      </c>
      <c r="U1052">
        <f t="shared" si="118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f t="shared" si="112"/>
        <v>0</v>
      </c>
      <c r="P1053" t="str">
        <f t="shared" si="113"/>
        <v/>
      </c>
      <c r="Q1053" t="str">
        <f t="shared" si="114"/>
        <v>journalism</v>
      </c>
      <c r="R1053" t="str">
        <f t="shared" si="115"/>
        <v>audio</v>
      </c>
      <c r="S1053" s="9">
        <f t="shared" si="116"/>
        <v>41849.805844907409</v>
      </c>
      <c r="T1053" s="9">
        <f t="shared" si="117"/>
        <v>41877.805844907409</v>
      </c>
      <c r="U1053">
        <f t="shared" si="118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f t="shared" si="112"/>
        <v>0</v>
      </c>
      <c r="P1054" t="str">
        <f t="shared" si="113"/>
        <v/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42483.589062499996</v>
      </c>
      <c r="T1054" s="9">
        <f t="shared" si="117"/>
        <v>42527.631249999999</v>
      </c>
      <c r="U1054">
        <f t="shared" si="118"/>
        <v>45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42774.964490740742</v>
      </c>
      <c r="T1055" s="9">
        <f t="shared" si="117"/>
        <v>42799.964490740742</v>
      </c>
      <c r="U1055">
        <f t="shared" si="11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f t="shared" si="112"/>
        <v>0</v>
      </c>
      <c r="P1056" t="str">
        <f t="shared" si="113"/>
        <v/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41831.643506944441</v>
      </c>
      <c r="T1056" s="9">
        <f t="shared" si="117"/>
        <v>41861.708333333328</v>
      </c>
      <c r="U1056">
        <f t="shared" si="118"/>
        <v>31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f t="shared" si="112"/>
        <v>0</v>
      </c>
      <c r="P1057" t="str">
        <f t="shared" si="113"/>
        <v/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42406.784085648142</v>
      </c>
      <c r="T1057" s="9">
        <f t="shared" si="117"/>
        <v>42436.784085648142</v>
      </c>
      <c r="U1057">
        <f t="shared" si="11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f t="shared" si="112"/>
        <v>0</v>
      </c>
      <c r="P1058" t="str">
        <f t="shared" si="113"/>
        <v/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42058.511307870365</v>
      </c>
      <c r="T1058" s="9">
        <f t="shared" si="117"/>
        <v>42118.469641203708</v>
      </c>
      <c r="U1058">
        <f t="shared" si="118"/>
        <v>60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f t="shared" si="112"/>
        <v>0</v>
      </c>
      <c r="P1059" t="str">
        <f t="shared" si="113"/>
        <v/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42678.662997685176</v>
      </c>
      <c r="T1059" s="9">
        <f t="shared" si="117"/>
        <v>42708.704664351848</v>
      </c>
      <c r="U1059">
        <f t="shared" si="118"/>
        <v>31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f t="shared" si="112"/>
        <v>0</v>
      </c>
      <c r="P1060" t="str">
        <f t="shared" si="113"/>
        <v/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42047.692627314813</v>
      </c>
      <c r="T1060" s="9">
        <f t="shared" si="117"/>
        <v>42088.791666666664</v>
      </c>
      <c r="U1060">
        <f t="shared" si="118"/>
        <v>42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f t="shared" si="112"/>
        <v>0</v>
      </c>
      <c r="P1061" t="str">
        <f t="shared" si="113"/>
        <v/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42046.581666666665</v>
      </c>
      <c r="T1061" s="9">
        <f t="shared" si="117"/>
        <v>42076.54</v>
      </c>
      <c r="U1061">
        <f t="shared" si="118"/>
        <v>30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42079.704780092587</v>
      </c>
      <c r="T1062" s="9">
        <f t="shared" si="117"/>
        <v>42109.704780092587</v>
      </c>
      <c r="U1062">
        <f t="shared" si="118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f t="shared" si="112"/>
        <v>0</v>
      </c>
      <c r="P1063" t="str">
        <f t="shared" si="113"/>
        <v/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42432.068379629629</v>
      </c>
      <c r="T1063" s="9">
        <f t="shared" si="117"/>
        <v>42491.833333333336</v>
      </c>
      <c r="U1063">
        <f t="shared" si="118"/>
        <v>60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f t="shared" si="112"/>
        <v>96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42556.598854166667</v>
      </c>
      <c r="T1064" s="9">
        <f t="shared" si="117"/>
        <v>42563.598854166667</v>
      </c>
      <c r="U1064">
        <f t="shared" si="11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f t="shared" si="112"/>
        <v>0</v>
      </c>
      <c r="P1065" t="str">
        <f t="shared" si="113"/>
        <v/>
      </c>
      <c r="Q1065" t="str">
        <f t="shared" si="114"/>
        <v>journalism</v>
      </c>
      <c r="R1065" t="str">
        <f t="shared" si="115"/>
        <v>audio</v>
      </c>
      <c r="S1065" s="9">
        <f t="shared" si="116"/>
        <v>42582.822476851848</v>
      </c>
      <c r="T1065" s="9">
        <f t="shared" si="117"/>
        <v>42612.822476851848</v>
      </c>
      <c r="U1065">
        <f t="shared" si="118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f t="shared" si="112"/>
        <v>9</v>
      </c>
      <c r="P1066">
        <f t="shared" si="113"/>
        <v>65.67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41417.019710648143</v>
      </c>
      <c r="T1066" s="9">
        <f t="shared" si="117"/>
        <v>41462.019710648143</v>
      </c>
      <c r="U1066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f t="shared" si="112"/>
        <v>3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41661.172708333332</v>
      </c>
      <c r="T1067" s="9">
        <f t="shared" si="117"/>
        <v>41689.172708333332</v>
      </c>
      <c r="U1067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f t="shared" si="112"/>
        <v>4</v>
      </c>
      <c r="P1068">
        <f t="shared" si="113"/>
        <v>34.129999999999995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41445.754421296297</v>
      </c>
      <c r="T1068" s="9">
        <f t="shared" si="117"/>
        <v>41490.754421296297</v>
      </c>
      <c r="U1068">
        <f t="shared" si="118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41599.647349537037</v>
      </c>
      <c r="T1069" s="9">
        <f t="shared" si="117"/>
        <v>41629.647349537037</v>
      </c>
      <c r="U1069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f t="shared" si="112"/>
        <v>1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42440.162777777768</v>
      </c>
      <c r="T1070" s="9">
        <f t="shared" si="117"/>
        <v>42470.121111111112</v>
      </c>
      <c r="U1070">
        <f t="shared" si="118"/>
        <v>30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f t="shared" si="112"/>
        <v>39</v>
      </c>
      <c r="P1071">
        <f t="shared" si="113"/>
        <v>40.479999999999997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41572.021516203698</v>
      </c>
      <c r="T1071" s="9">
        <f t="shared" si="117"/>
        <v>41604.06318287037</v>
      </c>
      <c r="U1071">
        <f t="shared" si="118"/>
        <v>33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41162.803495370368</v>
      </c>
      <c r="T1072" s="9">
        <f t="shared" si="117"/>
        <v>41182.803495370368</v>
      </c>
      <c r="U1072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f t="shared" si="112"/>
        <v>0</v>
      </c>
      <c r="P1073" t="str">
        <f t="shared" si="113"/>
        <v/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42295.545057870368</v>
      </c>
      <c r="T1073" s="9">
        <f t="shared" si="117"/>
        <v>42325.586724537039</v>
      </c>
      <c r="U1073">
        <f t="shared" si="118"/>
        <v>31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f t="shared" si="112"/>
        <v>1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41645.623807870368</v>
      </c>
      <c r="T1074" s="9">
        <f t="shared" si="117"/>
        <v>41675.623807870368</v>
      </c>
      <c r="U1074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f t="shared" si="112"/>
        <v>2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40802.756261574068</v>
      </c>
      <c r="T1075" s="9">
        <f t="shared" si="117"/>
        <v>40832.756261574068</v>
      </c>
      <c r="U1075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f t="shared" si="112"/>
        <v>7</v>
      </c>
      <c r="P1076">
        <f t="shared" si="113"/>
        <v>113.57000000000001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41612.964641203704</v>
      </c>
      <c r="T1076" s="9">
        <f t="shared" si="117"/>
        <v>41642.964641203704</v>
      </c>
      <c r="U1076">
        <f t="shared" si="118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41005.695787037032</v>
      </c>
      <c r="T1077" s="9">
        <f t="shared" si="117"/>
        <v>41035.695787037032</v>
      </c>
      <c r="U1077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f t="shared" si="112"/>
        <v>63</v>
      </c>
      <c r="P1078">
        <f t="shared" si="113"/>
        <v>48.29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41838.169560185182</v>
      </c>
      <c r="T1078" s="9">
        <f t="shared" si="117"/>
        <v>41893.169560185182</v>
      </c>
      <c r="U1078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f t="shared" si="112"/>
        <v>30</v>
      </c>
      <c r="P1079">
        <f t="shared" si="113"/>
        <v>43.98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42352.958460648144</v>
      </c>
      <c r="T1079" s="9">
        <f t="shared" si="117"/>
        <v>42382.958460648144</v>
      </c>
      <c r="U1079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40700.987511574072</v>
      </c>
      <c r="T1080" s="9">
        <f t="shared" si="117"/>
        <v>40745.987511574072</v>
      </c>
      <c r="U1080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f t="shared" si="112"/>
        <v>3</v>
      </c>
      <c r="P1081">
        <f t="shared" si="113"/>
        <v>37.669999999999995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42479.35805555556</v>
      </c>
      <c r="T1081" s="9">
        <f t="shared" si="117"/>
        <v>42504.35805555556</v>
      </c>
      <c r="U1081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f t="shared" si="112"/>
        <v>10</v>
      </c>
      <c r="P1082">
        <f t="shared" si="113"/>
        <v>18.59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41739.929780092592</v>
      </c>
      <c r="T1082" s="9">
        <f t="shared" si="117"/>
        <v>41769.929780092592</v>
      </c>
      <c r="U1082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f t="shared" si="112"/>
        <v>1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42002.718657407408</v>
      </c>
      <c r="T1083" s="9">
        <f t="shared" si="117"/>
        <v>42032.718657407408</v>
      </c>
      <c r="U1083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f t="shared" si="112"/>
        <v>1</v>
      </c>
      <c r="P1084">
        <f t="shared" si="113"/>
        <v>18.670000000000002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41101.697777777779</v>
      </c>
      <c r="T1084" s="9">
        <f t="shared" si="117"/>
        <v>41131.697777777779</v>
      </c>
      <c r="U1084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41793.451192129629</v>
      </c>
      <c r="T1085" s="9">
        <f t="shared" si="117"/>
        <v>41853.451192129629</v>
      </c>
      <c r="U1085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f t="shared" si="112"/>
        <v>0</v>
      </c>
      <c r="P1086" t="str">
        <f t="shared" si="113"/>
        <v/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41829.703749999993</v>
      </c>
      <c r="T1086" s="9">
        <f t="shared" si="117"/>
        <v>41859.703749999993</v>
      </c>
      <c r="U1086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f t="shared" si="112"/>
        <v>4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42413.462673611109</v>
      </c>
      <c r="T1087" s="9">
        <f t="shared" si="117"/>
        <v>42443.421006944445</v>
      </c>
      <c r="U1087">
        <f t="shared" si="118"/>
        <v>30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f t="shared" si="112"/>
        <v>1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41845.658460648148</v>
      </c>
      <c r="T1088" s="9">
        <f t="shared" si="117"/>
        <v>41875.658460648148</v>
      </c>
      <c r="U1088">
        <f t="shared" si="118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f t="shared" si="112"/>
        <v>0</v>
      </c>
      <c r="P1089" t="str">
        <f t="shared" si="113"/>
        <v/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41775.505636574075</v>
      </c>
      <c r="T1089" s="9">
        <f t="shared" si="117"/>
        <v>41805.505636574075</v>
      </c>
      <c r="U1089">
        <f t="shared" si="118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f t="shared" si="112"/>
        <v>15</v>
      </c>
      <c r="P1090">
        <f t="shared" si="113"/>
        <v>43.419999999999995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41723.591053240736</v>
      </c>
      <c r="T1090" s="9">
        <f t="shared" si="117"/>
        <v>41753.591053240736</v>
      </c>
      <c r="U1090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f t="shared" ref="O1091:O1154" si="119">ROUNDUP(SUM(E1091/D1091)*100,)</f>
        <v>8</v>
      </c>
      <c r="P1091">
        <f t="shared" ref="P1091:P1154" si="120">IFERROR(ROUNDUP(E1091/L1091,2),"")</f>
        <v>23.96</v>
      </c>
      <c r="Q1091" t="str">
        <f t="shared" ref="Q1091:Q1154" si="121">LEFT(N1091,SEARCH("/",N1091,1)-1)</f>
        <v>games</v>
      </c>
      <c r="R1091" t="str">
        <f t="shared" ref="R1091:R1154" si="122">RIGHT(N1091,LEN(N1091) - SEARCH("/",N1091))</f>
        <v>video games</v>
      </c>
      <c r="S1091" s="9">
        <f t="shared" ref="S1091:S1154" si="123">(((J1091/60)/60)/24)+DATE(1970,1,1)+(-5/24)</f>
        <v>42150.981192129628</v>
      </c>
      <c r="T1091" s="9">
        <f t="shared" ref="T1091:T1154" si="124">(((I1091/60)/60)/24)+DATE(1970,1,1)+(-5/24)</f>
        <v>42180.981192129628</v>
      </c>
      <c r="U1091">
        <f t="shared" ref="U1091:U1154" si="125">IFERROR(ROUNDUP(T1091-S1091,0),"")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f t="shared" si="119"/>
        <v>1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42122.977465277778</v>
      </c>
      <c r="T1092" s="9">
        <f t="shared" si="124"/>
        <v>42152.977465277778</v>
      </c>
      <c r="U1092">
        <f t="shared" si="125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f t="shared" si="119"/>
        <v>13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42440.611944444441</v>
      </c>
      <c r="T1093" s="9">
        <f t="shared" si="124"/>
        <v>42470.57027777777</v>
      </c>
      <c r="U1093">
        <f t="shared" si="125"/>
        <v>30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f t="shared" si="119"/>
        <v>2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41249.817569444444</v>
      </c>
      <c r="T1094" s="9">
        <f t="shared" si="124"/>
        <v>41279.817569444444</v>
      </c>
      <c r="U1094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f t="shared" si="119"/>
        <v>15</v>
      </c>
      <c r="P1095">
        <f t="shared" si="120"/>
        <v>10.57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42396.765474537031</v>
      </c>
      <c r="T1095" s="9">
        <f t="shared" si="124"/>
        <v>42411.765474537031</v>
      </c>
      <c r="U1095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f t="shared" si="119"/>
        <v>19</v>
      </c>
      <c r="P1096">
        <f t="shared" si="120"/>
        <v>122.01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40795.505011574067</v>
      </c>
      <c r="T1096" s="9">
        <f t="shared" si="124"/>
        <v>40825.505011574067</v>
      </c>
      <c r="U1096">
        <f t="shared" si="125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f t="shared" si="119"/>
        <v>6</v>
      </c>
      <c r="P1097">
        <f t="shared" si="120"/>
        <v>267.81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41486.328935185185</v>
      </c>
      <c r="T1097" s="9">
        <f t="shared" si="124"/>
        <v>41516.328935185185</v>
      </c>
      <c r="U1097">
        <f t="shared" si="125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f t="shared" si="119"/>
        <v>18</v>
      </c>
      <c r="P1098">
        <f t="shared" si="120"/>
        <v>74.210000000000008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41885.309652777774</v>
      </c>
      <c r="T1098" s="9">
        <f t="shared" si="124"/>
        <v>41915.9375</v>
      </c>
      <c r="U1098">
        <f t="shared" si="125"/>
        <v>31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f t="shared" si="119"/>
        <v>1</v>
      </c>
      <c r="P1099">
        <f t="shared" si="120"/>
        <v>6.72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41660.584224537037</v>
      </c>
      <c r="T1099" s="9">
        <f t="shared" si="124"/>
        <v>41700.584224537037</v>
      </c>
      <c r="U1099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f t="shared" si="119"/>
        <v>8</v>
      </c>
      <c r="P1100">
        <f t="shared" si="120"/>
        <v>81.960000000000008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41712.554340277777</v>
      </c>
      <c r="T1100" s="9">
        <f t="shared" si="124"/>
        <v>41742.554340277777</v>
      </c>
      <c r="U1100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42107.628101851849</v>
      </c>
      <c r="T1101" s="9">
        <f t="shared" si="124"/>
        <v>42137.628101851849</v>
      </c>
      <c r="U1101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42383.902442129627</v>
      </c>
      <c r="T1102" s="9">
        <f t="shared" si="124"/>
        <v>42413.902442129627</v>
      </c>
      <c r="U1102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f t="shared" si="119"/>
        <v>1</v>
      </c>
      <c r="P1103">
        <f t="shared" si="120"/>
        <v>6.84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42538.564097222225</v>
      </c>
      <c r="T1103" s="9">
        <f t="shared" si="124"/>
        <v>42565.549999999996</v>
      </c>
      <c r="U1103">
        <f t="shared" si="125"/>
        <v>27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f t="shared" si="119"/>
        <v>6</v>
      </c>
      <c r="P1104">
        <f t="shared" si="120"/>
        <v>17.71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41576.837094907409</v>
      </c>
      <c r="T1104" s="9">
        <f t="shared" si="124"/>
        <v>41617.040972222218</v>
      </c>
      <c r="U1104">
        <f t="shared" si="125"/>
        <v>41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f t="shared" si="119"/>
        <v>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42479.013773148145</v>
      </c>
      <c r="T1105" s="9">
        <f t="shared" si="124"/>
        <v>42539.013773148145</v>
      </c>
      <c r="U1105">
        <f t="shared" si="125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f t="shared" si="119"/>
        <v>5</v>
      </c>
      <c r="P1106">
        <f t="shared" si="120"/>
        <v>80.300000000000011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41771.201631944445</v>
      </c>
      <c r="T1106" s="9">
        <f t="shared" si="124"/>
        <v>41801.201631944445</v>
      </c>
      <c r="U1106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f t="shared" si="119"/>
        <v>1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41691.927395833329</v>
      </c>
      <c r="T1107" s="9">
        <f t="shared" si="124"/>
        <v>41721.885729166665</v>
      </c>
      <c r="U1107">
        <f t="shared" si="125"/>
        <v>30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f t="shared" si="119"/>
        <v>42</v>
      </c>
      <c r="P1108">
        <f t="shared" si="120"/>
        <v>23.580000000000002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40973.532118055555</v>
      </c>
      <c r="T1108" s="9">
        <f t="shared" si="124"/>
        <v>41003.490451388883</v>
      </c>
      <c r="U1108">
        <f t="shared" si="125"/>
        <v>30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f t="shared" si="119"/>
        <v>0</v>
      </c>
      <c r="P1109" t="str">
        <f t="shared" si="120"/>
        <v/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41813.653055555551</v>
      </c>
      <c r="T1109" s="9">
        <f t="shared" si="124"/>
        <v>41843.653055555551</v>
      </c>
      <c r="U1109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f t="shared" si="119"/>
        <v>3</v>
      </c>
      <c r="P1110">
        <f t="shared" si="120"/>
        <v>34.89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40952.42864583333</v>
      </c>
      <c r="T1110" s="9">
        <f t="shared" si="124"/>
        <v>41012.386979166666</v>
      </c>
      <c r="U1110">
        <f t="shared" si="125"/>
        <v>60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f t="shared" si="119"/>
        <v>1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42662.543865740743</v>
      </c>
      <c r="T1111" s="9">
        <f t="shared" si="124"/>
        <v>42692.5855324074</v>
      </c>
      <c r="U1111">
        <f t="shared" si="125"/>
        <v>31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f t="shared" si="119"/>
        <v>1</v>
      </c>
      <c r="P1112">
        <f t="shared" si="120"/>
        <v>23.19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41220.72479166666</v>
      </c>
      <c r="T1112" s="9">
        <f t="shared" si="124"/>
        <v>41250.72479166666</v>
      </c>
      <c r="U1112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f t="shared" si="119"/>
        <v>1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42346.995254629634</v>
      </c>
      <c r="T1113" s="9">
        <f t="shared" si="124"/>
        <v>42376.995254629634</v>
      </c>
      <c r="U1113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f t="shared" si="119"/>
        <v>36</v>
      </c>
      <c r="P1114">
        <f t="shared" si="120"/>
        <v>100.24000000000001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41963.551053240742</v>
      </c>
      <c r="T1114" s="9">
        <f t="shared" si="124"/>
        <v>42023.145833333336</v>
      </c>
      <c r="U1114">
        <f t="shared" si="125"/>
        <v>60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41835.768749999996</v>
      </c>
      <c r="T1115" s="9">
        <f t="shared" si="124"/>
        <v>41865.768749999996</v>
      </c>
      <c r="U1115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f t="shared" si="119"/>
        <v>1</v>
      </c>
      <c r="P1116">
        <f t="shared" si="120"/>
        <v>3.34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41526.13758101852</v>
      </c>
      <c r="T1116" s="9">
        <f t="shared" si="124"/>
        <v>41556.13758101852</v>
      </c>
      <c r="U1116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f t="shared" si="119"/>
        <v>1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42429.487210648142</v>
      </c>
      <c r="T1117" s="9">
        <f t="shared" si="124"/>
        <v>42459.445543981477</v>
      </c>
      <c r="U1117">
        <f t="shared" si="125"/>
        <v>30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f t="shared" si="119"/>
        <v>1</v>
      </c>
      <c r="P1118">
        <f t="shared" si="120"/>
        <v>17.860000000000003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41009.638981481476</v>
      </c>
      <c r="T1118" s="9">
        <f t="shared" si="124"/>
        <v>41069.638981481476</v>
      </c>
      <c r="U1118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f t="shared" si="119"/>
        <v>9</v>
      </c>
      <c r="P1119">
        <f t="shared" si="120"/>
        <v>10.379999999999999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42333.390196759261</v>
      </c>
      <c r="T1119" s="9">
        <f t="shared" si="124"/>
        <v>42363.390196759261</v>
      </c>
      <c r="U1119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f t="shared" si="119"/>
        <v>3</v>
      </c>
      <c r="P1120">
        <f t="shared" si="120"/>
        <v>36.339999999999996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41703.958090277774</v>
      </c>
      <c r="T1120" s="9">
        <f t="shared" si="124"/>
        <v>41733.91642361111</v>
      </c>
      <c r="U1120">
        <f t="shared" si="125"/>
        <v>30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f t="shared" si="119"/>
        <v>1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41722.584074074075</v>
      </c>
      <c r="T1121" s="9">
        <f t="shared" si="124"/>
        <v>41735.584074074075</v>
      </c>
      <c r="U1121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f t="shared" si="119"/>
        <v>0</v>
      </c>
      <c r="P1122" t="str">
        <f t="shared" si="120"/>
        <v/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40799.664351851847</v>
      </c>
      <c r="T1122" s="9">
        <f t="shared" si="124"/>
        <v>40844.664351851847</v>
      </c>
      <c r="U1122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f t="shared" si="119"/>
        <v>1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42412.72587962963</v>
      </c>
      <c r="T1123" s="9">
        <f t="shared" si="124"/>
        <v>42442.684212962959</v>
      </c>
      <c r="U1123">
        <f t="shared" si="125"/>
        <v>30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f t="shared" si="119"/>
        <v>0</v>
      </c>
      <c r="P1124" t="str">
        <f t="shared" si="120"/>
        <v/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41410.495659722219</v>
      </c>
      <c r="T1124" s="9">
        <f t="shared" si="124"/>
        <v>41424.495659722219</v>
      </c>
      <c r="U1124">
        <f t="shared" si="125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f t="shared" si="119"/>
        <v>1</v>
      </c>
      <c r="P1125">
        <f t="shared" si="120"/>
        <v>3.67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41718.315370370365</v>
      </c>
      <c r="T1125" s="9">
        <f t="shared" si="124"/>
        <v>41748.315370370365</v>
      </c>
      <c r="U1125">
        <f t="shared" si="125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f t="shared" si="119"/>
        <v>1</v>
      </c>
      <c r="P1126">
        <f t="shared" si="120"/>
        <v>60.72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42094.458923611113</v>
      </c>
      <c r="T1126" s="9">
        <f t="shared" si="124"/>
        <v>42124.458923611113</v>
      </c>
      <c r="U1126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f t="shared" si="119"/>
        <v>0</v>
      </c>
      <c r="P1127" t="str">
        <f t="shared" si="120"/>
        <v/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42212.415856481479</v>
      </c>
      <c r="T1127" s="9">
        <f t="shared" si="124"/>
        <v>42272.415856481479</v>
      </c>
      <c r="U1127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42535.11914351851</v>
      </c>
      <c r="T1128" s="9">
        <f t="shared" si="124"/>
        <v>42565.11914351851</v>
      </c>
      <c r="U1128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f t="shared" si="119"/>
        <v>2</v>
      </c>
      <c r="P1129">
        <f t="shared" si="120"/>
        <v>25.44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41926.645833333328</v>
      </c>
      <c r="T1129" s="9">
        <f t="shared" si="124"/>
        <v>41957.687499999993</v>
      </c>
      <c r="U1129">
        <f t="shared" si="125"/>
        <v>32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f t="shared" si="119"/>
        <v>1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41828.441168981481</v>
      </c>
      <c r="T1130" s="9">
        <f t="shared" si="124"/>
        <v>41858.441168981481</v>
      </c>
      <c r="U1130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f t="shared" si="119"/>
        <v>1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42496.056631944441</v>
      </c>
      <c r="T1131" s="9">
        <f t="shared" si="124"/>
        <v>42526.056631944441</v>
      </c>
      <c r="U1131">
        <f t="shared" si="125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f t="shared" si="119"/>
        <v>1</v>
      </c>
      <c r="P1132">
        <f t="shared" si="120"/>
        <v>3.67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41908.788194444445</v>
      </c>
      <c r="T1132" s="9">
        <f t="shared" si="124"/>
        <v>41968.829861111109</v>
      </c>
      <c r="U1132">
        <f t="shared" si="125"/>
        <v>61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f t="shared" si="119"/>
        <v>0</v>
      </c>
      <c r="P1133" t="str">
        <f t="shared" si="120"/>
        <v/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42332.699861111112</v>
      </c>
      <c r="T1133" s="9">
        <f t="shared" si="124"/>
        <v>42362.699861111112</v>
      </c>
      <c r="U1133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f t="shared" si="119"/>
        <v>15</v>
      </c>
      <c r="P1134">
        <f t="shared" si="120"/>
        <v>110.62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42705.907071759262</v>
      </c>
      <c r="T1134" s="9">
        <f t="shared" si="124"/>
        <v>42735.907071759262</v>
      </c>
      <c r="U1134">
        <f t="shared" si="125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41821.198854166665</v>
      </c>
      <c r="T1135" s="9">
        <f t="shared" si="124"/>
        <v>41851.198854166665</v>
      </c>
      <c r="U1135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f t="shared" si="119"/>
        <v>1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41958.07671296296</v>
      </c>
      <c r="T1136" s="9">
        <f t="shared" si="124"/>
        <v>41971.981249999997</v>
      </c>
      <c r="U1136">
        <f t="shared" si="125"/>
        <v>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42558.781180555547</v>
      </c>
      <c r="T1137" s="9">
        <f t="shared" si="124"/>
        <v>42588.781180555547</v>
      </c>
      <c r="U1137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f t="shared" si="119"/>
        <v>7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42327.463298611103</v>
      </c>
      <c r="T1138" s="9">
        <f t="shared" si="124"/>
        <v>42357.463298611103</v>
      </c>
      <c r="U1138">
        <f t="shared" si="125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f t="shared" si="119"/>
        <v>40</v>
      </c>
      <c r="P1139">
        <f t="shared" si="120"/>
        <v>253.20999999999998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42453.611354166664</v>
      </c>
      <c r="T1139" s="9">
        <f t="shared" si="124"/>
        <v>42483.611354166664</v>
      </c>
      <c r="U1139">
        <f t="shared" si="125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f t="shared" si="119"/>
        <v>1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42736.698275462964</v>
      </c>
      <c r="T1140" s="9">
        <f t="shared" si="124"/>
        <v>42756.698275462964</v>
      </c>
      <c r="U1140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f t="shared" si="119"/>
        <v>1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41975.139189814807</v>
      </c>
      <c r="T1141" s="9">
        <f t="shared" si="124"/>
        <v>42005.139189814807</v>
      </c>
      <c r="U1141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f t="shared" si="119"/>
        <v>0</v>
      </c>
      <c r="P1142" t="str">
        <f t="shared" si="120"/>
        <v/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42192.253715277773</v>
      </c>
      <c r="T1142" s="9">
        <f t="shared" si="124"/>
        <v>42222.253715277773</v>
      </c>
      <c r="U1142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f t="shared" si="119"/>
        <v>0</v>
      </c>
      <c r="P1143" t="str">
        <f t="shared" si="120"/>
        <v/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42164.491319444445</v>
      </c>
      <c r="T1143" s="9">
        <f t="shared" si="124"/>
        <v>42194.491319444445</v>
      </c>
      <c r="U1143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f t="shared" si="119"/>
        <v>0</v>
      </c>
      <c r="P1144" t="str">
        <f t="shared" si="120"/>
        <v/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42021.797766203708</v>
      </c>
      <c r="T1144" s="9">
        <f t="shared" si="124"/>
        <v>42051.797766203708</v>
      </c>
      <c r="U1144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f t="shared" si="119"/>
        <v>1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42324.985254629624</v>
      </c>
      <c r="T1145" s="9">
        <f t="shared" si="124"/>
        <v>42354.985254629624</v>
      </c>
      <c r="U1145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f t="shared" si="119"/>
        <v>0</v>
      </c>
      <c r="P1146" t="str">
        <f t="shared" si="120"/>
        <v/>
      </c>
      <c r="Q1146" t="str">
        <f t="shared" si="121"/>
        <v>food</v>
      </c>
      <c r="R1146" t="str">
        <f t="shared" si="122"/>
        <v>food trucks</v>
      </c>
      <c r="S1146" s="9">
        <f t="shared" si="123"/>
        <v>42092.973611111105</v>
      </c>
      <c r="T1146" s="9">
        <f t="shared" si="124"/>
        <v>42122.973611111105</v>
      </c>
      <c r="U1146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f t="shared" si="119"/>
        <v>1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41854.539259259262</v>
      </c>
      <c r="T1147" s="9">
        <f t="shared" si="124"/>
        <v>41914.539259259262</v>
      </c>
      <c r="U1147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f t="shared" si="119"/>
        <v>9</v>
      </c>
      <c r="P1148">
        <f t="shared" si="120"/>
        <v>44.169999999999995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41723.745057870365</v>
      </c>
      <c r="T1148" s="9">
        <f t="shared" si="124"/>
        <v>41761.745057870365</v>
      </c>
      <c r="U1148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f t="shared" si="119"/>
        <v>0</v>
      </c>
      <c r="P1149" t="str">
        <f t="shared" si="120"/>
        <v/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41871.763692129629</v>
      </c>
      <c r="T1149" s="9">
        <f t="shared" si="124"/>
        <v>41931.763692129629</v>
      </c>
      <c r="U1149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f t="shared" si="119"/>
        <v>1</v>
      </c>
      <c r="P1150">
        <f t="shared" si="120"/>
        <v>24.34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42674.962743055548</v>
      </c>
      <c r="T1150" s="9">
        <f t="shared" si="124"/>
        <v>42705.00440972222</v>
      </c>
      <c r="U1150">
        <f t="shared" si="125"/>
        <v>31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f t="shared" si="119"/>
        <v>1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42507.501921296294</v>
      </c>
      <c r="T1151" s="9">
        <f t="shared" si="124"/>
        <v>42537.501921296294</v>
      </c>
      <c r="U1151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f t="shared" si="119"/>
        <v>11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42317.74623842592</v>
      </c>
      <c r="T1152" s="9">
        <f t="shared" si="124"/>
        <v>42377.74623842592</v>
      </c>
      <c r="U1152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f t="shared" si="119"/>
        <v>0</v>
      </c>
      <c r="P1153" t="str">
        <f t="shared" si="120"/>
        <v/>
      </c>
      <c r="Q1153" t="str">
        <f t="shared" si="121"/>
        <v>food</v>
      </c>
      <c r="R1153" t="str">
        <f t="shared" si="122"/>
        <v>food trucks</v>
      </c>
      <c r="S1153" s="9">
        <f t="shared" si="123"/>
        <v>42223.894247685181</v>
      </c>
      <c r="T1153" s="9">
        <f t="shared" si="124"/>
        <v>42253.894247685181</v>
      </c>
      <c r="U1153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f t="shared" si="119"/>
        <v>6</v>
      </c>
      <c r="P1154">
        <f t="shared" si="120"/>
        <v>60.739999999999995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42109.501296296294</v>
      </c>
      <c r="T1154" s="9">
        <f t="shared" si="124"/>
        <v>42139.501296296294</v>
      </c>
      <c r="U1154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f t="shared" ref="O1155:O1218" si="126">ROUNDUP(SUM(E1155/D1155)*100,)</f>
        <v>1</v>
      </c>
      <c r="P1155">
        <f t="shared" ref="P1155:P1218" si="127">IFERROR(ROUNDUP(E1155/L1155,2),"")</f>
        <v>50</v>
      </c>
      <c r="Q1155" t="str">
        <f t="shared" ref="Q1155:Q1218" si="128">LEFT(N1155,SEARCH("/",N1155,1)-1)</f>
        <v>food</v>
      </c>
      <c r="R1155" t="str">
        <f t="shared" ref="R1155:R1218" si="129">RIGHT(N1155,LEN(N1155) - SEARCH("/",N1155))</f>
        <v>food trucks</v>
      </c>
      <c r="S1155" s="9">
        <f t="shared" ref="S1155:S1218" si="130">(((J1155/60)/60)/24)+DATE(1970,1,1)+(-5/24)</f>
        <v>42143.505844907406</v>
      </c>
      <c r="T1155" s="9">
        <f t="shared" ref="T1155:T1218" si="131">(((I1155/60)/60)/24)+DATE(1970,1,1)+(-5/24)</f>
        <v>42173.505844907406</v>
      </c>
      <c r="U1155">
        <f t="shared" ref="U1155:U1218" si="132">IFERROR(ROUNDUP(T1155-S1155,0),"")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f t="shared" si="126"/>
        <v>7</v>
      </c>
      <c r="P1156">
        <f t="shared" si="127"/>
        <v>108.34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42222.900532407402</v>
      </c>
      <c r="T1156" s="9">
        <f t="shared" si="131"/>
        <v>42252.900532407402</v>
      </c>
      <c r="U1156">
        <f t="shared" si="132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f t="shared" si="126"/>
        <v>1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41835.555648148147</v>
      </c>
      <c r="T1157" s="9">
        <f t="shared" si="131"/>
        <v>41865.555648148147</v>
      </c>
      <c r="U1157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f t="shared" si="126"/>
        <v>0</v>
      </c>
      <c r="P1158" t="str">
        <f t="shared" si="127"/>
        <v/>
      </c>
      <c r="Q1158" t="str">
        <f t="shared" si="128"/>
        <v>food</v>
      </c>
      <c r="R1158" t="str">
        <f t="shared" si="129"/>
        <v>food trucks</v>
      </c>
      <c r="S1158" s="9">
        <f t="shared" si="130"/>
        <v>42028.862986111104</v>
      </c>
      <c r="T1158" s="9">
        <f t="shared" si="131"/>
        <v>42058.862986111104</v>
      </c>
      <c r="U1158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f t="shared" si="126"/>
        <v>2</v>
      </c>
      <c r="P1159">
        <f t="shared" si="127"/>
        <v>50.339999999999996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41918.419907407406</v>
      </c>
      <c r="T1159" s="9">
        <f t="shared" si="131"/>
        <v>41978.461574074077</v>
      </c>
      <c r="U1159">
        <f t="shared" si="132"/>
        <v>61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f t="shared" si="126"/>
        <v>1</v>
      </c>
      <c r="P1160">
        <f t="shared" si="127"/>
        <v>11.67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41951.883425925924</v>
      </c>
      <c r="T1160" s="9">
        <f t="shared" si="131"/>
        <v>41981.883425925924</v>
      </c>
      <c r="U1160">
        <f t="shared" si="132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f t="shared" si="126"/>
        <v>0</v>
      </c>
      <c r="P1161" t="str">
        <f t="shared" si="127"/>
        <v/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42154.518113425926</v>
      </c>
      <c r="T1161" s="9">
        <f t="shared" si="131"/>
        <v>42185.447916666664</v>
      </c>
      <c r="U1161">
        <f t="shared" si="132"/>
        <v>31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f t="shared" si="126"/>
        <v>4</v>
      </c>
      <c r="P1162">
        <f t="shared" si="127"/>
        <v>60.79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42060.946597222217</v>
      </c>
      <c r="T1162" s="9">
        <f t="shared" si="131"/>
        <v>42090.90493055556</v>
      </c>
      <c r="U1162">
        <f t="shared" si="132"/>
        <v>30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f t="shared" si="126"/>
        <v>0</v>
      </c>
      <c r="P1163" t="str">
        <f t="shared" si="127"/>
        <v/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42122.421168981477</v>
      </c>
      <c r="T1163" s="9">
        <f t="shared" si="131"/>
        <v>42143.421168981477</v>
      </c>
      <c r="U1163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f t="shared" si="126"/>
        <v>1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41876.475277777776</v>
      </c>
      <c r="T1164" s="9">
        <f t="shared" si="131"/>
        <v>41907.475277777776</v>
      </c>
      <c r="U1164">
        <f t="shared" si="132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f t="shared" si="126"/>
        <v>0</v>
      </c>
      <c r="P1165" t="str">
        <f t="shared" si="127"/>
        <v/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41830.515277777777</v>
      </c>
      <c r="T1165" s="9">
        <f t="shared" si="131"/>
        <v>41860.515277777777</v>
      </c>
      <c r="U1165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f t="shared" si="126"/>
        <v>0</v>
      </c>
      <c r="P1166" t="str">
        <f t="shared" si="127"/>
        <v/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42509.51599537037</v>
      </c>
      <c r="T1166" s="9">
        <f t="shared" si="131"/>
        <v>42539.51599537037</v>
      </c>
      <c r="U1166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f t="shared" si="126"/>
        <v>21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41792.006134259253</v>
      </c>
      <c r="T1167" s="9">
        <f t="shared" si="131"/>
        <v>41826.006134259253</v>
      </c>
      <c r="U1167">
        <f t="shared" si="132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f t="shared" si="126"/>
        <v>20</v>
      </c>
      <c r="P1168">
        <f t="shared" si="127"/>
        <v>358.88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42150.277106481481</v>
      </c>
      <c r="T1168" s="9">
        <f t="shared" si="131"/>
        <v>42180.958333333336</v>
      </c>
      <c r="U1168">
        <f t="shared" si="132"/>
        <v>31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f t="shared" si="126"/>
        <v>2</v>
      </c>
      <c r="P1169">
        <f t="shared" si="127"/>
        <v>61.19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41863.526562499996</v>
      </c>
      <c r="T1169" s="9">
        <f t="shared" si="131"/>
        <v>41894.526562499996</v>
      </c>
      <c r="U1169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42604.845659722218</v>
      </c>
      <c r="T1170" s="9">
        <f t="shared" si="131"/>
        <v>42634.845659722218</v>
      </c>
      <c r="U1170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f t="shared" si="126"/>
        <v>1</v>
      </c>
      <c r="P1171">
        <f t="shared" si="127"/>
        <v>5.67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42027.145405092589</v>
      </c>
      <c r="T1171" s="9">
        <f t="shared" si="131"/>
        <v>42057.145405092589</v>
      </c>
      <c r="U1171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f t="shared" si="126"/>
        <v>1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42124.684849537036</v>
      </c>
      <c r="T1172" s="9">
        <f t="shared" si="131"/>
        <v>42154.684849537036</v>
      </c>
      <c r="U1172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f t="shared" si="126"/>
        <v>1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41938.596377314811</v>
      </c>
      <c r="T1173" s="9">
        <f t="shared" si="131"/>
        <v>41956.638043981475</v>
      </c>
      <c r="U1173">
        <f t="shared" si="132"/>
        <v>19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f t="shared" si="126"/>
        <v>0</v>
      </c>
      <c r="P1174" t="str">
        <f t="shared" si="127"/>
        <v/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41841.473981481482</v>
      </c>
      <c r="T1174" s="9">
        <f t="shared" si="131"/>
        <v>41871.473981481482</v>
      </c>
      <c r="U1174">
        <f t="shared" si="132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f t="shared" si="126"/>
        <v>1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42183.97751157407</v>
      </c>
      <c r="T1175" s="9">
        <f t="shared" si="131"/>
        <v>42218.97751157407</v>
      </c>
      <c r="U1175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f t="shared" si="126"/>
        <v>6</v>
      </c>
      <c r="P1176">
        <f t="shared" si="127"/>
        <v>46.64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42468.633414351854</v>
      </c>
      <c r="T1176" s="9">
        <f t="shared" si="131"/>
        <v>42498.633414351854</v>
      </c>
      <c r="U1176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42170.520127314812</v>
      </c>
      <c r="T1177" s="9">
        <f t="shared" si="131"/>
        <v>42200.520127314812</v>
      </c>
      <c r="U1177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f t="shared" si="126"/>
        <v>1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42745.811319444438</v>
      </c>
      <c r="T1178" s="9">
        <f t="shared" si="131"/>
        <v>42800.333333333336</v>
      </c>
      <c r="U1178">
        <f t="shared" si="132"/>
        <v>55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f t="shared" si="126"/>
        <v>0</v>
      </c>
      <c r="P1179" t="str">
        <f t="shared" si="127"/>
        <v/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41897.452499999999</v>
      </c>
      <c r="T1179" s="9">
        <f t="shared" si="131"/>
        <v>41927.452499999999</v>
      </c>
      <c r="U1179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f t="shared" si="126"/>
        <v>1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41837.69736111111</v>
      </c>
      <c r="T1180" s="9">
        <f t="shared" si="131"/>
        <v>41867.69736111111</v>
      </c>
      <c r="U1180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f t="shared" si="126"/>
        <v>6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42275.511886574073</v>
      </c>
      <c r="T1181" s="9">
        <f t="shared" si="131"/>
        <v>42305.511886574073</v>
      </c>
      <c r="U1181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f t="shared" si="126"/>
        <v>12</v>
      </c>
      <c r="P1182">
        <f t="shared" si="127"/>
        <v>69.12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41781.598541666666</v>
      </c>
      <c r="T1182" s="9">
        <f t="shared" si="131"/>
        <v>41818.598541666666</v>
      </c>
      <c r="U1182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f t="shared" si="126"/>
        <v>1</v>
      </c>
      <c r="P1183">
        <f t="shared" si="127"/>
        <v>1.34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42034.131030092591</v>
      </c>
      <c r="T1183" s="9">
        <f t="shared" si="131"/>
        <v>42064.131030092591</v>
      </c>
      <c r="U1183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f t="shared" si="126"/>
        <v>5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42728.619074074071</v>
      </c>
      <c r="T1184" s="9">
        <f t="shared" si="131"/>
        <v>42747.487499999996</v>
      </c>
      <c r="U1184">
        <f t="shared" si="132"/>
        <v>19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f t="shared" si="126"/>
        <v>4</v>
      </c>
      <c r="P1185">
        <f t="shared" si="127"/>
        <v>33.339999999999996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42656.653043981474</v>
      </c>
      <c r="T1185" s="9">
        <f t="shared" si="131"/>
        <v>42675.957638888889</v>
      </c>
      <c r="U1185">
        <f t="shared" si="132"/>
        <v>20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f t="shared" si="126"/>
        <v>105</v>
      </c>
      <c r="P1186">
        <f t="shared" si="127"/>
        <v>61.57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42741.391331018516</v>
      </c>
      <c r="T1186" s="9">
        <f t="shared" si="131"/>
        <v>42772.391331018516</v>
      </c>
      <c r="U1186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f t="shared" si="126"/>
        <v>106</v>
      </c>
      <c r="P1187">
        <f t="shared" si="127"/>
        <v>118.74000000000001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42130.656817129631</v>
      </c>
      <c r="T1187" s="9">
        <f t="shared" si="131"/>
        <v>42162.958333333336</v>
      </c>
      <c r="U1187">
        <f t="shared" si="132"/>
        <v>33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f t="shared" si="126"/>
        <v>107</v>
      </c>
      <c r="P1188">
        <f t="shared" si="127"/>
        <v>65.09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42123.655034722215</v>
      </c>
      <c r="T1188" s="9">
        <f t="shared" si="131"/>
        <v>42156.737499999996</v>
      </c>
      <c r="U1188">
        <f t="shared" si="132"/>
        <v>34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f t="shared" si="126"/>
        <v>105</v>
      </c>
      <c r="P1189">
        <f t="shared" si="127"/>
        <v>130.16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42109.686608796292</v>
      </c>
      <c r="T1189" s="9">
        <f t="shared" si="131"/>
        <v>42141.541666666664</v>
      </c>
      <c r="U1189">
        <f t="shared" si="132"/>
        <v>32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f t="shared" si="126"/>
        <v>161</v>
      </c>
      <c r="P1190">
        <f t="shared" si="127"/>
        <v>37.78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42711.492361111108</v>
      </c>
      <c r="T1190" s="9">
        <f t="shared" si="131"/>
        <v>42732.492361111108</v>
      </c>
      <c r="U1190">
        <f t="shared" si="132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f t="shared" si="126"/>
        <v>108</v>
      </c>
      <c r="P1191">
        <f t="shared" si="127"/>
        <v>112.80000000000001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42529.770775462959</v>
      </c>
      <c r="T1191" s="9">
        <f t="shared" si="131"/>
        <v>42550.770775462959</v>
      </c>
      <c r="U1191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f t="shared" si="126"/>
        <v>135</v>
      </c>
      <c r="P1192">
        <f t="shared" si="127"/>
        <v>51.93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41852.457465277774</v>
      </c>
      <c r="T1192" s="9">
        <f t="shared" si="131"/>
        <v>41882.457465277774</v>
      </c>
      <c r="U1192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f t="shared" si="126"/>
        <v>110</v>
      </c>
      <c r="P1193">
        <f t="shared" si="127"/>
        <v>89.25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42419.395370370366</v>
      </c>
      <c r="T1193" s="9">
        <f t="shared" si="131"/>
        <v>42449.353703703695</v>
      </c>
      <c r="U1193">
        <f t="shared" si="132"/>
        <v>30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f t="shared" si="126"/>
        <v>290</v>
      </c>
      <c r="P1194">
        <f t="shared" si="127"/>
        <v>19.34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42747.298356481479</v>
      </c>
      <c r="T1194" s="9">
        <f t="shared" si="131"/>
        <v>42777.298356481479</v>
      </c>
      <c r="U1194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f t="shared" si="126"/>
        <v>104</v>
      </c>
      <c r="P1195">
        <f t="shared" si="127"/>
        <v>79.97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42409.567743055559</v>
      </c>
      <c r="T1195" s="9">
        <f t="shared" si="131"/>
        <v>42469.526076388887</v>
      </c>
      <c r="U1195">
        <f t="shared" si="132"/>
        <v>60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f t="shared" si="126"/>
        <v>323</v>
      </c>
      <c r="P1196">
        <f t="shared" si="127"/>
        <v>56.419999999999995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42072.27984953703</v>
      </c>
      <c r="T1196" s="9">
        <f t="shared" si="131"/>
        <v>42102.27984953703</v>
      </c>
      <c r="U1196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f t="shared" si="126"/>
        <v>135</v>
      </c>
      <c r="P1197">
        <f t="shared" si="127"/>
        <v>79.42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42298.139502314814</v>
      </c>
      <c r="T1197" s="9">
        <f t="shared" si="131"/>
        <v>42358.166666666664</v>
      </c>
      <c r="U1197">
        <f t="shared" si="132"/>
        <v>61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f t="shared" si="126"/>
        <v>270</v>
      </c>
      <c r="P1198">
        <f t="shared" si="127"/>
        <v>76.440000000000012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42326.610405092586</v>
      </c>
      <c r="T1198" s="9">
        <f t="shared" si="131"/>
        <v>42356.610405092586</v>
      </c>
      <c r="U1198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f t="shared" si="126"/>
        <v>254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42503.456412037034</v>
      </c>
      <c r="T1199" s="9">
        <f t="shared" si="131"/>
        <v>42534.040972222218</v>
      </c>
      <c r="U1199">
        <f t="shared" si="132"/>
        <v>31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f t="shared" si="126"/>
        <v>261</v>
      </c>
      <c r="P1200">
        <f t="shared" si="127"/>
        <v>54.62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42333.410717592589</v>
      </c>
      <c r="T1200" s="9">
        <f t="shared" si="131"/>
        <v>42368.916666666664</v>
      </c>
      <c r="U1200">
        <f t="shared" si="132"/>
        <v>36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f t="shared" si="126"/>
        <v>102</v>
      </c>
      <c r="P1201">
        <f t="shared" si="127"/>
        <v>299.23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42161.562499999993</v>
      </c>
      <c r="T1201" s="9">
        <f t="shared" si="131"/>
        <v>42193.562499999993</v>
      </c>
      <c r="U1201">
        <f t="shared" si="132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f t="shared" si="126"/>
        <v>126</v>
      </c>
      <c r="P1202">
        <f t="shared" si="127"/>
        <v>58.54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42089.269166666665</v>
      </c>
      <c r="T1202" s="9">
        <f t="shared" si="131"/>
        <v>42110.269166666665</v>
      </c>
      <c r="U1202">
        <f t="shared" si="132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f t="shared" si="126"/>
        <v>103</v>
      </c>
      <c r="P1203">
        <f t="shared" si="127"/>
        <v>55.379999999999995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42536.398680555554</v>
      </c>
      <c r="T1203" s="9">
        <f t="shared" si="131"/>
        <v>42566.398680555554</v>
      </c>
      <c r="U1203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f t="shared" si="126"/>
        <v>200</v>
      </c>
      <c r="P1204">
        <f t="shared" si="127"/>
        <v>183.81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42152.080486111103</v>
      </c>
      <c r="T1204" s="9">
        <f t="shared" si="131"/>
        <v>42182.080486111103</v>
      </c>
      <c r="U1204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f t="shared" si="126"/>
        <v>103</v>
      </c>
      <c r="P1205">
        <f t="shared" si="127"/>
        <v>165.35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42125.4065625</v>
      </c>
      <c r="T1205" s="9">
        <f t="shared" si="131"/>
        <v>42155.4065625</v>
      </c>
      <c r="U1205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f t="shared" si="126"/>
        <v>103</v>
      </c>
      <c r="P1206">
        <f t="shared" si="127"/>
        <v>234.79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42297.539733796293</v>
      </c>
      <c r="T1206" s="9">
        <f t="shared" si="131"/>
        <v>42341.999999999993</v>
      </c>
      <c r="U1206">
        <f t="shared" si="132"/>
        <v>45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f t="shared" si="126"/>
        <v>101</v>
      </c>
      <c r="P1207">
        <f t="shared" si="127"/>
        <v>211.48999999999998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42138.298043981478</v>
      </c>
      <c r="T1207" s="9">
        <f t="shared" si="131"/>
        <v>42168.298043981478</v>
      </c>
      <c r="U1207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f t="shared" si="126"/>
        <v>115</v>
      </c>
      <c r="P1208">
        <f t="shared" si="127"/>
        <v>32.35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42772.567743055559</v>
      </c>
      <c r="T1208" s="9">
        <f t="shared" si="131"/>
        <v>42805.353472222218</v>
      </c>
      <c r="U1208">
        <f t="shared" si="132"/>
        <v>33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f t="shared" si="126"/>
        <v>105</v>
      </c>
      <c r="P1209">
        <f t="shared" si="127"/>
        <v>123.38000000000001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42430.221909722219</v>
      </c>
      <c r="T1209" s="9">
        <f t="shared" si="131"/>
        <v>42460.208333333336</v>
      </c>
      <c r="U1209">
        <f t="shared" si="132"/>
        <v>30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f t="shared" si="126"/>
        <v>156</v>
      </c>
      <c r="P1210">
        <f t="shared" si="127"/>
        <v>207.07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42423.500740740739</v>
      </c>
      <c r="T1210" s="9">
        <f t="shared" si="131"/>
        <v>42453.459074074075</v>
      </c>
      <c r="U1210">
        <f t="shared" si="132"/>
        <v>30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f t="shared" si="126"/>
        <v>106</v>
      </c>
      <c r="P1211">
        <f t="shared" si="127"/>
        <v>138.26999999999998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42761.637789351851</v>
      </c>
      <c r="T1211" s="9">
        <f t="shared" si="131"/>
        <v>42791.637789351851</v>
      </c>
      <c r="U1211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f t="shared" si="126"/>
        <v>255</v>
      </c>
      <c r="P1212">
        <f t="shared" si="127"/>
        <v>493.82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42132.733472222222</v>
      </c>
      <c r="T1212" s="9">
        <f t="shared" si="131"/>
        <v>42155.666666666664</v>
      </c>
      <c r="U1212">
        <f t="shared" si="132"/>
        <v>23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f t="shared" si="126"/>
        <v>102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42515.658113425925</v>
      </c>
      <c r="T1213" s="9">
        <f t="shared" si="131"/>
        <v>42530.658113425925</v>
      </c>
      <c r="U1213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f t="shared" si="126"/>
        <v>130</v>
      </c>
      <c r="P1214">
        <f t="shared" si="127"/>
        <v>38.869999999999997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42318.741840277777</v>
      </c>
      <c r="T1214" s="9">
        <f t="shared" si="131"/>
        <v>42334.833333333336</v>
      </c>
      <c r="U1214">
        <f t="shared" si="132"/>
        <v>17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f t="shared" si="126"/>
        <v>103</v>
      </c>
      <c r="P1215">
        <f t="shared" si="127"/>
        <v>61.53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42731.547453703701</v>
      </c>
      <c r="T1215" s="9">
        <f t="shared" si="131"/>
        <v>42766.547453703701</v>
      </c>
      <c r="U1215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f t="shared" si="126"/>
        <v>132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42104.632002314807</v>
      </c>
      <c r="T1216" s="9">
        <f t="shared" si="131"/>
        <v>42164.632002314807</v>
      </c>
      <c r="U1216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f t="shared" si="126"/>
        <v>787</v>
      </c>
      <c r="P1217">
        <f t="shared" si="127"/>
        <v>71.600000000000009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41759.714768518512</v>
      </c>
      <c r="T1217" s="9">
        <f t="shared" si="131"/>
        <v>41789.714768518512</v>
      </c>
      <c r="U1217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f t="shared" si="126"/>
        <v>146</v>
      </c>
      <c r="P1218">
        <f t="shared" si="127"/>
        <v>91.89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42247.408067129632</v>
      </c>
      <c r="T1218" s="9">
        <f t="shared" si="131"/>
        <v>42279.752083333333</v>
      </c>
      <c r="U1218">
        <f t="shared" si="132"/>
        <v>33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f t="shared" ref="O1219:O1282" si="133">ROUNDUP(SUM(E1219/D1219)*100,)</f>
        <v>103</v>
      </c>
      <c r="P1219">
        <f t="shared" ref="P1219:P1282" si="134">IFERROR(ROUNDUP(E1219/L1219,2),"")</f>
        <v>148.57999999999998</v>
      </c>
      <c r="Q1219" t="str">
        <f t="shared" ref="Q1219:Q1282" si="135">LEFT(N1219,SEARCH("/",N1219,1)-1)</f>
        <v>photography</v>
      </c>
      <c r="R1219" t="str">
        <f t="shared" ref="R1219:R1282" si="136">RIGHT(N1219,LEN(N1219) - SEARCH("/",N1219))</f>
        <v>photobooks</v>
      </c>
      <c r="S1219" s="9">
        <f t="shared" ref="S1219:S1282" si="137">(((J1219/60)/60)/24)+DATE(1970,1,1)+(-5/24)</f>
        <v>42535.6011574074</v>
      </c>
      <c r="T1219" s="9">
        <f t="shared" ref="T1219:T1282" si="138">(((I1219/60)/60)/24)+DATE(1970,1,1)+(-5/24)</f>
        <v>42565.6011574074</v>
      </c>
      <c r="U1219">
        <f t="shared" ref="U1219:U1282" si="139">IFERROR(ROUNDUP(T1219-S1219,0),"")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f t="shared" si="133"/>
        <v>173</v>
      </c>
      <c r="P1220">
        <f t="shared" si="134"/>
        <v>174.22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42278.453703703701</v>
      </c>
      <c r="T1220" s="9">
        <f t="shared" si="138"/>
        <v>42308.916666666664</v>
      </c>
      <c r="U1220">
        <f t="shared" si="139"/>
        <v>31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f t="shared" si="133"/>
        <v>160</v>
      </c>
      <c r="P1221">
        <f t="shared" si="134"/>
        <v>102.87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42633.253622685181</v>
      </c>
      <c r="T1221" s="9">
        <f t="shared" si="138"/>
        <v>42663.253622685181</v>
      </c>
      <c r="U1221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f t="shared" si="133"/>
        <v>104</v>
      </c>
      <c r="P1222">
        <f t="shared" si="134"/>
        <v>111.18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42211.420277777775</v>
      </c>
      <c r="T1222" s="9">
        <f t="shared" si="138"/>
        <v>42241.420277777775</v>
      </c>
      <c r="U1222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f t="shared" si="133"/>
        <v>112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42680.267222222225</v>
      </c>
      <c r="T1223" s="9">
        <f t="shared" si="138"/>
        <v>42707.791666666664</v>
      </c>
      <c r="U1223">
        <f t="shared" si="139"/>
        <v>28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f t="shared" si="133"/>
        <v>281</v>
      </c>
      <c r="P1224">
        <f t="shared" si="134"/>
        <v>81.27000000000001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42430.512118055551</v>
      </c>
      <c r="T1224" s="9">
        <f t="shared" si="138"/>
        <v>42460.958333333336</v>
      </c>
      <c r="U1224">
        <f t="shared" si="139"/>
        <v>31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f t="shared" si="133"/>
        <v>113</v>
      </c>
      <c r="P1225">
        <f t="shared" si="134"/>
        <v>116.22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42653.968854166662</v>
      </c>
      <c r="T1225" s="9">
        <f t="shared" si="138"/>
        <v>42684.010520833333</v>
      </c>
      <c r="U1225">
        <f t="shared" si="139"/>
        <v>31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f t="shared" si="133"/>
        <v>8</v>
      </c>
      <c r="P1226">
        <f t="shared" si="134"/>
        <v>58.89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41736.341458333329</v>
      </c>
      <c r="T1226" s="9">
        <f t="shared" si="138"/>
        <v>41796.341458333329</v>
      </c>
      <c r="U1226">
        <f t="shared" si="13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f t="shared" si="133"/>
        <v>5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41509.697662037033</v>
      </c>
      <c r="T1227" s="9">
        <f t="shared" si="138"/>
        <v>41569.697662037033</v>
      </c>
      <c r="U1227">
        <f t="shared" si="13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f t="shared" si="133"/>
        <v>4</v>
      </c>
      <c r="P1228">
        <f t="shared" si="134"/>
        <v>48.43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41715.666446759256</v>
      </c>
      <c r="T1228" s="9">
        <f t="shared" si="138"/>
        <v>41749.833333333328</v>
      </c>
      <c r="U1228">
        <f t="shared" si="139"/>
        <v>35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f t="shared" si="133"/>
        <v>0</v>
      </c>
      <c r="P1229" t="str">
        <f t="shared" si="134"/>
        <v/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41827.710833333331</v>
      </c>
      <c r="T1229" s="9">
        <f t="shared" si="138"/>
        <v>41858.083333333328</v>
      </c>
      <c r="U1229">
        <f t="shared" si="139"/>
        <v>31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f t="shared" si="133"/>
        <v>30</v>
      </c>
      <c r="P1230">
        <f t="shared" si="134"/>
        <v>61.05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40754.520925925921</v>
      </c>
      <c r="T1230" s="9">
        <f t="shared" si="138"/>
        <v>40814.520925925921</v>
      </c>
      <c r="U1230">
        <f t="shared" si="13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40985.251469907402</v>
      </c>
      <c r="T1231" s="9">
        <f t="shared" si="138"/>
        <v>41015.458333333328</v>
      </c>
      <c r="U1231">
        <f t="shared" si="139"/>
        <v>31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f t="shared" si="133"/>
        <v>0</v>
      </c>
      <c r="P1232" t="str">
        <f t="shared" si="134"/>
        <v/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40568.764236111107</v>
      </c>
      <c r="T1232" s="9">
        <f t="shared" si="138"/>
        <v>40598.764236111107</v>
      </c>
      <c r="U1232">
        <f t="shared" si="13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f t="shared" si="133"/>
        <v>0</v>
      </c>
      <c r="P1233" t="str">
        <f t="shared" si="134"/>
        <v/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42193.733425925922</v>
      </c>
      <c r="T1233" s="9">
        <f t="shared" si="138"/>
        <v>42243.833333333336</v>
      </c>
      <c r="U1233">
        <f t="shared" si="139"/>
        <v>51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41506.639699074076</v>
      </c>
      <c r="T1234" s="9">
        <f t="shared" si="138"/>
        <v>41553.639699074076</v>
      </c>
      <c r="U1234">
        <f t="shared" si="13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f t="shared" si="133"/>
        <v>12</v>
      </c>
      <c r="P1235">
        <f t="shared" si="134"/>
        <v>19.34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40939.740439814814</v>
      </c>
      <c r="T1235" s="9">
        <f t="shared" si="138"/>
        <v>40960.740439814814</v>
      </c>
      <c r="U1235">
        <f t="shared" si="13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f t="shared" si="133"/>
        <v>0</v>
      </c>
      <c r="P1236" t="str">
        <f t="shared" si="134"/>
        <v/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42007.580347222225</v>
      </c>
      <c r="T1236" s="9">
        <f t="shared" si="138"/>
        <v>42037.580347222225</v>
      </c>
      <c r="U1236">
        <f t="shared" si="13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41582.927071759259</v>
      </c>
      <c r="T1237" s="9">
        <f t="shared" si="138"/>
        <v>41622.927071759259</v>
      </c>
      <c r="U1237">
        <f t="shared" si="13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f t="shared" si="133"/>
        <v>0</v>
      </c>
      <c r="P1238" t="str">
        <f t="shared" si="134"/>
        <v/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41110.47180555555</v>
      </c>
      <c r="T1238" s="9">
        <f t="shared" si="138"/>
        <v>41118.458333333328</v>
      </c>
      <c r="U1238">
        <f t="shared" si="139"/>
        <v>8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f t="shared" si="133"/>
        <v>0</v>
      </c>
      <c r="P1239" t="str">
        <f t="shared" si="134"/>
        <v/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41125.074826388889</v>
      </c>
      <c r="T1239" s="9">
        <f t="shared" si="138"/>
        <v>41145.074826388889</v>
      </c>
      <c r="U1239">
        <f t="shared" si="13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f t="shared" si="133"/>
        <v>18</v>
      </c>
      <c r="P1240">
        <f t="shared" si="134"/>
        <v>59.339999999999996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40731.402037037034</v>
      </c>
      <c r="T1240" s="9">
        <f t="shared" si="138"/>
        <v>40761.402037037034</v>
      </c>
      <c r="U1240">
        <f t="shared" si="13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f t="shared" si="133"/>
        <v>0</v>
      </c>
      <c r="P1241" t="str">
        <f t="shared" si="134"/>
        <v/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40883.754247685181</v>
      </c>
      <c r="T1241" s="9">
        <f t="shared" si="138"/>
        <v>40913.754247685181</v>
      </c>
      <c r="U1241">
        <f t="shared" si="13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f t="shared" si="133"/>
        <v>4</v>
      </c>
      <c r="P1242">
        <f t="shared" si="134"/>
        <v>30.130000000000003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41408.831678240742</v>
      </c>
      <c r="T1242" s="9">
        <f t="shared" si="138"/>
        <v>41467.70208333333</v>
      </c>
      <c r="U1242">
        <f t="shared" si="139"/>
        <v>59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f t="shared" si="133"/>
        <v>51</v>
      </c>
      <c r="P1243">
        <f t="shared" si="134"/>
        <v>74.62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41923.629398148143</v>
      </c>
      <c r="T1243" s="9">
        <f t="shared" si="138"/>
        <v>41946.040972222218</v>
      </c>
      <c r="U1243">
        <f t="shared" si="139"/>
        <v>23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40781.957199074073</v>
      </c>
      <c r="T1244" s="9">
        <f t="shared" si="138"/>
        <v>40797.345833333333</v>
      </c>
      <c r="U1244">
        <f t="shared" si="139"/>
        <v>16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f t="shared" si="133"/>
        <v>15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40671.670960648145</v>
      </c>
      <c r="T1245" s="9">
        <f t="shared" si="138"/>
        <v>40732.666666666664</v>
      </c>
      <c r="U1245">
        <f t="shared" si="139"/>
        <v>61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f t="shared" si="133"/>
        <v>104</v>
      </c>
      <c r="P1246">
        <f t="shared" si="134"/>
        <v>46.14</v>
      </c>
      <c r="Q1246" t="str">
        <f t="shared" si="135"/>
        <v>music</v>
      </c>
      <c r="R1246" t="str">
        <f t="shared" si="136"/>
        <v>rock</v>
      </c>
      <c r="S1246" s="9">
        <f t="shared" si="137"/>
        <v>41355.617164351846</v>
      </c>
      <c r="T1246" s="9">
        <f t="shared" si="138"/>
        <v>41386.666666666664</v>
      </c>
      <c r="U1246">
        <f t="shared" si="139"/>
        <v>32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f t="shared" si="133"/>
        <v>121</v>
      </c>
      <c r="P1247">
        <f t="shared" si="134"/>
        <v>141.47999999999999</v>
      </c>
      <c r="Q1247" t="str">
        <f t="shared" si="135"/>
        <v>music</v>
      </c>
      <c r="R1247" t="str">
        <f t="shared" si="136"/>
        <v>rock</v>
      </c>
      <c r="S1247" s="9">
        <f t="shared" si="137"/>
        <v>41774.391597222217</v>
      </c>
      <c r="T1247" s="9">
        <f t="shared" si="138"/>
        <v>41804.391597222217</v>
      </c>
      <c r="U1247">
        <f t="shared" si="13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f t="shared" si="133"/>
        <v>117</v>
      </c>
      <c r="P1248">
        <f t="shared" si="134"/>
        <v>75.490000000000009</v>
      </c>
      <c r="Q1248" t="str">
        <f t="shared" si="135"/>
        <v>music</v>
      </c>
      <c r="R1248" t="str">
        <f t="shared" si="136"/>
        <v>rock</v>
      </c>
      <c r="S1248" s="9">
        <f t="shared" si="137"/>
        <v>40837.835057870368</v>
      </c>
      <c r="T1248" s="9">
        <f t="shared" si="138"/>
        <v>40882.876724537033</v>
      </c>
      <c r="U1248">
        <f t="shared" si="139"/>
        <v>46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f t="shared" si="133"/>
        <v>123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41370.083969907406</v>
      </c>
      <c r="T1249" s="9">
        <f t="shared" si="138"/>
        <v>41400.083969907406</v>
      </c>
      <c r="U1249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f t="shared" si="133"/>
        <v>152</v>
      </c>
      <c r="P1250">
        <f t="shared" si="134"/>
        <v>64.260000000000005</v>
      </c>
      <c r="Q1250" t="str">
        <f t="shared" si="135"/>
        <v>music</v>
      </c>
      <c r="R1250" t="str">
        <f t="shared" si="136"/>
        <v>rock</v>
      </c>
      <c r="S1250" s="9">
        <f t="shared" si="137"/>
        <v>41767.448530092588</v>
      </c>
      <c r="T1250" s="9">
        <f t="shared" si="138"/>
        <v>41803.082638888889</v>
      </c>
      <c r="U1250">
        <f t="shared" si="139"/>
        <v>36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f t="shared" si="133"/>
        <v>105</v>
      </c>
      <c r="P1251">
        <f t="shared" si="134"/>
        <v>64.47</v>
      </c>
      <c r="Q1251" t="str">
        <f t="shared" si="135"/>
        <v>music</v>
      </c>
      <c r="R1251" t="str">
        <f t="shared" si="136"/>
        <v>rock</v>
      </c>
      <c r="S1251" s="9">
        <f t="shared" si="137"/>
        <v>41067.532534722224</v>
      </c>
      <c r="T1251" s="9">
        <f t="shared" si="138"/>
        <v>41097.532534722224</v>
      </c>
      <c r="U1251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f t="shared" si="133"/>
        <v>201</v>
      </c>
      <c r="P1252">
        <f t="shared" si="134"/>
        <v>118.21000000000001</v>
      </c>
      <c r="Q1252" t="str">
        <f t="shared" si="135"/>
        <v>music</v>
      </c>
      <c r="R1252" t="str">
        <f t="shared" si="136"/>
        <v>rock</v>
      </c>
      <c r="S1252" s="9">
        <f t="shared" si="137"/>
        <v>41843.434386574074</v>
      </c>
      <c r="T1252" s="9">
        <f t="shared" si="138"/>
        <v>41888.434386574074</v>
      </c>
      <c r="U1252">
        <f t="shared" si="13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f t="shared" si="133"/>
        <v>102</v>
      </c>
      <c r="P1253">
        <f t="shared" si="134"/>
        <v>82.550000000000011</v>
      </c>
      <c r="Q1253" t="str">
        <f t="shared" si="135"/>
        <v>music</v>
      </c>
      <c r="R1253" t="str">
        <f t="shared" si="136"/>
        <v>rock</v>
      </c>
      <c r="S1253" s="9">
        <f t="shared" si="137"/>
        <v>40751.606099537035</v>
      </c>
      <c r="T1253" s="9">
        <f t="shared" si="138"/>
        <v>40811.606099537035</v>
      </c>
      <c r="U1253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f t="shared" si="133"/>
        <v>138</v>
      </c>
      <c r="P1254">
        <f t="shared" si="134"/>
        <v>34.18</v>
      </c>
      <c r="Q1254" t="str">
        <f t="shared" si="135"/>
        <v>music</v>
      </c>
      <c r="R1254" t="str">
        <f t="shared" si="136"/>
        <v>rock</v>
      </c>
      <c r="S1254" s="9">
        <f t="shared" si="137"/>
        <v>41543.779733796291</v>
      </c>
      <c r="T1254" s="9">
        <f t="shared" si="138"/>
        <v>41571.779733796291</v>
      </c>
      <c r="U1254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f t="shared" si="133"/>
        <v>303834</v>
      </c>
      <c r="P1255">
        <f t="shared" si="134"/>
        <v>42.739999999999995</v>
      </c>
      <c r="Q1255" t="str">
        <f t="shared" si="135"/>
        <v>music</v>
      </c>
      <c r="R1255" t="str">
        <f t="shared" si="136"/>
        <v>rock</v>
      </c>
      <c r="S1255" s="9">
        <f t="shared" si="137"/>
        <v>41855.575312499997</v>
      </c>
      <c r="T1255" s="9">
        <f t="shared" si="138"/>
        <v>41885.575312499997</v>
      </c>
      <c r="U1255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f t="shared" si="133"/>
        <v>199</v>
      </c>
      <c r="P1256">
        <f t="shared" si="134"/>
        <v>94.490000000000009</v>
      </c>
      <c r="Q1256" t="str">
        <f t="shared" si="135"/>
        <v>music</v>
      </c>
      <c r="R1256" t="str">
        <f t="shared" si="136"/>
        <v>rock</v>
      </c>
      <c r="S1256" s="9">
        <f t="shared" si="137"/>
        <v>40487.413032407407</v>
      </c>
      <c r="T1256" s="9">
        <f t="shared" si="138"/>
        <v>40543.999305555553</v>
      </c>
      <c r="U1256">
        <f t="shared" si="139"/>
        <v>57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f t="shared" si="133"/>
        <v>203</v>
      </c>
      <c r="P1257">
        <f t="shared" si="134"/>
        <v>55.699999999999996</v>
      </c>
      <c r="Q1257" t="str">
        <f t="shared" si="135"/>
        <v>music</v>
      </c>
      <c r="R1257" t="str">
        <f t="shared" si="136"/>
        <v>rock</v>
      </c>
      <c r="S1257" s="9">
        <f t="shared" si="137"/>
        <v>41579.637175925927</v>
      </c>
      <c r="T1257" s="9">
        <f t="shared" si="138"/>
        <v>41609.678842592592</v>
      </c>
      <c r="U1257">
        <f t="shared" si="139"/>
        <v>31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f t="shared" si="133"/>
        <v>118</v>
      </c>
      <c r="P1258">
        <f t="shared" si="134"/>
        <v>98.04</v>
      </c>
      <c r="Q1258" t="str">
        <f t="shared" si="135"/>
        <v>music</v>
      </c>
      <c r="R1258" t="str">
        <f t="shared" si="136"/>
        <v>rock</v>
      </c>
      <c r="S1258" s="9">
        <f t="shared" si="137"/>
        <v>40921.711006944446</v>
      </c>
      <c r="T1258" s="9">
        <f t="shared" si="138"/>
        <v>40951.711006944446</v>
      </c>
      <c r="U1258">
        <f t="shared" si="13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f t="shared" si="133"/>
        <v>295</v>
      </c>
      <c r="P1259">
        <f t="shared" si="134"/>
        <v>92.11</v>
      </c>
      <c r="Q1259" t="str">
        <f t="shared" si="135"/>
        <v>music</v>
      </c>
      <c r="R1259" t="str">
        <f t="shared" si="136"/>
        <v>rock</v>
      </c>
      <c r="S1259" s="9">
        <f t="shared" si="137"/>
        <v>40586.877199074072</v>
      </c>
      <c r="T1259" s="9">
        <f t="shared" si="138"/>
        <v>40635.835532407407</v>
      </c>
      <c r="U1259">
        <f t="shared" si="139"/>
        <v>49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f t="shared" si="133"/>
        <v>214</v>
      </c>
      <c r="P1260">
        <f t="shared" si="134"/>
        <v>38.18</v>
      </c>
      <c r="Q1260" t="str">
        <f t="shared" si="135"/>
        <v>music</v>
      </c>
      <c r="R1260" t="str">
        <f t="shared" si="136"/>
        <v>rock</v>
      </c>
      <c r="S1260" s="9">
        <f t="shared" si="137"/>
        <v>41487.402916666666</v>
      </c>
      <c r="T1260" s="9">
        <f t="shared" si="138"/>
        <v>41517.402916666666</v>
      </c>
      <c r="U1260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f t="shared" si="133"/>
        <v>105</v>
      </c>
      <c r="P1261">
        <f t="shared" si="134"/>
        <v>27.150000000000002</v>
      </c>
      <c r="Q1261" t="str">
        <f t="shared" si="135"/>
        <v>music</v>
      </c>
      <c r="R1261" t="str">
        <f t="shared" si="136"/>
        <v>rock</v>
      </c>
      <c r="S1261" s="9">
        <f t="shared" si="137"/>
        <v>41766.762314814812</v>
      </c>
      <c r="T1261" s="9">
        <f t="shared" si="138"/>
        <v>41798.957638888889</v>
      </c>
      <c r="U1261">
        <f t="shared" si="139"/>
        <v>33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f t="shared" si="133"/>
        <v>114</v>
      </c>
      <c r="P1262">
        <f t="shared" si="134"/>
        <v>50.69</v>
      </c>
      <c r="Q1262" t="str">
        <f t="shared" si="135"/>
        <v>music</v>
      </c>
      <c r="R1262" t="str">
        <f t="shared" si="136"/>
        <v>rock</v>
      </c>
      <c r="S1262" s="9">
        <f t="shared" si="137"/>
        <v>41666.63449074074</v>
      </c>
      <c r="T1262" s="9">
        <f t="shared" si="138"/>
        <v>41696.63449074074</v>
      </c>
      <c r="U1262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f t="shared" si="133"/>
        <v>102</v>
      </c>
      <c r="P1263">
        <f t="shared" si="134"/>
        <v>38.949999999999996</v>
      </c>
      <c r="Q1263" t="str">
        <f t="shared" si="135"/>
        <v>music</v>
      </c>
      <c r="R1263" t="str">
        <f t="shared" si="136"/>
        <v>rock</v>
      </c>
      <c r="S1263" s="9">
        <f t="shared" si="137"/>
        <v>41638.134571759256</v>
      </c>
      <c r="T1263" s="9">
        <f t="shared" si="138"/>
        <v>41668.134571759256</v>
      </c>
      <c r="U1263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f t="shared" si="133"/>
        <v>126</v>
      </c>
      <c r="P1264">
        <f t="shared" si="134"/>
        <v>77.64</v>
      </c>
      <c r="Q1264" t="str">
        <f t="shared" si="135"/>
        <v>music</v>
      </c>
      <c r="R1264" t="str">
        <f t="shared" si="136"/>
        <v>rock</v>
      </c>
      <c r="S1264" s="9">
        <f t="shared" si="137"/>
        <v>41656.554305555554</v>
      </c>
      <c r="T1264" s="9">
        <f t="shared" si="138"/>
        <v>41686.554305555554</v>
      </c>
      <c r="U1264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f t="shared" si="133"/>
        <v>119</v>
      </c>
      <c r="P1265">
        <f t="shared" si="134"/>
        <v>43.54</v>
      </c>
      <c r="Q1265" t="str">
        <f t="shared" si="135"/>
        <v>music</v>
      </c>
      <c r="R1265" t="str">
        <f t="shared" si="136"/>
        <v>rock</v>
      </c>
      <c r="S1265" s="9">
        <f t="shared" si="137"/>
        <v>41691.875810185185</v>
      </c>
      <c r="T1265" s="9">
        <f t="shared" si="138"/>
        <v>41726.833333333328</v>
      </c>
      <c r="U1265">
        <f t="shared" si="139"/>
        <v>35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f t="shared" si="133"/>
        <v>167</v>
      </c>
      <c r="P1266">
        <f t="shared" si="134"/>
        <v>31.830000000000002</v>
      </c>
      <c r="Q1266" t="str">
        <f t="shared" si="135"/>
        <v>music</v>
      </c>
      <c r="R1266" t="str">
        <f t="shared" si="136"/>
        <v>rock</v>
      </c>
      <c r="S1266" s="9">
        <f t="shared" si="137"/>
        <v>41547.454664351848</v>
      </c>
      <c r="T1266" s="9">
        <f t="shared" si="138"/>
        <v>41576.454664351848</v>
      </c>
      <c r="U1266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f t="shared" si="133"/>
        <v>120</v>
      </c>
      <c r="P1267">
        <f t="shared" si="134"/>
        <v>63.19</v>
      </c>
      <c r="Q1267" t="str">
        <f t="shared" si="135"/>
        <v>music</v>
      </c>
      <c r="R1267" t="str">
        <f t="shared" si="136"/>
        <v>rock</v>
      </c>
      <c r="S1267" s="9">
        <f t="shared" si="137"/>
        <v>40465.446932870364</v>
      </c>
      <c r="T1267" s="9">
        <f t="shared" si="138"/>
        <v>40512.446932870364</v>
      </c>
      <c r="U1267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f t="shared" si="133"/>
        <v>101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41620.668344907404</v>
      </c>
      <c r="T1268" s="9">
        <f t="shared" si="138"/>
        <v>41650.668344907404</v>
      </c>
      <c r="U1268">
        <f t="shared" si="13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f t="shared" si="133"/>
        <v>102</v>
      </c>
      <c r="P1269">
        <f t="shared" si="134"/>
        <v>140.85999999999999</v>
      </c>
      <c r="Q1269" t="str">
        <f t="shared" si="135"/>
        <v>music</v>
      </c>
      <c r="R1269" t="str">
        <f t="shared" si="136"/>
        <v>rock</v>
      </c>
      <c r="S1269" s="9">
        <f t="shared" si="137"/>
        <v>41449.376828703702</v>
      </c>
      <c r="T1269" s="9">
        <f t="shared" si="138"/>
        <v>41479.376828703702</v>
      </c>
      <c r="U1269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f t="shared" si="133"/>
        <v>117</v>
      </c>
      <c r="P1270">
        <f t="shared" si="134"/>
        <v>76.930000000000007</v>
      </c>
      <c r="Q1270" t="str">
        <f t="shared" si="135"/>
        <v>music</v>
      </c>
      <c r="R1270" t="str">
        <f t="shared" si="136"/>
        <v>rock</v>
      </c>
      <c r="S1270" s="9">
        <f t="shared" si="137"/>
        <v>41507.637118055551</v>
      </c>
      <c r="T1270" s="9">
        <f t="shared" si="138"/>
        <v>41537.637118055551</v>
      </c>
      <c r="U1270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f t="shared" si="133"/>
        <v>109</v>
      </c>
      <c r="P1271">
        <f t="shared" si="134"/>
        <v>99.160000000000011</v>
      </c>
      <c r="Q1271" t="str">
        <f t="shared" si="135"/>
        <v>music</v>
      </c>
      <c r="R1271" t="str">
        <f t="shared" si="136"/>
        <v>rock</v>
      </c>
      <c r="S1271" s="9">
        <f t="shared" si="137"/>
        <v>42445.614722222213</v>
      </c>
      <c r="T1271" s="9">
        <f t="shared" si="138"/>
        <v>42475.791666666664</v>
      </c>
      <c r="U1271">
        <f t="shared" si="139"/>
        <v>31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f t="shared" si="133"/>
        <v>115</v>
      </c>
      <c r="P1272">
        <f t="shared" si="134"/>
        <v>67.89</v>
      </c>
      <c r="Q1272" t="str">
        <f t="shared" si="135"/>
        <v>music</v>
      </c>
      <c r="R1272" t="str">
        <f t="shared" si="136"/>
        <v>rock</v>
      </c>
      <c r="S1272" s="9">
        <f t="shared" si="137"/>
        <v>40933.648634259262</v>
      </c>
      <c r="T1272" s="9">
        <f t="shared" si="138"/>
        <v>40993.60696759259</v>
      </c>
      <c r="U1272">
        <f t="shared" si="139"/>
        <v>60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f t="shared" si="133"/>
        <v>102</v>
      </c>
      <c r="P1273">
        <f t="shared" si="134"/>
        <v>246.29999999999998</v>
      </c>
      <c r="Q1273" t="str">
        <f t="shared" si="135"/>
        <v>music</v>
      </c>
      <c r="R1273" t="str">
        <f t="shared" si="136"/>
        <v>rock</v>
      </c>
      <c r="S1273" s="9">
        <f t="shared" si="137"/>
        <v>41561.475219907406</v>
      </c>
      <c r="T1273" s="9">
        <f t="shared" si="138"/>
        <v>41591.516886574071</v>
      </c>
      <c r="U1273">
        <f t="shared" si="139"/>
        <v>31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f t="shared" si="133"/>
        <v>106</v>
      </c>
      <c r="P1274">
        <f t="shared" si="134"/>
        <v>189.29</v>
      </c>
      <c r="Q1274" t="str">
        <f t="shared" si="135"/>
        <v>music</v>
      </c>
      <c r="R1274" t="str">
        <f t="shared" si="136"/>
        <v>rock</v>
      </c>
      <c r="S1274" s="9">
        <f t="shared" si="137"/>
        <v>40274.536793981482</v>
      </c>
      <c r="T1274" s="9">
        <f t="shared" si="138"/>
        <v>40343.958333333328</v>
      </c>
      <c r="U1274">
        <f t="shared" si="139"/>
        <v>70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f t="shared" si="133"/>
        <v>104</v>
      </c>
      <c r="P1275">
        <f t="shared" si="134"/>
        <v>76.67</v>
      </c>
      <c r="Q1275" t="str">
        <f t="shared" si="135"/>
        <v>music</v>
      </c>
      <c r="R1275" t="str">
        <f t="shared" si="136"/>
        <v>rock</v>
      </c>
      <c r="S1275" s="9">
        <f t="shared" si="137"/>
        <v>41852.521886574068</v>
      </c>
      <c r="T1275" s="9">
        <f t="shared" si="138"/>
        <v>41882.521886574068</v>
      </c>
      <c r="U1275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f t="shared" si="133"/>
        <v>155</v>
      </c>
      <c r="P1276">
        <f t="shared" si="134"/>
        <v>82.97</v>
      </c>
      <c r="Q1276" t="str">
        <f t="shared" si="135"/>
        <v>music</v>
      </c>
      <c r="R1276" t="str">
        <f t="shared" si="136"/>
        <v>rock</v>
      </c>
      <c r="S1276" s="9">
        <f t="shared" si="137"/>
        <v>41116.481770833328</v>
      </c>
      <c r="T1276" s="9">
        <f t="shared" si="138"/>
        <v>41151.481770833328</v>
      </c>
      <c r="U1276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f t="shared" si="133"/>
        <v>163</v>
      </c>
      <c r="P1277">
        <f t="shared" si="134"/>
        <v>62.53</v>
      </c>
      <c r="Q1277" t="str">
        <f t="shared" si="135"/>
        <v>music</v>
      </c>
      <c r="R1277" t="str">
        <f t="shared" si="136"/>
        <v>rock</v>
      </c>
      <c r="S1277" s="9">
        <f t="shared" si="137"/>
        <v>41458.659571759257</v>
      </c>
      <c r="T1277" s="9">
        <f t="shared" si="138"/>
        <v>41493.659571759257</v>
      </c>
      <c r="U1277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f t="shared" si="133"/>
        <v>105</v>
      </c>
      <c r="P1278">
        <f t="shared" si="134"/>
        <v>46.07</v>
      </c>
      <c r="Q1278" t="str">
        <f t="shared" si="135"/>
        <v>music</v>
      </c>
      <c r="R1278" t="str">
        <f t="shared" si="136"/>
        <v>rock</v>
      </c>
      <c r="S1278" s="9">
        <f t="shared" si="137"/>
        <v>40007.49591435185</v>
      </c>
      <c r="T1278" s="9">
        <f t="shared" si="138"/>
        <v>40056.958333333328</v>
      </c>
      <c r="U1278">
        <f t="shared" si="139"/>
        <v>50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f t="shared" si="133"/>
        <v>107</v>
      </c>
      <c r="P1279">
        <f t="shared" si="134"/>
        <v>38.549999999999997</v>
      </c>
      <c r="Q1279" t="str">
        <f t="shared" si="135"/>
        <v>music</v>
      </c>
      <c r="R1279" t="str">
        <f t="shared" si="136"/>
        <v>rock</v>
      </c>
      <c r="S1279" s="9">
        <f t="shared" si="137"/>
        <v>41121.35355324074</v>
      </c>
      <c r="T1279" s="9">
        <f t="shared" si="138"/>
        <v>41156.35355324074</v>
      </c>
      <c r="U1279">
        <f t="shared" si="13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f t="shared" si="133"/>
        <v>155</v>
      </c>
      <c r="P1280">
        <f t="shared" si="134"/>
        <v>53.01</v>
      </c>
      <c r="Q1280" t="str">
        <f t="shared" si="135"/>
        <v>music</v>
      </c>
      <c r="R1280" t="str">
        <f t="shared" si="136"/>
        <v>rock</v>
      </c>
      <c r="S1280" s="9">
        <f t="shared" si="137"/>
        <v>41786.346828703703</v>
      </c>
      <c r="T1280" s="9">
        <f t="shared" si="138"/>
        <v>41814.875</v>
      </c>
      <c r="U1280">
        <f t="shared" si="139"/>
        <v>29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f t="shared" si="133"/>
        <v>111</v>
      </c>
      <c r="P1281">
        <f t="shared" si="134"/>
        <v>73.36</v>
      </c>
      <c r="Q1281" t="str">
        <f t="shared" si="135"/>
        <v>music</v>
      </c>
      <c r="R1281" t="str">
        <f t="shared" si="136"/>
        <v>rock</v>
      </c>
      <c r="S1281" s="9">
        <f t="shared" si="137"/>
        <v>41681.890856481477</v>
      </c>
      <c r="T1281" s="9">
        <f t="shared" si="138"/>
        <v>41721.849189814813</v>
      </c>
      <c r="U1281">
        <f t="shared" si="139"/>
        <v>40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f t="shared" si="133"/>
        <v>111</v>
      </c>
      <c r="P1282">
        <f t="shared" si="134"/>
        <v>127.98</v>
      </c>
      <c r="Q1282" t="str">
        <f t="shared" si="135"/>
        <v>music</v>
      </c>
      <c r="R1282" t="str">
        <f t="shared" si="136"/>
        <v>rock</v>
      </c>
      <c r="S1282" s="9">
        <f t="shared" si="137"/>
        <v>40513.54923611111</v>
      </c>
      <c r="T1282" s="9">
        <f t="shared" si="138"/>
        <v>40603.54923611111</v>
      </c>
      <c r="U1282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f t="shared" ref="O1283:O1346" si="140">ROUNDUP(SUM(E1283/D1283)*100,)</f>
        <v>111</v>
      </c>
      <c r="P1283">
        <f t="shared" ref="P1283:P1346" si="141">IFERROR(ROUNDUP(E1283/L1283,2),"")</f>
        <v>104.73</v>
      </c>
      <c r="Q1283" t="str">
        <f t="shared" ref="Q1283:Q1346" si="142">LEFT(N1283,SEARCH("/",N1283,1)-1)</f>
        <v>music</v>
      </c>
      <c r="R1283" t="str">
        <f t="shared" ref="R1283:R1346" si="143">RIGHT(N1283,LEN(N1283) - SEARCH("/",N1283))</f>
        <v>rock</v>
      </c>
      <c r="S1283" s="9">
        <f t="shared" ref="S1283:S1346" si="144">(((J1283/60)/60)/24)+DATE(1970,1,1)+(-5/24)</f>
        <v>41463.535138888888</v>
      </c>
      <c r="T1283" s="9">
        <f t="shared" ref="T1283:T1346" si="145">(((I1283/60)/60)/24)+DATE(1970,1,1)+(-5/24)</f>
        <v>41483.535138888888</v>
      </c>
      <c r="U1283">
        <f t="shared" ref="U1283:U1346" si="146">IFERROR(ROUNDUP(T1283-S1283,0),"")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f t="shared" si="140"/>
        <v>124</v>
      </c>
      <c r="P1284">
        <f t="shared" si="141"/>
        <v>67.680000000000007</v>
      </c>
      <c r="Q1284" t="str">
        <f t="shared" si="142"/>
        <v>music</v>
      </c>
      <c r="R1284" t="str">
        <f t="shared" si="143"/>
        <v>rock</v>
      </c>
      <c r="S1284" s="9">
        <f t="shared" si="144"/>
        <v>41586.266840277778</v>
      </c>
      <c r="T1284" s="9">
        <f t="shared" si="145"/>
        <v>41616.999305555553</v>
      </c>
      <c r="U1284">
        <f t="shared" si="146"/>
        <v>31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f t="shared" si="140"/>
        <v>212</v>
      </c>
      <c r="P1285">
        <f t="shared" si="141"/>
        <v>95.940000000000012</v>
      </c>
      <c r="Q1285" t="str">
        <f t="shared" si="142"/>
        <v>music</v>
      </c>
      <c r="R1285" t="str">
        <f t="shared" si="143"/>
        <v>rock</v>
      </c>
      <c r="S1285" s="9">
        <f t="shared" si="144"/>
        <v>41320.50913194444</v>
      </c>
      <c r="T1285" s="9">
        <f t="shared" si="145"/>
        <v>41343.958333333328</v>
      </c>
      <c r="U1285">
        <f t="shared" si="146"/>
        <v>24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f t="shared" si="140"/>
        <v>101</v>
      </c>
      <c r="P1286">
        <f t="shared" si="141"/>
        <v>65.17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42712.026412037034</v>
      </c>
      <c r="T1286" s="9">
        <f t="shared" si="145"/>
        <v>42735.499305555553</v>
      </c>
      <c r="U1286">
        <f t="shared" si="146"/>
        <v>24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f t="shared" si="140"/>
        <v>102</v>
      </c>
      <c r="P1287">
        <f t="shared" si="141"/>
        <v>32.269999999999996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42160.374710648146</v>
      </c>
      <c r="T1287" s="9">
        <f t="shared" si="145"/>
        <v>42175.374710648146</v>
      </c>
      <c r="U1287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f t="shared" si="140"/>
        <v>109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42039.176238425927</v>
      </c>
      <c r="T1288" s="9">
        <f t="shared" si="145"/>
        <v>42052.374999999993</v>
      </c>
      <c r="U1288">
        <f t="shared" si="146"/>
        <v>14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42107.412685185183</v>
      </c>
      <c r="T1289" s="9">
        <f t="shared" si="145"/>
        <v>42167.412685185183</v>
      </c>
      <c r="U1289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f t="shared" si="140"/>
        <v>101</v>
      </c>
      <c r="P1290">
        <f t="shared" si="141"/>
        <v>65.87</v>
      </c>
      <c r="Q1290" t="str">
        <f t="shared" si="142"/>
        <v>theater</v>
      </c>
      <c r="R1290" t="str">
        <f t="shared" si="143"/>
        <v>plays</v>
      </c>
      <c r="S1290" s="9">
        <f t="shared" si="144"/>
        <v>42560.946331018517</v>
      </c>
      <c r="T1290" s="9">
        <f t="shared" si="145"/>
        <v>42591.958333333336</v>
      </c>
      <c r="U1290">
        <f t="shared" si="146"/>
        <v>32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f t="shared" si="140"/>
        <v>126</v>
      </c>
      <c r="P1291">
        <f t="shared" si="141"/>
        <v>36.08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42708.926446759251</v>
      </c>
      <c r="T1291" s="9">
        <f t="shared" si="145"/>
        <v>42738.926446759251</v>
      </c>
      <c r="U1291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f t="shared" si="140"/>
        <v>109</v>
      </c>
      <c r="P1292">
        <f t="shared" si="141"/>
        <v>44.19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42086.406608796293</v>
      </c>
      <c r="T1292" s="9">
        <f t="shared" si="145"/>
        <v>42117.082638888889</v>
      </c>
      <c r="U1292">
        <f t="shared" si="146"/>
        <v>31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f t="shared" si="140"/>
        <v>146</v>
      </c>
      <c r="P1293">
        <f t="shared" si="141"/>
        <v>104.08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42064.444340277776</v>
      </c>
      <c r="T1293" s="9">
        <f t="shared" si="145"/>
        <v>42101.083333333336</v>
      </c>
      <c r="U1293">
        <f t="shared" si="146"/>
        <v>37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f t="shared" si="140"/>
        <v>110</v>
      </c>
      <c r="P1294">
        <f t="shared" si="141"/>
        <v>35.97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42256.555879629632</v>
      </c>
      <c r="T1294" s="9">
        <f t="shared" si="145"/>
        <v>42283.749305555553</v>
      </c>
      <c r="U1294">
        <f t="shared" si="146"/>
        <v>28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f t="shared" si="140"/>
        <v>103</v>
      </c>
      <c r="P1295">
        <f t="shared" si="141"/>
        <v>127.80000000000001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42292.492719907408</v>
      </c>
      <c r="T1295" s="9">
        <f t="shared" si="145"/>
        <v>42322.534386574065</v>
      </c>
      <c r="U1295">
        <f t="shared" si="146"/>
        <v>31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f t="shared" si="140"/>
        <v>122</v>
      </c>
      <c r="P1296">
        <f t="shared" si="141"/>
        <v>27.73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42278.245335648149</v>
      </c>
      <c r="T1296" s="9">
        <f t="shared" si="145"/>
        <v>42296.249999999993</v>
      </c>
      <c r="U1296">
        <f t="shared" si="146"/>
        <v>19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f t="shared" si="140"/>
        <v>102</v>
      </c>
      <c r="P1297">
        <f t="shared" si="141"/>
        <v>39.83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42184.364548611113</v>
      </c>
      <c r="T1297" s="9">
        <f t="shared" si="145"/>
        <v>42214.499999999993</v>
      </c>
      <c r="U1297">
        <f t="shared" si="146"/>
        <v>31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f t="shared" si="140"/>
        <v>142</v>
      </c>
      <c r="P1298">
        <f t="shared" si="141"/>
        <v>52.18</v>
      </c>
      <c r="Q1298" t="str">
        <f t="shared" si="142"/>
        <v>theater</v>
      </c>
      <c r="R1298" t="str">
        <f t="shared" si="143"/>
        <v>plays</v>
      </c>
      <c r="S1298" s="9">
        <f t="shared" si="144"/>
        <v>42422.842280092591</v>
      </c>
      <c r="T1298" s="9">
        <f t="shared" si="145"/>
        <v>42442.800613425927</v>
      </c>
      <c r="U1298">
        <f t="shared" si="146"/>
        <v>20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f t="shared" si="140"/>
        <v>110</v>
      </c>
      <c r="P1299">
        <f t="shared" si="141"/>
        <v>92.04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42461.538865740738</v>
      </c>
      <c r="T1299" s="9">
        <f t="shared" si="145"/>
        <v>42491.538865740738</v>
      </c>
      <c r="U1299">
        <f t="shared" si="146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f t="shared" si="140"/>
        <v>105</v>
      </c>
      <c r="P1300">
        <f t="shared" si="141"/>
        <v>63.43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42458.472592592596</v>
      </c>
      <c r="T1300" s="9">
        <f t="shared" si="145"/>
        <v>42488.472592592596</v>
      </c>
      <c r="U1300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f t="shared" si="140"/>
        <v>124</v>
      </c>
      <c r="P1301">
        <f t="shared" si="141"/>
        <v>135.63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42169.606006944443</v>
      </c>
      <c r="T1301" s="9">
        <f t="shared" si="145"/>
        <v>42199.606006944443</v>
      </c>
      <c r="U1301">
        <f t="shared" si="146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42483.466874999998</v>
      </c>
      <c r="T1302" s="9">
        <f t="shared" si="145"/>
        <v>42522.581249999996</v>
      </c>
      <c r="U1302">
        <f t="shared" si="146"/>
        <v>40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f t="shared" si="140"/>
        <v>103</v>
      </c>
      <c r="P1303">
        <f t="shared" si="141"/>
        <v>70.87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42195.541412037033</v>
      </c>
      <c r="T1303" s="9">
        <f t="shared" si="145"/>
        <v>42205.916666666664</v>
      </c>
      <c r="U1303">
        <f t="shared" si="146"/>
        <v>11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42674.849664351852</v>
      </c>
      <c r="T1304" s="9">
        <f t="shared" si="145"/>
        <v>42704.891331018516</v>
      </c>
      <c r="U1304">
        <f t="shared" si="146"/>
        <v>31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f t="shared" si="140"/>
        <v>131</v>
      </c>
      <c r="P1305">
        <f t="shared" si="141"/>
        <v>42.22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42566.232870370368</v>
      </c>
      <c r="T1305" s="9">
        <f t="shared" si="145"/>
        <v>42582.249999999993</v>
      </c>
      <c r="U1305">
        <f t="shared" si="146"/>
        <v>17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f t="shared" si="140"/>
        <v>40</v>
      </c>
      <c r="P1306">
        <f t="shared" si="141"/>
        <v>152.41999999999999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42746.986168981479</v>
      </c>
      <c r="T1306" s="9">
        <f t="shared" si="145"/>
        <v>42806.944502314807</v>
      </c>
      <c r="U1306">
        <f t="shared" si="146"/>
        <v>60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f t="shared" si="140"/>
        <v>26</v>
      </c>
      <c r="P1307">
        <f t="shared" si="141"/>
        <v>90.62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42543.457268518519</v>
      </c>
      <c r="T1307" s="9">
        <f t="shared" si="145"/>
        <v>42572.520833333336</v>
      </c>
      <c r="U1307">
        <f t="shared" si="146"/>
        <v>30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f t="shared" si="140"/>
        <v>66</v>
      </c>
      <c r="P1308">
        <f t="shared" si="141"/>
        <v>201.60999999999999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41947.249236111107</v>
      </c>
      <c r="T1308" s="9">
        <f t="shared" si="145"/>
        <v>41977.249236111107</v>
      </c>
      <c r="U1308">
        <f t="shared" si="146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f t="shared" si="140"/>
        <v>12</v>
      </c>
      <c r="P1309">
        <f t="shared" si="141"/>
        <v>127.94000000000001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42387.294895833329</v>
      </c>
      <c r="T1309" s="9">
        <f t="shared" si="145"/>
        <v>42417.294895833329</v>
      </c>
      <c r="U1309">
        <f t="shared" si="146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f t="shared" si="140"/>
        <v>12</v>
      </c>
      <c r="P1310">
        <f t="shared" si="141"/>
        <v>29.900000000000002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42611.405231481483</v>
      </c>
      <c r="T1310" s="9">
        <f t="shared" si="145"/>
        <v>42651.405231481483</v>
      </c>
      <c r="U1310">
        <f t="shared" si="146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f t="shared" si="140"/>
        <v>112</v>
      </c>
      <c r="P1311">
        <f t="shared" si="141"/>
        <v>367.98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42257.674398148149</v>
      </c>
      <c r="T1311" s="9">
        <f t="shared" si="145"/>
        <v>42292.674398148149</v>
      </c>
      <c r="U1311">
        <f t="shared" si="146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f t="shared" si="140"/>
        <v>16</v>
      </c>
      <c r="P1312">
        <f t="shared" si="141"/>
        <v>129.16999999999999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42556.458912037029</v>
      </c>
      <c r="T1312" s="9">
        <f t="shared" si="145"/>
        <v>42601.458912037029</v>
      </c>
      <c r="U1312">
        <f t="shared" si="146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f t="shared" si="140"/>
        <v>33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42669.593969907401</v>
      </c>
      <c r="T1313" s="9">
        <f t="shared" si="145"/>
        <v>42704.635636574072</v>
      </c>
      <c r="U1313">
        <f t="shared" si="146"/>
        <v>36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42082.494467592587</v>
      </c>
      <c r="T1314" s="9">
        <f t="shared" si="145"/>
        <v>42112.494467592587</v>
      </c>
      <c r="U1314">
        <f t="shared" si="146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f t="shared" si="140"/>
        <v>32</v>
      </c>
      <c r="P1315">
        <f t="shared" si="141"/>
        <v>102.02000000000001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42402.50131944444</v>
      </c>
      <c r="T1315" s="9">
        <f t="shared" si="145"/>
        <v>42432.50131944444</v>
      </c>
      <c r="U1315">
        <f t="shared" si="146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f t="shared" si="140"/>
        <v>2</v>
      </c>
      <c r="P1316">
        <f t="shared" si="141"/>
        <v>184.37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42604.461342592585</v>
      </c>
      <c r="T1316" s="9">
        <f t="shared" si="145"/>
        <v>42664.461342592585</v>
      </c>
      <c r="U1316">
        <f t="shared" si="146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f t="shared" si="140"/>
        <v>41</v>
      </c>
      <c r="P1317">
        <f t="shared" si="141"/>
        <v>162.91999999999999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42278.289907407401</v>
      </c>
      <c r="T1317" s="9">
        <f t="shared" si="145"/>
        <v>42313.833333333336</v>
      </c>
      <c r="U1317">
        <f t="shared" si="146"/>
        <v>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f t="shared" si="140"/>
        <v>1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42393.753576388881</v>
      </c>
      <c r="T1318" s="9">
        <f t="shared" si="145"/>
        <v>42428.753576388881</v>
      </c>
      <c r="U1318">
        <f t="shared" si="146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f t="shared" si="140"/>
        <v>6</v>
      </c>
      <c r="P1319">
        <f t="shared" si="141"/>
        <v>603.53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42520.027152777773</v>
      </c>
      <c r="T1319" s="9">
        <f t="shared" si="145"/>
        <v>42572.374999999993</v>
      </c>
      <c r="U1319">
        <f t="shared" si="146"/>
        <v>53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f t="shared" si="140"/>
        <v>16</v>
      </c>
      <c r="P1320">
        <f t="shared" si="141"/>
        <v>45.41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41984.835324074076</v>
      </c>
      <c r="T1320" s="9">
        <f t="shared" si="145"/>
        <v>42014.835324074076</v>
      </c>
      <c r="U1320">
        <f t="shared" si="146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f t="shared" si="140"/>
        <v>16</v>
      </c>
      <c r="P1321">
        <f t="shared" si="141"/>
        <v>97.34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41816.603761574072</v>
      </c>
      <c r="T1321" s="9">
        <f t="shared" si="145"/>
        <v>41831.458333333328</v>
      </c>
      <c r="U1321">
        <f t="shared" si="146"/>
        <v>15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f t="shared" si="140"/>
        <v>1</v>
      </c>
      <c r="P1322">
        <f t="shared" si="141"/>
        <v>167.67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42705.482013888883</v>
      </c>
      <c r="T1322" s="9">
        <f t="shared" si="145"/>
        <v>42734.749999999993</v>
      </c>
      <c r="U1322">
        <f t="shared" si="146"/>
        <v>30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f t="shared" si="140"/>
        <v>2</v>
      </c>
      <c r="P1323">
        <f t="shared" si="141"/>
        <v>859.86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42697.540937499994</v>
      </c>
      <c r="T1323" s="9">
        <f t="shared" si="145"/>
        <v>42727.540937499994</v>
      </c>
      <c r="U1323">
        <f t="shared" si="146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f t="shared" si="140"/>
        <v>1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42115.448206018518</v>
      </c>
      <c r="T1324" s="9">
        <f t="shared" si="145"/>
        <v>42145.448206018518</v>
      </c>
      <c r="U1324">
        <f t="shared" si="146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f t="shared" si="140"/>
        <v>9</v>
      </c>
      <c r="P1325">
        <f t="shared" si="141"/>
        <v>30.28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42451.490115740737</v>
      </c>
      <c r="T1325" s="9">
        <f t="shared" si="145"/>
        <v>42486.079861111109</v>
      </c>
      <c r="U1325">
        <f t="shared" si="146"/>
        <v>35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f t="shared" si="140"/>
        <v>10</v>
      </c>
      <c r="P1326">
        <f t="shared" si="141"/>
        <v>54.669999999999995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42626.425370370365</v>
      </c>
      <c r="T1326" s="9">
        <f t="shared" si="145"/>
        <v>42656.425370370365</v>
      </c>
      <c r="U1326">
        <f t="shared" si="146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f t="shared" si="140"/>
        <v>3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42703.877719907403</v>
      </c>
      <c r="T1327" s="9">
        <f t="shared" si="145"/>
        <v>42733.877719907403</v>
      </c>
      <c r="U1327">
        <f t="shared" si="146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f t="shared" si="140"/>
        <v>2</v>
      </c>
      <c r="P1328">
        <f t="shared" si="141"/>
        <v>102.73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41974.583657407398</v>
      </c>
      <c r="T1328" s="9">
        <f t="shared" si="145"/>
        <v>42019.583657407398</v>
      </c>
      <c r="U1328">
        <f t="shared" si="146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f t="shared" si="140"/>
        <v>4</v>
      </c>
      <c r="P1329">
        <f t="shared" si="141"/>
        <v>41.589999999999996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42123.470312500001</v>
      </c>
      <c r="T1329" s="9">
        <f t="shared" si="145"/>
        <v>42153.470312500001</v>
      </c>
      <c r="U1329">
        <f t="shared" si="146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f t="shared" si="140"/>
        <v>3</v>
      </c>
      <c r="P1330">
        <f t="shared" si="141"/>
        <v>116.54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42612.434421296297</v>
      </c>
      <c r="T1330" s="9">
        <f t="shared" si="145"/>
        <v>42657.434421296297</v>
      </c>
      <c r="U1330">
        <f t="shared" si="146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f t="shared" si="140"/>
        <v>1</v>
      </c>
      <c r="P1331">
        <f t="shared" si="141"/>
        <v>45.339999999999996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41935.013252314813</v>
      </c>
      <c r="T1331" s="9">
        <f t="shared" si="145"/>
        <v>41975.054918981477</v>
      </c>
      <c r="U1331">
        <f t="shared" si="146"/>
        <v>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f t="shared" si="140"/>
        <v>23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42522.068391203698</v>
      </c>
      <c r="T1332" s="9">
        <f t="shared" si="145"/>
        <v>42552.958333333336</v>
      </c>
      <c r="U1332">
        <f t="shared" si="146"/>
        <v>31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f t="shared" si="140"/>
        <v>2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42569.295763888884</v>
      </c>
      <c r="T1333" s="9">
        <f t="shared" si="145"/>
        <v>42599.295763888884</v>
      </c>
      <c r="U1333">
        <f t="shared" si="146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f t="shared" si="140"/>
        <v>0</v>
      </c>
      <c r="P1334" t="str">
        <f t="shared" si="141"/>
        <v/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42731.851944444446</v>
      </c>
      <c r="T1334" s="9">
        <f t="shared" si="145"/>
        <v>42761.851944444446</v>
      </c>
      <c r="U1334">
        <f t="shared" si="146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f t="shared" si="140"/>
        <v>0</v>
      </c>
      <c r="P1335" t="str">
        <f t="shared" si="141"/>
        <v/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41805.8984375</v>
      </c>
      <c r="T1335" s="9">
        <f t="shared" si="145"/>
        <v>41835.8984375</v>
      </c>
      <c r="U1335">
        <f t="shared" si="146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f t="shared" si="140"/>
        <v>11</v>
      </c>
      <c r="P1336">
        <f t="shared" si="141"/>
        <v>51.83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42410.565821759257</v>
      </c>
      <c r="T1336" s="9">
        <f t="shared" si="145"/>
        <v>42440.565821759257</v>
      </c>
      <c r="U1336">
        <f t="shared" si="146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f t="shared" si="140"/>
        <v>20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42313.728032407402</v>
      </c>
      <c r="T1337" s="9">
        <f t="shared" si="145"/>
        <v>42343.728032407402</v>
      </c>
      <c r="U1337">
        <f t="shared" si="146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f t="shared" si="140"/>
        <v>85</v>
      </c>
      <c r="P1338">
        <f t="shared" si="141"/>
        <v>379.23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41955.655416666668</v>
      </c>
      <c r="T1338" s="9">
        <f t="shared" si="145"/>
        <v>41990.655416666668</v>
      </c>
      <c r="U1338">
        <f t="shared" si="146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f t="shared" si="140"/>
        <v>50</v>
      </c>
      <c r="P1339">
        <f t="shared" si="141"/>
        <v>176.37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42767.368969907409</v>
      </c>
      <c r="T1339" s="9">
        <f t="shared" si="145"/>
        <v>42797.368969907409</v>
      </c>
      <c r="U1339">
        <f t="shared" si="146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f t="shared" si="140"/>
        <v>4</v>
      </c>
      <c r="P1340">
        <f t="shared" si="141"/>
        <v>66.070000000000007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42188.595289351848</v>
      </c>
      <c r="T1340" s="9">
        <f t="shared" si="145"/>
        <v>42218.595289351848</v>
      </c>
      <c r="U1340">
        <f t="shared" si="146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f t="shared" si="140"/>
        <v>7</v>
      </c>
      <c r="P1341">
        <f t="shared" si="141"/>
        <v>89.65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41936.438831018517</v>
      </c>
      <c r="T1341" s="9">
        <f t="shared" si="145"/>
        <v>41981.480497685181</v>
      </c>
      <c r="U1341">
        <f t="shared" si="146"/>
        <v>46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f t="shared" si="140"/>
        <v>0</v>
      </c>
      <c r="P1342" t="str">
        <f t="shared" si="141"/>
        <v/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41836.387187499997</v>
      </c>
      <c r="T1342" s="9">
        <f t="shared" si="145"/>
        <v>41866.387187499997</v>
      </c>
      <c r="U1342">
        <f t="shared" si="146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f t="shared" si="140"/>
        <v>71</v>
      </c>
      <c r="P1343">
        <f t="shared" si="141"/>
        <v>382.4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42612.415706018517</v>
      </c>
      <c r="T1343" s="9">
        <f t="shared" si="145"/>
        <v>42644.415706018517</v>
      </c>
      <c r="U1343">
        <f t="shared" si="146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f t="shared" si="140"/>
        <v>1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42172.608090277768</v>
      </c>
      <c r="T1344" s="9">
        <f t="shared" si="145"/>
        <v>42202.608090277768</v>
      </c>
      <c r="U1344">
        <f t="shared" si="146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f t="shared" si="140"/>
        <v>103</v>
      </c>
      <c r="P1345">
        <f t="shared" si="141"/>
        <v>158.35999999999999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42542.318090277775</v>
      </c>
      <c r="T1345" s="9">
        <f t="shared" si="145"/>
        <v>42600.957638888889</v>
      </c>
      <c r="U1345">
        <f t="shared" si="146"/>
        <v>59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f t="shared" si="140"/>
        <v>378</v>
      </c>
      <c r="P1346">
        <f t="shared" si="141"/>
        <v>40.769999999999996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42522.581469907404</v>
      </c>
      <c r="T1346" s="9">
        <f t="shared" si="145"/>
        <v>42551.581469907404</v>
      </c>
      <c r="U1346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f t="shared" ref="O1347:O1410" si="147">ROUNDUP(SUM(E1347/D1347)*100,)</f>
        <v>125</v>
      </c>
      <c r="P1347">
        <f t="shared" ref="P1347:P1410" si="148">IFERROR(ROUNDUP(E1347/L1347,2),"")</f>
        <v>53.58</v>
      </c>
      <c r="Q1347" t="str">
        <f t="shared" ref="Q1347:Q1410" si="149">LEFT(N1347,SEARCH("/",N1347,1)-1)</f>
        <v>publishing</v>
      </c>
      <c r="R1347" t="str">
        <f t="shared" ref="R1347:R1410" si="150">RIGHT(N1347,LEN(N1347) - SEARCH("/",N1347))</f>
        <v>nonfiction</v>
      </c>
      <c r="S1347" s="9">
        <f t="shared" ref="S1347:S1410" si="151">(((J1347/60)/60)/24)+DATE(1970,1,1)+(-5/24)</f>
        <v>41799.606006944443</v>
      </c>
      <c r="T1347" s="9">
        <f t="shared" ref="T1347:T1410" si="152">(((I1347/60)/60)/24)+DATE(1970,1,1)+(-5/24)</f>
        <v>41834.606006944443</v>
      </c>
      <c r="U1347">
        <f t="shared" ref="U1347:U1410" si="153">IFERROR(ROUNDUP(T1347-S1347,0),"")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f t="shared" si="147"/>
        <v>148</v>
      </c>
      <c r="P1348">
        <f t="shared" si="148"/>
        <v>48.449999999999996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41421.867488425924</v>
      </c>
      <c r="T1348" s="9">
        <f t="shared" si="152"/>
        <v>41451.867488425924</v>
      </c>
      <c r="U1348">
        <f t="shared" si="153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f t="shared" si="147"/>
        <v>103</v>
      </c>
      <c r="P1349">
        <f t="shared" si="148"/>
        <v>82.42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42040.429687499993</v>
      </c>
      <c r="T1349" s="9">
        <f t="shared" si="152"/>
        <v>42070.429687499993</v>
      </c>
      <c r="U1349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f t="shared" si="147"/>
        <v>102</v>
      </c>
      <c r="P1350">
        <f t="shared" si="148"/>
        <v>230.2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41963.29783564814</v>
      </c>
      <c r="T1350" s="9">
        <f t="shared" si="152"/>
        <v>41991.29783564814</v>
      </c>
      <c r="U1350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f t="shared" si="147"/>
        <v>205</v>
      </c>
      <c r="P1351">
        <f t="shared" si="148"/>
        <v>59.37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42317.124247685184</v>
      </c>
      <c r="T1351" s="9">
        <f t="shared" si="152"/>
        <v>42354.082638888889</v>
      </c>
      <c r="U1351">
        <f t="shared" si="153"/>
        <v>37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f t="shared" si="147"/>
        <v>105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42333.804791666662</v>
      </c>
      <c r="T1352" s="9">
        <f t="shared" si="152"/>
        <v>42363.804791666662</v>
      </c>
      <c r="U1352">
        <f t="shared" si="153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f t="shared" si="147"/>
        <v>102</v>
      </c>
      <c r="P1353">
        <f t="shared" si="148"/>
        <v>168.78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42382.531759259255</v>
      </c>
      <c r="T1353" s="9">
        <f t="shared" si="152"/>
        <v>42412.531759259255</v>
      </c>
      <c r="U1353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f t="shared" si="147"/>
        <v>137</v>
      </c>
      <c r="P1354">
        <f t="shared" si="148"/>
        <v>59.98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42200.369976851849</v>
      </c>
      <c r="T1354" s="9">
        <f t="shared" si="152"/>
        <v>42251.957638888889</v>
      </c>
      <c r="U1354">
        <f t="shared" si="153"/>
        <v>52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f t="shared" si="147"/>
        <v>134</v>
      </c>
      <c r="P1355">
        <f t="shared" si="148"/>
        <v>31.810000000000002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41308.909583333334</v>
      </c>
      <c r="T1355" s="9">
        <f t="shared" si="152"/>
        <v>41343.791666666664</v>
      </c>
      <c r="U1355">
        <f t="shared" si="153"/>
        <v>35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f t="shared" si="147"/>
        <v>131</v>
      </c>
      <c r="P1356">
        <f t="shared" si="148"/>
        <v>24.430000000000003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42502.599293981482</v>
      </c>
      <c r="T1356" s="9">
        <f t="shared" si="152"/>
        <v>42532.599293981482</v>
      </c>
      <c r="U1356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f t="shared" si="147"/>
        <v>123</v>
      </c>
      <c r="P1357">
        <f t="shared" si="148"/>
        <v>25.35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41213.046354166661</v>
      </c>
      <c r="T1357" s="9">
        <f t="shared" si="152"/>
        <v>41243.208333333328</v>
      </c>
      <c r="U1357">
        <f t="shared" si="153"/>
        <v>31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f t="shared" si="147"/>
        <v>183</v>
      </c>
      <c r="P1358">
        <f t="shared" si="148"/>
        <v>71.45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41429.830555555556</v>
      </c>
      <c r="T1358" s="9">
        <f t="shared" si="152"/>
        <v>41459.830555555556</v>
      </c>
      <c r="U1358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f t="shared" si="147"/>
        <v>126</v>
      </c>
      <c r="P1359">
        <f t="shared" si="148"/>
        <v>38.559999999999995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41304.753900462958</v>
      </c>
      <c r="T1359" s="9">
        <f t="shared" si="152"/>
        <v>41334.040972222218</v>
      </c>
      <c r="U1359">
        <f t="shared" si="153"/>
        <v>30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f t="shared" si="147"/>
        <v>112</v>
      </c>
      <c r="P1360">
        <f t="shared" si="148"/>
        <v>68.37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40689.362534722219</v>
      </c>
      <c r="T1360" s="9">
        <f t="shared" si="152"/>
        <v>40719.362534722219</v>
      </c>
      <c r="U1360">
        <f t="shared" si="153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f t="shared" si="147"/>
        <v>116</v>
      </c>
      <c r="P1361">
        <f t="shared" si="148"/>
        <v>40.22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40668.606365740736</v>
      </c>
      <c r="T1361" s="9">
        <f t="shared" si="152"/>
        <v>40730.606365740736</v>
      </c>
      <c r="U1361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f t="shared" si="147"/>
        <v>174</v>
      </c>
      <c r="P1362">
        <f t="shared" si="148"/>
        <v>32.08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41095.692361111105</v>
      </c>
      <c r="T1362" s="9">
        <f t="shared" si="152"/>
        <v>41123.692361111105</v>
      </c>
      <c r="U1362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f t="shared" si="147"/>
        <v>126</v>
      </c>
      <c r="P1363">
        <f t="shared" si="148"/>
        <v>28.64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41781.508935185186</v>
      </c>
      <c r="T1363" s="9">
        <f t="shared" si="152"/>
        <v>41811.508935185186</v>
      </c>
      <c r="U1363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f t="shared" si="147"/>
        <v>110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41464.726053240738</v>
      </c>
      <c r="T1364" s="9">
        <f t="shared" si="152"/>
        <v>41524.726053240738</v>
      </c>
      <c r="U1364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42396.635729166665</v>
      </c>
      <c r="T1365" s="9">
        <f t="shared" si="152"/>
        <v>42415.124305555553</v>
      </c>
      <c r="U1365">
        <f t="shared" si="153"/>
        <v>19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f t="shared" si="147"/>
        <v>119</v>
      </c>
      <c r="P1366">
        <f t="shared" si="148"/>
        <v>346.05</v>
      </c>
      <c r="Q1366" t="str">
        <f t="shared" si="149"/>
        <v>music</v>
      </c>
      <c r="R1366" t="str">
        <f t="shared" si="150"/>
        <v>rock</v>
      </c>
      <c r="S1366" s="9">
        <f t="shared" si="151"/>
        <v>41951.487337962957</v>
      </c>
      <c r="T1366" s="9">
        <f t="shared" si="152"/>
        <v>42011.487337962964</v>
      </c>
      <c r="U1366">
        <f t="shared" si="153"/>
        <v>61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f t="shared" si="147"/>
        <v>101</v>
      </c>
      <c r="P1367">
        <f t="shared" si="148"/>
        <v>81.740000000000009</v>
      </c>
      <c r="Q1367" t="str">
        <f t="shared" si="149"/>
        <v>music</v>
      </c>
      <c r="R1367" t="str">
        <f t="shared" si="150"/>
        <v>rock</v>
      </c>
      <c r="S1367" s="9">
        <f t="shared" si="151"/>
        <v>42049.524907407402</v>
      </c>
      <c r="T1367" s="9">
        <f t="shared" si="152"/>
        <v>42079.483240740738</v>
      </c>
      <c r="U1367">
        <f t="shared" si="153"/>
        <v>30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f t="shared" si="147"/>
        <v>127</v>
      </c>
      <c r="P1368">
        <f t="shared" si="148"/>
        <v>64.540000000000006</v>
      </c>
      <c r="Q1368" t="str">
        <f t="shared" si="149"/>
        <v>music</v>
      </c>
      <c r="R1368" t="str">
        <f t="shared" si="150"/>
        <v>rock</v>
      </c>
      <c r="S1368" s="9">
        <f t="shared" si="151"/>
        <v>41924.787766203699</v>
      </c>
      <c r="T1368" s="9">
        <f t="shared" si="152"/>
        <v>41969.829432870371</v>
      </c>
      <c r="U1368">
        <f t="shared" si="153"/>
        <v>46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f t="shared" si="147"/>
        <v>115</v>
      </c>
      <c r="P1369">
        <f t="shared" si="148"/>
        <v>63.48</v>
      </c>
      <c r="Q1369" t="str">
        <f t="shared" si="149"/>
        <v>music</v>
      </c>
      <c r="R1369" t="str">
        <f t="shared" si="150"/>
        <v>rock</v>
      </c>
      <c r="S1369" s="9">
        <f t="shared" si="151"/>
        <v>42291.794560185182</v>
      </c>
      <c r="T1369" s="9">
        <f t="shared" si="152"/>
        <v>42321.836226851847</v>
      </c>
      <c r="U1369">
        <f t="shared" si="153"/>
        <v>31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f t="shared" si="147"/>
        <v>111</v>
      </c>
      <c r="P1370">
        <f t="shared" si="148"/>
        <v>63.629999999999995</v>
      </c>
      <c r="Q1370" t="str">
        <f t="shared" si="149"/>
        <v>music</v>
      </c>
      <c r="R1370" t="str">
        <f t="shared" si="150"/>
        <v>rock</v>
      </c>
      <c r="S1370" s="9">
        <f t="shared" si="151"/>
        <v>42145.982569444437</v>
      </c>
      <c r="T1370" s="9">
        <f t="shared" si="152"/>
        <v>42169.982569444437</v>
      </c>
      <c r="U1370">
        <f t="shared" si="153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f t="shared" si="147"/>
        <v>106</v>
      </c>
      <c r="P1371">
        <f t="shared" si="148"/>
        <v>83.97</v>
      </c>
      <c r="Q1371" t="str">
        <f t="shared" si="149"/>
        <v>music</v>
      </c>
      <c r="R1371" t="str">
        <f t="shared" si="150"/>
        <v>rock</v>
      </c>
      <c r="S1371" s="9">
        <f t="shared" si="151"/>
        <v>41710.385949074072</v>
      </c>
      <c r="T1371" s="9">
        <f t="shared" si="152"/>
        <v>41740.385949074072</v>
      </c>
      <c r="U1371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f t="shared" si="147"/>
        <v>104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41547.795023148145</v>
      </c>
      <c r="T1372" s="9">
        <f t="shared" si="152"/>
        <v>41562.795023148145</v>
      </c>
      <c r="U1372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f t="shared" si="147"/>
        <v>108</v>
      </c>
      <c r="P1373">
        <f t="shared" si="148"/>
        <v>107.08</v>
      </c>
      <c r="Q1373" t="str">
        <f t="shared" si="149"/>
        <v>music</v>
      </c>
      <c r="R1373" t="str">
        <f t="shared" si="150"/>
        <v>rock</v>
      </c>
      <c r="S1373" s="9">
        <f t="shared" si="151"/>
        <v>42101.550254629627</v>
      </c>
      <c r="T1373" s="9">
        <f t="shared" si="152"/>
        <v>42131.550254629627</v>
      </c>
      <c r="U1373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41072.53162037037</v>
      </c>
      <c r="T1374" s="9">
        <f t="shared" si="152"/>
        <v>41102.53162037037</v>
      </c>
      <c r="U1374">
        <f t="shared" si="153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f t="shared" si="147"/>
        <v>106</v>
      </c>
      <c r="P1375">
        <f t="shared" si="148"/>
        <v>201.95</v>
      </c>
      <c r="Q1375" t="str">
        <f t="shared" si="149"/>
        <v>music</v>
      </c>
      <c r="R1375" t="str">
        <f t="shared" si="150"/>
        <v>rock</v>
      </c>
      <c r="S1375" s="9">
        <f t="shared" si="151"/>
        <v>42704.743437499994</v>
      </c>
      <c r="T1375" s="9">
        <f t="shared" si="152"/>
        <v>42734.743437499994</v>
      </c>
      <c r="U1375">
        <f t="shared" si="153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f t="shared" si="147"/>
        <v>190</v>
      </c>
      <c r="P1376">
        <f t="shared" si="148"/>
        <v>43.07</v>
      </c>
      <c r="Q1376" t="str">
        <f t="shared" si="149"/>
        <v>music</v>
      </c>
      <c r="R1376" t="str">
        <f t="shared" si="150"/>
        <v>rock</v>
      </c>
      <c r="S1376" s="9">
        <f t="shared" si="151"/>
        <v>42423.953564814808</v>
      </c>
      <c r="T1376" s="9">
        <f t="shared" si="152"/>
        <v>42453.911898148144</v>
      </c>
      <c r="U1376">
        <f t="shared" si="153"/>
        <v>30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f t="shared" si="147"/>
        <v>172</v>
      </c>
      <c r="P1377">
        <f t="shared" si="148"/>
        <v>62.879999999999995</v>
      </c>
      <c r="Q1377" t="str">
        <f t="shared" si="149"/>
        <v>music</v>
      </c>
      <c r="R1377" t="str">
        <f t="shared" si="150"/>
        <v>rock</v>
      </c>
      <c r="S1377" s="9">
        <f t="shared" si="151"/>
        <v>42719.857858796291</v>
      </c>
      <c r="T1377" s="9">
        <f t="shared" si="152"/>
        <v>42749.857858796291</v>
      </c>
      <c r="U1377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f t="shared" si="147"/>
        <v>253</v>
      </c>
      <c r="P1378">
        <f t="shared" si="148"/>
        <v>55.61</v>
      </c>
      <c r="Q1378" t="str">
        <f t="shared" si="149"/>
        <v>music</v>
      </c>
      <c r="R1378" t="str">
        <f t="shared" si="150"/>
        <v>rock</v>
      </c>
      <c r="S1378" s="9">
        <f t="shared" si="151"/>
        <v>42677.460717592585</v>
      </c>
      <c r="T1378" s="9">
        <f t="shared" si="152"/>
        <v>42707.502384259256</v>
      </c>
      <c r="U1378">
        <f t="shared" si="153"/>
        <v>31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f t="shared" si="147"/>
        <v>117</v>
      </c>
      <c r="P1379">
        <f t="shared" si="148"/>
        <v>48.71</v>
      </c>
      <c r="Q1379" t="str">
        <f t="shared" si="149"/>
        <v>music</v>
      </c>
      <c r="R1379" t="str">
        <f t="shared" si="150"/>
        <v>rock</v>
      </c>
      <c r="S1379" s="9">
        <f t="shared" si="151"/>
        <v>42747.01122685185</v>
      </c>
      <c r="T1379" s="9">
        <f t="shared" si="152"/>
        <v>42768.96597222222</v>
      </c>
      <c r="U1379">
        <f t="shared" si="153"/>
        <v>22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f t="shared" si="147"/>
        <v>204</v>
      </c>
      <c r="P1380">
        <f t="shared" si="148"/>
        <v>30.580000000000002</v>
      </c>
      <c r="Q1380" t="str">
        <f t="shared" si="149"/>
        <v>music</v>
      </c>
      <c r="R1380" t="str">
        <f t="shared" si="150"/>
        <v>rock</v>
      </c>
      <c r="S1380" s="9">
        <f t="shared" si="151"/>
        <v>42568.551041666658</v>
      </c>
      <c r="T1380" s="9">
        <f t="shared" si="152"/>
        <v>42583.551041666658</v>
      </c>
      <c r="U1380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f t="shared" si="147"/>
        <v>112</v>
      </c>
      <c r="P1381">
        <f t="shared" si="148"/>
        <v>73.910000000000011</v>
      </c>
      <c r="Q1381" t="str">
        <f t="shared" si="149"/>
        <v>music</v>
      </c>
      <c r="R1381" t="str">
        <f t="shared" si="150"/>
        <v>rock</v>
      </c>
      <c r="S1381" s="9">
        <f t="shared" si="151"/>
        <v>42130.28328703704</v>
      </c>
      <c r="T1381" s="9">
        <f t="shared" si="152"/>
        <v>42160.28328703704</v>
      </c>
      <c r="U1381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42141.554467592585</v>
      </c>
      <c r="T1382" s="9">
        <f t="shared" si="152"/>
        <v>42163.874999999993</v>
      </c>
      <c r="U1382">
        <f t="shared" si="153"/>
        <v>23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f t="shared" si="147"/>
        <v>108</v>
      </c>
      <c r="P1383">
        <f t="shared" si="148"/>
        <v>73.36</v>
      </c>
      <c r="Q1383" t="str">
        <f t="shared" si="149"/>
        <v>music</v>
      </c>
      <c r="R1383" t="str">
        <f t="shared" si="150"/>
        <v>rock</v>
      </c>
      <c r="S1383" s="9">
        <f t="shared" si="151"/>
        <v>42703.006076388883</v>
      </c>
      <c r="T1383" s="9">
        <f t="shared" si="152"/>
        <v>42733.006076388883</v>
      </c>
      <c r="U1383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f t="shared" si="147"/>
        <v>105</v>
      </c>
      <c r="P1384">
        <f t="shared" si="148"/>
        <v>56.419999999999995</v>
      </c>
      <c r="Q1384" t="str">
        <f t="shared" si="149"/>
        <v>music</v>
      </c>
      <c r="R1384" t="str">
        <f t="shared" si="150"/>
        <v>rock</v>
      </c>
      <c r="S1384" s="9">
        <f t="shared" si="151"/>
        <v>41370.591851851852</v>
      </c>
      <c r="T1384" s="9">
        <f t="shared" si="152"/>
        <v>41400.591851851852</v>
      </c>
      <c r="U1384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f t="shared" si="147"/>
        <v>213</v>
      </c>
      <c r="P1385">
        <f t="shared" si="148"/>
        <v>50.25</v>
      </c>
      <c r="Q1385" t="str">
        <f t="shared" si="149"/>
        <v>music</v>
      </c>
      <c r="R1385" t="str">
        <f t="shared" si="150"/>
        <v>rock</v>
      </c>
      <c r="S1385" s="9">
        <f t="shared" si="151"/>
        <v>42706.866643518515</v>
      </c>
      <c r="T1385" s="9">
        <f t="shared" si="152"/>
        <v>42726.866643518515</v>
      </c>
      <c r="U1385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f t="shared" si="147"/>
        <v>125</v>
      </c>
      <c r="P1386">
        <f t="shared" si="148"/>
        <v>68.940000000000012</v>
      </c>
      <c r="Q1386" t="str">
        <f t="shared" si="149"/>
        <v>music</v>
      </c>
      <c r="R1386" t="str">
        <f t="shared" si="150"/>
        <v>rock</v>
      </c>
      <c r="S1386" s="9">
        <f t="shared" si="151"/>
        <v>42160.526874999996</v>
      </c>
      <c r="T1386" s="9">
        <f t="shared" si="152"/>
        <v>42190.526874999996</v>
      </c>
      <c r="U1386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f t="shared" si="147"/>
        <v>111</v>
      </c>
      <c r="P1387">
        <f t="shared" si="148"/>
        <v>65.92</v>
      </c>
      <c r="Q1387" t="str">
        <f t="shared" si="149"/>
        <v>music</v>
      </c>
      <c r="R1387" t="str">
        <f t="shared" si="150"/>
        <v>rock</v>
      </c>
      <c r="S1387" s="9">
        <f t="shared" si="151"/>
        <v>42433.480567129627</v>
      </c>
      <c r="T1387" s="9">
        <f t="shared" si="152"/>
        <v>42489.299305555549</v>
      </c>
      <c r="U1387">
        <f t="shared" si="153"/>
        <v>56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f t="shared" si="147"/>
        <v>219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42184.438530092586</v>
      </c>
      <c r="T1388" s="9">
        <f t="shared" si="152"/>
        <v>42214.438530092586</v>
      </c>
      <c r="U1388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f t="shared" si="147"/>
        <v>137</v>
      </c>
      <c r="P1389">
        <f t="shared" si="148"/>
        <v>70.070000000000007</v>
      </c>
      <c r="Q1389" t="str">
        <f t="shared" si="149"/>
        <v>music</v>
      </c>
      <c r="R1389" t="str">
        <f t="shared" si="150"/>
        <v>rock</v>
      </c>
      <c r="S1389" s="9">
        <f t="shared" si="151"/>
        <v>42126.712905092594</v>
      </c>
      <c r="T1389" s="9">
        <f t="shared" si="152"/>
        <v>42157.979166666664</v>
      </c>
      <c r="U1389">
        <f t="shared" si="153"/>
        <v>32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f t="shared" si="147"/>
        <v>135</v>
      </c>
      <c r="P1390">
        <f t="shared" si="148"/>
        <v>60.19</v>
      </c>
      <c r="Q1390" t="str">
        <f t="shared" si="149"/>
        <v>music</v>
      </c>
      <c r="R1390" t="str">
        <f t="shared" si="150"/>
        <v>rock</v>
      </c>
      <c r="S1390" s="9">
        <f t="shared" si="151"/>
        <v>42634.406446759262</v>
      </c>
      <c r="T1390" s="9">
        <f t="shared" si="152"/>
        <v>42660.468055555553</v>
      </c>
      <c r="U1390">
        <f t="shared" si="153"/>
        <v>27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f t="shared" si="147"/>
        <v>146</v>
      </c>
      <c r="P1391">
        <f t="shared" si="148"/>
        <v>21.39</v>
      </c>
      <c r="Q1391" t="str">
        <f t="shared" si="149"/>
        <v>music</v>
      </c>
      <c r="R1391" t="str">
        <f t="shared" si="150"/>
        <v>rock</v>
      </c>
      <c r="S1391" s="9">
        <f t="shared" si="151"/>
        <v>42565.272650462961</v>
      </c>
      <c r="T1391" s="9">
        <f t="shared" si="152"/>
        <v>42595.272650462961</v>
      </c>
      <c r="U1391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f t="shared" si="147"/>
        <v>110</v>
      </c>
      <c r="P1392">
        <f t="shared" si="148"/>
        <v>160.79</v>
      </c>
      <c r="Q1392" t="str">
        <f t="shared" si="149"/>
        <v>music</v>
      </c>
      <c r="R1392" t="str">
        <f t="shared" si="150"/>
        <v>rock</v>
      </c>
      <c r="S1392" s="9">
        <f t="shared" si="151"/>
        <v>42087.594976851848</v>
      </c>
      <c r="T1392" s="9">
        <f t="shared" si="152"/>
        <v>42121.508333333331</v>
      </c>
      <c r="U1392">
        <f t="shared" si="153"/>
        <v>34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f t="shared" si="147"/>
        <v>111</v>
      </c>
      <c r="P1393">
        <f t="shared" si="148"/>
        <v>42.39</v>
      </c>
      <c r="Q1393" t="str">
        <f t="shared" si="149"/>
        <v>music</v>
      </c>
      <c r="R1393" t="str">
        <f t="shared" si="150"/>
        <v>rock</v>
      </c>
      <c r="S1393" s="9">
        <f t="shared" si="151"/>
        <v>42193.442337962959</v>
      </c>
      <c r="T1393" s="9">
        <f t="shared" si="152"/>
        <v>42237.999305555553</v>
      </c>
      <c r="U1393">
        <f t="shared" si="153"/>
        <v>45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f t="shared" si="147"/>
        <v>114</v>
      </c>
      <c r="P1394">
        <f t="shared" si="148"/>
        <v>27.32</v>
      </c>
      <c r="Q1394" t="str">
        <f t="shared" si="149"/>
        <v>music</v>
      </c>
      <c r="R1394" t="str">
        <f t="shared" si="150"/>
        <v>rock</v>
      </c>
      <c r="S1394" s="9">
        <f t="shared" si="151"/>
        <v>42400.946597222217</v>
      </c>
      <c r="T1394" s="9">
        <f t="shared" si="152"/>
        <v>42431.946597222217</v>
      </c>
      <c r="U1394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f t="shared" si="147"/>
        <v>103</v>
      </c>
      <c r="P1395">
        <f t="shared" si="148"/>
        <v>196.82999999999998</v>
      </c>
      <c r="Q1395" t="str">
        <f t="shared" si="149"/>
        <v>music</v>
      </c>
      <c r="R1395" t="str">
        <f t="shared" si="150"/>
        <v>rock</v>
      </c>
      <c r="S1395" s="9">
        <f t="shared" si="151"/>
        <v>42553.473645833328</v>
      </c>
      <c r="T1395" s="9">
        <f t="shared" si="152"/>
        <v>42583.473645833328</v>
      </c>
      <c r="U1395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f t="shared" si="147"/>
        <v>123</v>
      </c>
      <c r="P1396">
        <f t="shared" si="148"/>
        <v>53.89</v>
      </c>
      <c r="Q1396" t="str">
        <f t="shared" si="149"/>
        <v>music</v>
      </c>
      <c r="R1396" t="str">
        <f t="shared" si="150"/>
        <v>rock</v>
      </c>
      <c r="S1396" s="9">
        <f t="shared" si="151"/>
        <v>42751.936643518515</v>
      </c>
      <c r="T1396" s="9">
        <f t="shared" si="152"/>
        <v>42794.916666666664</v>
      </c>
      <c r="U1396">
        <f t="shared" si="153"/>
        <v>43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f t="shared" si="147"/>
        <v>112</v>
      </c>
      <c r="P1397">
        <f t="shared" si="148"/>
        <v>47.76</v>
      </c>
      <c r="Q1397" t="str">
        <f t="shared" si="149"/>
        <v>music</v>
      </c>
      <c r="R1397" t="str">
        <f t="shared" si="150"/>
        <v>rock</v>
      </c>
      <c r="S1397" s="9">
        <f t="shared" si="151"/>
        <v>42719.700011574074</v>
      </c>
      <c r="T1397" s="9">
        <f t="shared" si="152"/>
        <v>42749.700011574074</v>
      </c>
      <c r="U1397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f t="shared" si="147"/>
        <v>108</v>
      </c>
      <c r="P1398">
        <f t="shared" si="148"/>
        <v>88.2</v>
      </c>
      <c r="Q1398" t="str">
        <f t="shared" si="149"/>
        <v>music</v>
      </c>
      <c r="R1398" t="str">
        <f t="shared" si="150"/>
        <v>rock</v>
      </c>
      <c r="S1398" s="9">
        <f t="shared" si="151"/>
        <v>42018.790300925924</v>
      </c>
      <c r="T1398" s="9">
        <f t="shared" si="152"/>
        <v>42048.790300925924</v>
      </c>
      <c r="U1398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f t="shared" si="147"/>
        <v>114</v>
      </c>
      <c r="P1399">
        <f t="shared" si="148"/>
        <v>72.06</v>
      </c>
      <c r="Q1399" t="str">
        <f t="shared" si="149"/>
        <v>music</v>
      </c>
      <c r="R1399" t="str">
        <f t="shared" si="150"/>
        <v>rock</v>
      </c>
      <c r="S1399" s="9">
        <f t="shared" si="151"/>
        <v>42640.709606481476</v>
      </c>
      <c r="T1399" s="9">
        <f t="shared" si="152"/>
        <v>42670.679861111108</v>
      </c>
      <c r="U1399">
        <f t="shared" si="153"/>
        <v>30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f t="shared" si="147"/>
        <v>110</v>
      </c>
      <c r="P1400">
        <f t="shared" si="148"/>
        <v>74.25</v>
      </c>
      <c r="Q1400" t="str">
        <f t="shared" si="149"/>
        <v>music</v>
      </c>
      <c r="R1400" t="str">
        <f t="shared" si="150"/>
        <v>rock</v>
      </c>
      <c r="S1400" s="9">
        <f t="shared" si="151"/>
        <v>42526.665902777771</v>
      </c>
      <c r="T1400" s="9">
        <f t="shared" si="152"/>
        <v>42556.665902777771</v>
      </c>
      <c r="U1400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f t="shared" si="147"/>
        <v>127</v>
      </c>
      <c r="P1401">
        <f t="shared" si="148"/>
        <v>61.71</v>
      </c>
      <c r="Q1401" t="str">
        <f t="shared" si="149"/>
        <v>music</v>
      </c>
      <c r="R1401" t="str">
        <f t="shared" si="150"/>
        <v>rock</v>
      </c>
      <c r="S1401" s="9">
        <f t="shared" si="151"/>
        <v>41888.795983796292</v>
      </c>
      <c r="T1401" s="9">
        <f t="shared" si="152"/>
        <v>41918.795983796292</v>
      </c>
      <c r="U1401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f t="shared" si="147"/>
        <v>168</v>
      </c>
      <c r="P1402">
        <f t="shared" si="148"/>
        <v>17.240000000000002</v>
      </c>
      <c r="Q1402" t="str">
        <f t="shared" si="149"/>
        <v>music</v>
      </c>
      <c r="R1402" t="str">
        <f t="shared" si="150"/>
        <v>rock</v>
      </c>
      <c r="S1402" s="9">
        <f t="shared" si="151"/>
        <v>42498.132789351854</v>
      </c>
      <c r="T1402" s="9">
        <f t="shared" si="152"/>
        <v>42533.020833333336</v>
      </c>
      <c r="U1402">
        <f t="shared" si="153"/>
        <v>35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f t="shared" si="147"/>
        <v>497</v>
      </c>
      <c r="P1403">
        <f t="shared" si="148"/>
        <v>51.73</v>
      </c>
      <c r="Q1403" t="str">
        <f t="shared" si="149"/>
        <v>music</v>
      </c>
      <c r="R1403" t="str">
        <f t="shared" si="150"/>
        <v>rock</v>
      </c>
      <c r="S1403" s="9">
        <f t="shared" si="151"/>
        <v>41399.787893518514</v>
      </c>
      <c r="T1403" s="9">
        <f t="shared" si="152"/>
        <v>41420.787893518514</v>
      </c>
      <c r="U1403">
        <f t="shared" si="153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f t="shared" si="147"/>
        <v>110</v>
      </c>
      <c r="P1404">
        <f t="shared" si="148"/>
        <v>24.16</v>
      </c>
      <c r="Q1404" t="str">
        <f t="shared" si="149"/>
        <v>music</v>
      </c>
      <c r="R1404" t="str">
        <f t="shared" si="150"/>
        <v>rock</v>
      </c>
      <c r="S1404" s="9">
        <f t="shared" si="151"/>
        <v>42064.845034722217</v>
      </c>
      <c r="T1404" s="9">
        <f t="shared" si="152"/>
        <v>42124.80336805556</v>
      </c>
      <c r="U1404">
        <f t="shared" si="153"/>
        <v>60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f t="shared" si="147"/>
        <v>103</v>
      </c>
      <c r="P1405">
        <f t="shared" si="148"/>
        <v>62.169999999999995</v>
      </c>
      <c r="Q1405" t="str">
        <f t="shared" si="149"/>
        <v>music</v>
      </c>
      <c r="R1405" t="str">
        <f t="shared" si="150"/>
        <v>rock</v>
      </c>
      <c r="S1405" s="9">
        <f t="shared" si="151"/>
        <v>41450.854571759257</v>
      </c>
      <c r="T1405" s="9">
        <f t="shared" si="152"/>
        <v>41480.854571759257</v>
      </c>
      <c r="U1405">
        <f t="shared" si="153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f t="shared" si="147"/>
        <v>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42032.30190972222</v>
      </c>
      <c r="T1406" s="9">
        <f t="shared" si="152"/>
        <v>42057.30190972222</v>
      </c>
      <c r="U1406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f t="shared" si="147"/>
        <v>1</v>
      </c>
      <c r="P1407">
        <f t="shared" si="148"/>
        <v>6.18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41941.472233796296</v>
      </c>
      <c r="T1407" s="9">
        <f t="shared" si="152"/>
        <v>41971.51390046296</v>
      </c>
      <c r="U1407">
        <f t="shared" si="153"/>
        <v>31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f t="shared" si="147"/>
        <v>1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42297.224618055552</v>
      </c>
      <c r="T1408" s="9">
        <f t="shared" si="152"/>
        <v>42350.208333333336</v>
      </c>
      <c r="U1408">
        <f t="shared" si="153"/>
        <v>53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f t="shared" si="147"/>
        <v>1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41838.32844907407</v>
      </c>
      <c r="T1409" s="9">
        <f t="shared" si="152"/>
        <v>41863.32844907407</v>
      </c>
      <c r="U1409">
        <f t="shared" si="153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f t="shared" si="147"/>
        <v>8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42291.663842592585</v>
      </c>
      <c r="T1410" s="9">
        <f t="shared" si="152"/>
        <v>42321.705509259256</v>
      </c>
      <c r="U1410">
        <f t="shared" si="153"/>
        <v>31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f t="shared" ref="O1411:O1474" si="154">ROUNDUP(SUM(E1411/D1411)*100,)</f>
        <v>0</v>
      </c>
      <c r="P1411" t="str">
        <f t="shared" ref="P1411:P1474" si="155">IFERROR(ROUNDUP(E1411/L1411,2),"")</f>
        <v/>
      </c>
      <c r="Q1411" t="str">
        <f t="shared" ref="Q1411:Q1474" si="156">LEFT(N1411,SEARCH("/",N1411,1)-1)</f>
        <v>publishing</v>
      </c>
      <c r="R1411" t="str">
        <f t="shared" ref="R1411:R1474" si="157">RIGHT(N1411,LEN(N1411) - SEARCH("/",N1411))</f>
        <v>translations</v>
      </c>
      <c r="S1411" s="9">
        <f t="shared" ref="S1411:S1474" si="158">(((J1411/60)/60)/24)+DATE(1970,1,1)+(-5/24)</f>
        <v>41944.925173611111</v>
      </c>
      <c r="T1411" s="9">
        <f t="shared" ref="T1411:T1474" si="159">(((I1411/60)/60)/24)+DATE(1970,1,1)+(-5/24)</f>
        <v>42004.966840277775</v>
      </c>
      <c r="U1411">
        <f t="shared" ref="U1411:U1474" si="160">IFERROR(ROUNDUP(T1411-S1411,0),"")</f>
        <v>61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f t="shared" si="154"/>
        <v>1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42479.110185185178</v>
      </c>
      <c r="T1412" s="9">
        <f t="shared" si="159"/>
        <v>42524.110185185178</v>
      </c>
      <c r="U1412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f t="shared" si="154"/>
        <v>1</v>
      </c>
      <c r="P1413">
        <f t="shared" si="155"/>
        <v>2.34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42012.850694444445</v>
      </c>
      <c r="T1413" s="9">
        <f t="shared" si="159"/>
        <v>42040.850694444445</v>
      </c>
      <c r="U1413">
        <f t="shared" si="160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f t="shared" si="154"/>
        <v>5</v>
      </c>
      <c r="P1414">
        <f t="shared" si="155"/>
        <v>24.62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41946.855312499996</v>
      </c>
      <c r="T1414" s="9">
        <f t="shared" si="159"/>
        <v>41976.855312499996</v>
      </c>
      <c r="U1414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42360.228819444441</v>
      </c>
      <c r="T1415" s="9">
        <f t="shared" si="159"/>
        <v>42420.228819444441</v>
      </c>
      <c r="U1415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f t="shared" si="154"/>
        <v>1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42708.044756944444</v>
      </c>
      <c r="T1416" s="9">
        <f t="shared" si="159"/>
        <v>42738.044756944444</v>
      </c>
      <c r="U1416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f t="shared" si="154"/>
        <v>19</v>
      </c>
      <c r="P1417">
        <f t="shared" si="155"/>
        <v>88.89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42192.467488425922</v>
      </c>
      <c r="T1417" s="9">
        <f t="shared" si="159"/>
        <v>42232.467488425922</v>
      </c>
      <c r="U1417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f t="shared" si="154"/>
        <v>0</v>
      </c>
      <c r="P1418" t="str">
        <f t="shared" si="155"/>
        <v/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42299.717812499999</v>
      </c>
      <c r="T1418" s="9">
        <f t="shared" si="159"/>
        <v>42329.759479166663</v>
      </c>
      <c r="U1418">
        <f t="shared" si="160"/>
        <v>31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f t="shared" si="154"/>
        <v>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42231.941828703704</v>
      </c>
      <c r="T1419" s="9">
        <f t="shared" si="159"/>
        <v>42262.257638888892</v>
      </c>
      <c r="U1419">
        <f t="shared" si="160"/>
        <v>31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f t="shared" si="154"/>
        <v>1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42395.248078703698</v>
      </c>
      <c r="T1420" s="9">
        <f t="shared" si="159"/>
        <v>42425.248078703698</v>
      </c>
      <c r="U1420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f t="shared" si="154"/>
        <v>8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42622.24790509259</v>
      </c>
      <c r="T1421" s="9">
        <f t="shared" si="159"/>
        <v>42652.24790509259</v>
      </c>
      <c r="U1421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42524.459328703706</v>
      </c>
      <c r="T1422" s="9">
        <f t="shared" si="159"/>
        <v>42549.459328703706</v>
      </c>
      <c r="U1422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f t="shared" si="154"/>
        <v>1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42013.707280092589</v>
      </c>
      <c r="T1423" s="9">
        <f t="shared" si="159"/>
        <v>42043.707280092589</v>
      </c>
      <c r="U1423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f t="shared" si="154"/>
        <v>1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42604.031296296293</v>
      </c>
      <c r="T1424" s="9">
        <f t="shared" si="159"/>
        <v>42634.031296296293</v>
      </c>
      <c r="U1424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f t="shared" si="154"/>
        <v>1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42340.151979166665</v>
      </c>
      <c r="T1425" s="9">
        <f t="shared" si="159"/>
        <v>42370.151979166665</v>
      </c>
      <c r="U1425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f t="shared" si="154"/>
        <v>21</v>
      </c>
      <c r="P1426">
        <f t="shared" si="155"/>
        <v>109.08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42676.509282407402</v>
      </c>
      <c r="T1426" s="9">
        <f t="shared" si="159"/>
        <v>42689.550949074073</v>
      </c>
      <c r="U1426">
        <f t="shared" si="160"/>
        <v>14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f t="shared" si="154"/>
        <v>0</v>
      </c>
      <c r="P1427" t="str">
        <f t="shared" si="155"/>
        <v/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42092.923136574071</v>
      </c>
      <c r="T1427" s="9">
        <f t="shared" si="159"/>
        <v>42122.923136574071</v>
      </c>
      <c r="U1427">
        <f t="shared" si="160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f t="shared" si="154"/>
        <v>0</v>
      </c>
      <c r="P1428" t="str">
        <f t="shared" si="155"/>
        <v/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42180.181944444441</v>
      </c>
      <c r="T1428" s="9">
        <f t="shared" si="159"/>
        <v>42240.181944444441</v>
      </c>
      <c r="U1428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f t="shared" si="154"/>
        <v>9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42601.643344907403</v>
      </c>
      <c r="T1429" s="9">
        <f t="shared" si="159"/>
        <v>42631.643344907403</v>
      </c>
      <c r="U1429">
        <f t="shared" si="160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42432.171493055554</v>
      </c>
      <c r="T1430" s="9">
        <f t="shared" si="159"/>
        <v>42462.129826388882</v>
      </c>
      <c r="U1430">
        <f t="shared" si="160"/>
        <v>30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f t="shared" si="154"/>
        <v>0</v>
      </c>
      <c r="P1431" t="str">
        <f t="shared" si="155"/>
        <v/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42073.852337962955</v>
      </c>
      <c r="T1431" s="9">
        <f t="shared" si="159"/>
        <v>42103.852337962955</v>
      </c>
      <c r="U1431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f t="shared" si="154"/>
        <v>9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41961.605185185181</v>
      </c>
      <c r="T1432" s="9">
        <f t="shared" si="159"/>
        <v>41992.605185185181</v>
      </c>
      <c r="U1432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f t="shared" si="154"/>
        <v>32</v>
      </c>
      <c r="P1433">
        <f t="shared" si="155"/>
        <v>115.56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42304.002499999995</v>
      </c>
      <c r="T1433" s="9">
        <f t="shared" si="159"/>
        <v>42334.044166666667</v>
      </c>
      <c r="U1433">
        <f t="shared" si="160"/>
        <v>31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f t="shared" si="154"/>
        <v>0</v>
      </c>
      <c r="P1434" t="str">
        <f t="shared" si="155"/>
        <v/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42175.572083333333</v>
      </c>
      <c r="T1434" s="9">
        <f t="shared" si="159"/>
        <v>42205.572083333333</v>
      </c>
      <c r="U1434">
        <f t="shared" si="160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f t="shared" si="154"/>
        <v>7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42673.417534722219</v>
      </c>
      <c r="T1435" s="9">
        <f t="shared" si="159"/>
        <v>42714.249999999993</v>
      </c>
      <c r="U1435">
        <f t="shared" si="160"/>
        <v>41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f t="shared" si="154"/>
        <v>10</v>
      </c>
      <c r="P1436">
        <f t="shared" si="155"/>
        <v>744.55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42142.558773148143</v>
      </c>
      <c r="T1436" s="9">
        <f t="shared" si="159"/>
        <v>42163.416666666664</v>
      </c>
      <c r="U1436">
        <f t="shared" si="160"/>
        <v>21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f t="shared" si="154"/>
        <v>1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42258.57199074074</v>
      </c>
      <c r="T1437" s="9">
        <f t="shared" si="159"/>
        <v>42288.57199074074</v>
      </c>
      <c r="U1437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f t="shared" si="154"/>
        <v>1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42391.141863425924</v>
      </c>
      <c r="T1438" s="9">
        <f t="shared" si="159"/>
        <v>42421.141863425924</v>
      </c>
      <c r="U1438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f t="shared" si="154"/>
        <v>27</v>
      </c>
      <c r="P1439">
        <f t="shared" si="155"/>
        <v>36.69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41796.32336805555</v>
      </c>
      <c r="T1439" s="9">
        <f t="shared" si="159"/>
        <v>41832.999305555553</v>
      </c>
      <c r="U1439">
        <f t="shared" si="160"/>
        <v>37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42457.663182870368</v>
      </c>
      <c r="T1440" s="9">
        <f t="shared" si="159"/>
        <v>42487.371527777774</v>
      </c>
      <c r="U1440">
        <f t="shared" si="160"/>
        <v>30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42040.621539351843</v>
      </c>
      <c r="T1441" s="9">
        <f t="shared" si="159"/>
        <v>42070.621539351843</v>
      </c>
      <c r="U1441">
        <f t="shared" si="160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f t="shared" si="154"/>
        <v>1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42486.540081018517</v>
      </c>
      <c r="T1442" s="9">
        <f t="shared" si="159"/>
        <v>42516.540081018517</v>
      </c>
      <c r="U1442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f t="shared" si="154"/>
        <v>2</v>
      </c>
      <c r="P1443">
        <f t="shared" si="155"/>
        <v>673.34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42198.557511574072</v>
      </c>
      <c r="T1443" s="9">
        <f t="shared" si="159"/>
        <v>42258.557511574072</v>
      </c>
      <c r="U1443">
        <f t="shared" si="160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f t="shared" si="154"/>
        <v>0</v>
      </c>
      <c r="P1444" t="str">
        <f t="shared" si="155"/>
        <v/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42485.437013888884</v>
      </c>
      <c r="T1444" s="9">
        <f t="shared" si="159"/>
        <v>42515.437013888884</v>
      </c>
      <c r="U1444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f t="shared" si="154"/>
        <v>0</v>
      </c>
      <c r="P1445" t="str">
        <f t="shared" si="155"/>
        <v/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42707.71769675926</v>
      </c>
      <c r="T1445" s="9">
        <f t="shared" si="159"/>
        <v>42737.71769675926</v>
      </c>
      <c r="U1445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f t="shared" si="154"/>
        <v>0</v>
      </c>
      <c r="P1446" t="str">
        <f t="shared" si="155"/>
        <v/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42199.665069444447</v>
      </c>
      <c r="T1446" s="9">
        <f t="shared" si="159"/>
        <v>42259.665069444447</v>
      </c>
      <c r="U1446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f t="shared" si="154"/>
        <v>0</v>
      </c>
      <c r="P1447" t="str">
        <f t="shared" si="155"/>
        <v/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42139.333969907406</v>
      </c>
      <c r="T1447" s="9">
        <f t="shared" si="159"/>
        <v>42169.333969907406</v>
      </c>
      <c r="U1447">
        <f t="shared" si="160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f t="shared" si="154"/>
        <v>0</v>
      </c>
      <c r="P1448" t="str">
        <f t="shared" si="155"/>
        <v/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42461.239328703705</v>
      </c>
      <c r="T1448" s="9">
        <f t="shared" si="159"/>
        <v>42481.239328703705</v>
      </c>
      <c r="U1448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f t="shared" si="154"/>
        <v>1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42529.52238425926</v>
      </c>
      <c r="T1449" s="9">
        <f t="shared" si="159"/>
        <v>42559.52238425926</v>
      </c>
      <c r="U1449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f t="shared" si="154"/>
        <v>0</v>
      </c>
      <c r="P1450" t="str">
        <f t="shared" si="155"/>
        <v/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42115.728217592587</v>
      </c>
      <c r="T1450" s="9">
        <f t="shared" si="159"/>
        <v>42146.017361111109</v>
      </c>
      <c r="U1450">
        <f t="shared" si="160"/>
        <v>31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f t="shared" si="154"/>
        <v>0</v>
      </c>
      <c r="P1451" t="str">
        <f t="shared" si="155"/>
        <v/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42086.603067129625</v>
      </c>
      <c r="T1451" s="9">
        <f t="shared" si="159"/>
        <v>42134.603067129625</v>
      </c>
      <c r="U1451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f t="shared" si="154"/>
        <v>1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42389.962928240733</v>
      </c>
      <c r="T1452" s="9">
        <f t="shared" si="159"/>
        <v>42419.962928240733</v>
      </c>
      <c r="U1452">
        <f t="shared" si="160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f t="shared" si="154"/>
        <v>1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41931.75068287037</v>
      </c>
      <c r="T1453" s="9">
        <f t="shared" si="159"/>
        <v>41961.792349537034</v>
      </c>
      <c r="U1453">
        <f t="shared" si="160"/>
        <v>31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f t="shared" si="154"/>
        <v>0</v>
      </c>
      <c r="P1454" t="str">
        <f t="shared" si="155"/>
        <v/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41818.494942129626</v>
      </c>
      <c r="T1454" s="9">
        <f t="shared" si="159"/>
        <v>41848.494942129626</v>
      </c>
      <c r="U1454">
        <f t="shared" si="160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f t="shared" si="154"/>
        <v>0</v>
      </c>
      <c r="P1455" t="str">
        <f t="shared" si="155"/>
        <v/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42795.487812499996</v>
      </c>
      <c r="T1455" s="9">
        <f t="shared" si="159"/>
        <v>42840.446145833332</v>
      </c>
      <c r="U1455">
        <f t="shared" si="160"/>
        <v>45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42463.658333333333</v>
      </c>
      <c r="T1456" s="9">
        <f t="shared" si="159"/>
        <v>42484.707638888889</v>
      </c>
      <c r="U1456">
        <f t="shared" si="160"/>
        <v>22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41832.46435185185</v>
      </c>
      <c r="T1457" s="9">
        <f t="shared" si="159"/>
        <v>41887.360416666663</v>
      </c>
      <c r="U1457">
        <f t="shared" si="160"/>
        <v>55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f t="shared" si="154"/>
        <v>3</v>
      </c>
      <c r="P1458">
        <f t="shared" si="155"/>
        <v>48.339999999999996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42708.460243055553</v>
      </c>
      <c r="T1458" s="9">
        <f t="shared" si="159"/>
        <v>42738.460243055553</v>
      </c>
      <c r="U1458">
        <f t="shared" si="160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f t="shared" si="154"/>
        <v>0</v>
      </c>
      <c r="P1459" t="str">
        <f t="shared" si="155"/>
        <v/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42289.688009259255</v>
      </c>
      <c r="T1459" s="9">
        <f t="shared" si="159"/>
        <v>42319.729675925926</v>
      </c>
      <c r="U1459">
        <f t="shared" si="160"/>
        <v>31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f t="shared" si="154"/>
        <v>0</v>
      </c>
      <c r="P1460" t="str">
        <f t="shared" si="155"/>
        <v/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41831.49722222222</v>
      </c>
      <c r="T1460" s="9">
        <f t="shared" si="159"/>
        <v>41861.958333333328</v>
      </c>
      <c r="U1460">
        <f t="shared" si="160"/>
        <v>31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f t="shared" si="154"/>
        <v>0</v>
      </c>
      <c r="P1461" t="str">
        <f t="shared" si="155"/>
        <v/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42311.996481481481</v>
      </c>
      <c r="T1461" s="9">
        <f t="shared" si="159"/>
        <v>42340.517361111109</v>
      </c>
      <c r="U1461">
        <f t="shared" si="160"/>
        <v>29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f t="shared" si="154"/>
        <v>0</v>
      </c>
      <c r="P1462" t="str">
        <f t="shared" si="155"/>
        <v/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41915.688634259255</v>
      </c>
      <c r="T1462" s="9">
        <f t="shared" si="159"/>
        <v>41973.781249999993</v>
      </c>
      <c r="U1462">
        <f t="shared" si="160"/>
        <v>59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f t="shared" si="154"/>
        <v>102</v>
      </c>
      <c r="P1463">
        <f t="shared" si="155"/>
        <v>44.669999999999995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41899.436967592592</v>
      </c>
      <c r="T1463" s="9">
        <f t="shared" si="159"/>
        <v>41932.791666666664</v>
      </c>
      <c r="U1463">
        <f t="shared" si="160"/>
        <v>34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f t="shared" si="154"/>
        <v>109</v>
      </c>
      <c r="P1464">
        <f t="shared" si="155"/>
        <v>28.94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41344.454525462963</v>
      </c>
      <c r="T1464" s="9">
        <f t="shared" si="159"/>
        <v>41374.454525462963</v>
      </c>
      <c r="U1464">
        <f t="shared" si="160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f t="shared" si="154"/>
        <v>148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41326.702986111108</v>
      </c>
      <c r="T1465" s="9">
        <f t="shared" si="159"/>
        <v>41371.661319444444</v>
      </c>
      <c r="U1465">
        <f t="shared" si="160"/>
        <v>45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f t="shared" si="154"/>
        <v>164</v>
      </c>
      <c r="P1466">
        <f t="shared" si="155"/>
        <v>34.879999999999995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41291.453217592592</v>
      </c>
      <c r="T1466" s="9">
        <f t="shared" si="159"/>
        <v>41321.453217592592</v>
      </c>
      <c r="U1466">
        <f t="shared" si="160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f t="shared" si="154"/>
        <v>457</v>
      </c>
      <c r="P1467">
        <f t="shared" si="155"/>
        <v>52.629999999999995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40959.526064814811</v>
      </c>
      <c r="T1467" s="9">
        <f t="shared" si="159"/>
        <v>40989.916666666664</v>
      </c>
      <c r="U1467">
        <f t="shared" si="160"/>
        <v>31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f t="shared" si="154"/>
        <v>108</v>
      </c>
      <c r="P1468">
        <f t="shared" si="155"/>
        <v>69.600000000000009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42339.963726851849</v>
      </c>
      <c r="T1468" s="9">
        <f t="shared" si="159"/>
        <v>42380.999999999993</v>
      </c>
      <c r="U1468">
        <f t="shared" si="160"/>
        <v>42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f t="shared" si="154"/>
        <v>116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40933.593576388885</v>
      </c>
      <c r="T1469" s="9">
        <f t="shared" si="159"/>
        <v>40993.55190972222</v>
      </c>
      <c r="U1469">
        <f t="shared" si="160"/>
        <v>60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f t="shared" si="154"/>
        <v>103</v>
      </c>
      <c r="P1470">
        <f t="shared" si="155"/>
        <v>33.199999999999996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40645.806122685186</v>
      </c>
      <c r="T1470" s="9">
        <f t="shared" si="159"/>
        <v>40705.806122685186</v>
      </c>
      <c r="U1470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f t="shared" si="154"/>
        <v>109</v>
      </c>
      <c r="P1471">
        <f t="shared" si="155"/>
        <v>149.47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41290.390150462961</v>
      </c>
      <c r="T1471" s="9">
        <f t="shared" si="159"/>
        <v>41320.390150462961</v>
      </c>
      <c r="U1471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f t="shared" si="154"/>
        <v>126</v>
      </c>
      <c r="P1472">
        <f t="shared" si="155"/>
        <v>23.180000000000003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41250.618784722217</v>
      </c>
      <c r="T1472" s="9">
        <f t="shared" si="159"/>
        <v>41271.618784722217</v>
      </c>
      <c r="U1472">
        <f t="shared" si="160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f t="shared" si="154"/>
        <v>104</v>
      </c>
      <c r="P1473">
        <f t="shared" si="155"/>
        <v>96.88000000000001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42073.749236111107</v>
      </c>
      <c r="T1473" s="9">
        <f t="shared" si="159"/>
        <v>42103.749236111107</v>
      </c>
      <c r="U1473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f t="shared" si="154"/>
        <v>139</v>
      </c>
      <c r="P1474">
        <f t="shared" si="155"/>
        <v>103.21000000000001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41533.33452546296</v>
      </c>
      <c r="T1474" s="9">
        <f t="shared" si="159"/>
        <v>41563.33452546296</v>
      </c>
      <c r="U1474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f t="shared" ref="O1475:O1538" si="161">ROUNDUP(SUM(E1475/D1475)*100,)</f>
        <v>121</v>
      </c>
      <c r="P1475">
        <f t="shared" ref="P1475:P1538" si="162">IFERROR(ROUNDUP(E1475/L1475,2),"")</f>
        <v>38.47</v>
      </c>
      <c r="Q1475" t="str">
        <f t="shared" ref="Q1475:Q1538" si="163">LEFT(N1475,SEARCH("/",N1475,1)-1)</f>
        <v>publishing</v>
      </c>
      <c r="R1475" t="str">
        <f t="shared" ref="R1475:R1538" si="164">RIGHT(N1475,LEN(N1475) - SEARCH("/",N1475))</f>
        <v>radio &amp; podcasts</v>
      </c>
      <c r="S1475" s="9">
        <f t="shared" ref="S1475:S1538" si="165">(((J1475/60)/60)/24)+DATE(1970,1,1)+(-5/24)</f>
        <v>40939.771284722221</v>
      </c>
      <c r="T1475" s="9">
        <f t="shared" ref="T1475:T1538" si="166">(((I1475/60)/60)/24)+DATE(1970,1,1)+(-5/24)</f>
        <v>40969.771284722221</v>
      </c>
      <c r="U1475">
        <f t="shared" ref="U1475:U1538" si="167">IFERROR(ROUNDUP(T1475-S1475,0),"")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f t="shared" si="161"/>
        <v>113</v>
      </c>
      <c r="P1476">
        <f t="shared" si="162"/>
        <v>44.32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41500.519583333327</v>
      </c>
      <c r="T1476" s="9">
        <f t="shared" si="166"/>
        <v>41530.519583333327</v>
      </c>
      <c r="U1476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f t="shared" si="161"/>
        <v>189</v>
      </c>
      <c r="P1477">
        <f t="shared" si="162"/>
        <v>64.180000000000007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41960.514618055553</v>
      </c>
      <c r="T1477" s="9">
        <f t="shared" si="166"/>
        <v>41992.999305555553</v>
      </c>
      <c r="U1477">
        <f t="shared" si="167"/>
        <v>33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f t="shared" si="161"/>
        <v>662</v>
      </c>
      <c r="P1478">
        <f t="shared" si="162"/>
        <v>43.339999999999996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40765.833587962959</v>
      </c>
      <c r="T1478" s="9">
        <f t="shared" si="166"/>
        <v>40795.833587962959</v>
      </c>
      <c r="U1478">
        <f t="shared" si="167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f t="shared" si="161"/>
        <v>112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40840.407453703701</v>
      </c>
      <c r="T1479" s="9">
        <f t="shared" si="166"/>
        <v>40899.916666666664</v>
      </c>
      <c r="U1479">
        <f t="shared" si="167"/>
        <v>60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f t="shared" si="161"/>
        <v>1182</v>
      </c>
      <c r="P1480">
        <f t="shared" si="162"/>
        <v>29.19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41394.663344907407</v>
      </c>
      <c r="T1480" s="9">
        <f t="shared" si="166"/>
        <v>41408.663344907407</v>
      </c>
      <c r="U1480">
        <f t="shared" si="167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f t="shared" si="161"/>
        <v>138</v>
      </c>
      <c r="P1481">
        <f t="shared" si="162"/>
        <v>30.96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41754.536909722221</v>
      </c>
      <c r="T1481" s="9">
        <f t="shared" si="166"/>
        <v>41768.957638888889</v>
      </c>
      <c r="U1481">
        <f t="shared" si="167"/>
        <v>15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f t="shared" si="161"/>
        <v>118</v>
      </c>
      <c r="P1482">
        <f t="shared" si="162"/>
        <v>92.160000000000011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41464.725682870368</v>
      </c>
      <c r="T1482" s="9">
        <f t="shared" si="166"/>
        <v>41481.5</v>
      </c>
      <c r="U1482">
        <f t="shared" si="167"/>
        <v>17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f t="shared" si="161"/>
        <v>3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41550.714641203704</v>
      </c>
      <c r="T1483" s="9">
        <f t="shared" si="166"/>
        <v>41580.714641203704</v>
      </c>
      <c r="U1483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f t="shared" si="161"/>
        <v>1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41136.649722222224</v>
      </c>
      <c r="T1484" s="9">
        <f t="shared" si="166"/>
        <v>41159.118749999994</v>
      </c>
      <c r="U1484">
        <f t="shared" si="167"/>
        <v>23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42547.984664351847</v>
      </c>
      <c r="T1485" s="9">
        <f t="shared" si="166"/>
        <v>42572.984664351847</v>
      </c>
      <c r="U1485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f t="shared" si="161"/>
        <v>0</v>
      </c>
      <c r="P1486" t="str">
        <f t="shared" si="162"/>
        <v/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41052.992627314808</v>
      </c>
      <c r="T1486" s="9">
        <f t="shared" si="166"/>
        <v>41111.410416666666</v>
      </c>
      <c r="U1486">
        <f t="shared" si="167"/>
        <v>59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f t="shared" si="161"/>
        <v>3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42130.587650462963</v>
      </c>
      <c r="T1487" s="9">
        <f t="shared" si="166"/>
        <v>42175.587650462963</v>
      </c>
      <c r="U1487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f t="shared" si="161"/>
        <v>1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42031.960196759253</v>
      </c>
      <c r="T1488" s="9">
        <f t="shared" si="166"/>
        <v>42061.960196759253</v>
      </c>
      <c r="U1488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f t="shared" si="161"/>
        <v>0</v>
      </c>
      <c r="P1489" t="str">
        <f t="shared" si="162"/>
        <v/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42554.709155092591</v>
      </c>
      <c r="T1489" s="9">
        <f t="shared" si="166"/>
        <v>42584.709155092591</v>
      </c>
      <c r="U1489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f t="shared" si="161"/>
        <v>3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41614.354861111111</v>
      </c>
      <c r="T1490" s="9">
        <f t="shared" si="166"/>
        <v>41644.354861111111</v>
      </c>
      <c r="U1490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f t="shared" si="161"/>
        <v>0</v>
      </c>
      <c r="P1491" t="str">
        <f t="shared" si="162"/>
        <v/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41198.403379629628</v>
      </c>
      <c r="T1491" s="9">
        <f t="shared" si="166"/>
        <v>41228.445046296292</v>
      </c>
      <c r="U1491">
        <f t="shared" si="167"/>
        <v>31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f t="shared" si="161"/>
        <v>31</v>
      </c>
      <c r="P1492">
        <f t="shared" si="162"/>
        <v>47.11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41520.352708333332</v>
      </c>
      <c r="T1492" s="9">
        <f t="shared" si="166"/>
        <v>41549.352708333332</v>
      </c>
      <c r="U1492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f t="shared" si="161"/>
        <v>9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41991.505127314813</v>
      </c>
      <c r="T1493" s="9">
        <f t="shared" si="166"/>
        <v>42050.443055555552</v>
      </c>
      <c r="U1493">
        <f t="shared" si="167"/>
        <v>59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40682.676458333335</v>
      </c>
      <c r="T1494" s="9">
        <f t="shared" si="166"/>
        <v>40712.676458333335</v>
      </c>
      <c r="U1494">
        <f t="shared" si="167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f t="shared" si="161"/>
        <v>0</v>
      </c>
      <c r="P1495" t="str">
        <f t="shared" si="162"/>
        <v/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41411.658275462964</v>
      </c>
      <c r="T1495" s="9">
        <f t="shared" si="166"/>
        <v>41441.658275462964</v>
      </c>
      <c r="U1495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f t="shared" si="161"/>
        <v>9</v>
      </c>
      <c r="P1496">
        <f t="shared" si="162"/>
        <v>40.46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42067.514039351845</v>
      </c>
      <c r="T1496" s="9">
        <f t="shared" si="166"/>
        <v>42097.443055555552</v>
      </c>
      <c r="U1496">
        <f t="shared" si="167"/>
        <v>30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f t="shared" si="161"/>
        <v>0</v>
      </c>
      <c r="P1497" t="str">
        <f t="shared" si="162"/>
        <v/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40752.581377314811</v>
      </c>
      <c r="T1497" s="9">
        <f t="shared" si="166"/>
        <v>40782.581377314811</v>
      </c>
      <c r="U1497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f t="shared" si="161"/>
        <v>0</v>
      </c>
      <c r="P1498" t="str">
        <f t="shared" si="162"/>
        <v/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41838.266886574071</v>
      </c>
      <c r="T1498" s="9">
        <f t="shared" si="166"/>
        <v>41898.266886574071</v>
      </c>
      <c r="U1498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f t="shared" si="161"/>
        <v>1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41444.434282407405</v>
      </c>
      <c r="T1499" s="9">
        <f t="shared" si="166"/>
        <v>41486.613194444442</v>
      </c>
      <c r="U1499">
        <f t="shared" si="167"/>
        <v>43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41840.775208333333</v>
      </c>
      <c r="T1500" s="9">
        <f t="shared" si="166"/>
        <v>41885.775208333333</v>
      </c>
      <c r="U1500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f t="shared" si="161"/>
        <v>1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42526.798993055556</v>
      </c>
      <c r="T1501" s="9">
        <f t="shared" si="166"/>
        <v>42586.798993055556</v>
      </c>
      <c r="U1501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f t="shared" si="161"/>
        <v>26</v>
      </c>
      <c r="P1502">
        <f t="shared" si="162"/>
        <v>46.739999999999995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41365.69626157407</v>
      </c>
      <c r="T1502" s="9">
        <f t="shared" si="166"/>
        <v>41395.69626157407</v>
      </c>
      <c r="U1502">
        <f t="shared" si="167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f t="shared" si="161"/>
        <v>167</v>
      </c>
      <c r="P1503">
        <f t="shared" si="162"/>
        <v>97.740000000000009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42163.3752662037</v>
      </c>
      <c r="T1503" s="9">
        <f t="shared" si="166"/>
        <v>42193.3752662037</v>
      </c>
      <c r="U1503">
        <f t="shared" si="167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f t="shared" si="161"/>
        <v>102</v>
      </c>
      <c r="P1504">
        <f t="shared" si="162"/>
        <v>67.84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42426.33425925926</v>
      </c>
      <c r="T1504" s="9">
        <f t="shared" si="166"/>
        <v>42454.708333333336</v>
      </c>
      <c r="U1504">
        <f t="shared" si="167"/>
        <v>29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f t="shared" si="161"/>
        <v>108</v>
      </c>
      <c r="P1505">
        <f t="shared" si="162"/>
        <v>56.989999999999995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42606.13890046296</v>
      </c>
      <c r="T1505" s="9">
        <f t="shared" si="166"/>
        <v>42666.13890046296</v>
      </c>
      <c r="U1505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f t="shared" si="161"/>
        <v>278</v>
      </c>
      <c r="P1506">
        <f t="shared" si="162"/>
        <v>67.160000000000011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41772.44935185185</v>
      </c>
      <c r="T1506" s="9">
        <f t="shared" si="166"/>
        <v>41800.147916666661</v>
      </c>
      <c r="U1506">
        <f t="shared" si="167"/>
        <v>28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f t="shared" si="161"/>
        <v>104</v>
      </c>
      <c r="P1507">
        <f t="shared" si="162"/>
        <v>48.04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42414.234988425924</v>
      </c>
      <c r="T1507" s="9">
        <f t="shared" si="166"/>
        <v>42451.625694444439</v>
      </c>
      <c r="U1507">
        <f t="shared" si="167"/>
        <v>38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f t="shared" si="161"/>
        <v>112</v>
      </c>
      <c r="P1508">
        <f t="shared" si="162"/>
        <v>38.869999999999997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41814.577592592592</v>
      </c>
      <c r="T1508" s="9">
        <f t="shared" si="166"/>
        <v>41844.577592592592</v>
      </c>
      <c r="U1508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f t="shared" si="161"/>
        <v>215</v>
      </c>
      <c r="P1509">
        <f t="shared" si="162"/>
        <v>78.190000000000012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40254.242002314815</v>
      </c>
      <c r="T1509" s="9">
        <f t="shared" si="166"/>
        <v>40313.131944444445</v>
      </c>
      <c r="U1509">
        <f t="shared" si="167"/>
        <v>59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f t="shared" si="161"/>
        <v>111</v>
      </c>
      <c r="P1510">
        <f t="shared" si="162"/>
        <v>97.12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41786.406030092592</v>
      </c>
      <c r="T1510" s="9">
        <f t="shared" si="166"/>
        <v>41817.406030092592</v>
      </c>
      <c r="U1510">
        <f t="shared" si="167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f t="shared" si="161"/>
        <v>124</v>
      </c>
      <c r="P1511">
        <f t="shared" si="162"/>
        <v>110.4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42751.325057870366</v>
      </c>
      <c r="T1511" s="9">
        <f t="shared" si="166"/>
        <v>42780.749305555553</v>
      </c>
      <c r="U1511">
        <f t="shared" si="167"/>
        <v>30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f t="shared" si="161"/>
        <v>102</v>
      </c>
      <c r="P1512">
        <f t="shared" si="162"/>
        <v>39.919999999999995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41809.176828703698</v>
      </c>
      <c r="T1512" s="9">
        <f t="shared" si="166"/>
        <v>41839.176828703698</v>
      </c>
      <c r="U1512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f t="shared" si="161"/>
        <v>112</v>
      </c>
      <c r="P1513">
        <f t="shared" si="162"/>
        <v>75.98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42296.375046296293</v>
      </c>
      <c r="T1513" s="9">
        <f t="shared" si="166"/>
        <v>42326.416712962957</v>
      </c>
      <c r="U1513">
        <f t="shared" si="167"/>
        <v>31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f t="shared" si="161"/>
        <v>559</v>
      </c>
      <c r="P1514">
        <f t="shared" si="162"/>
        <v>58.379999999999995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42741.476145833331</v>
      </c>
      <c r="T1514" s="9">
        <f t="shared" si="166"/>
        <v>42771.476145833331</v>
      </c>
      <c r="U1514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f t="shared" si="161"/>
        <v>151</v>
      </c>
      <c r="P1515">
        <f t="shared" si="162"/>
        <v>55.83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41806.42900462963</v>
      </c>
      <c r="T1515" s="9">
        <f t="shared" si="166"/>
        <v>41836.42900462963</v>
      </c>
      <c r="U1515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f t="shared" si="161"/>
        <v>107</v>
      </c>
      <c r="P1516">
        <f t="shared" si="162"/>
        <v>151.25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42234.389351851853</v>
      </c>
      <c r="T1516" s="9">
        <f t="shared" si="166"/>
        <v>42274.389351851853</v>
      </c>
      <c r="U1516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f t="shared" si="161"/>
        <v>158</v>
      </c>
      <c r="P1517">
        <f t="shared" si="162"/>
        <v>849.68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42415.04510416666</v>
      </c>
      <c r="T1517" s="9">
        <f t="shared" si="166"/>
        <v>42445.003437499996</v>
      </c>
      <c r="U1517">
        <f t="shared" si="167"/>
        <v>30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f t="shared" si="161"/>
        <v>109</v>
      </c>
      <c r="P1518">
        <f t="shared" si="162"/>
        <v>159.25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42619.258009259262</v>
      </c>
      <c r="T1518" s="9">
        <f t="shared" si="166"/>
        <v>42649.374999999993</v>
      </c>
      <c r="U1518">
        <f t="shared" si="167"/>
        <v>31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f t="shared" si="161"/>
        <v>162</v>
      </c>
      <c r="P1519">
        <f t="shared" si="162"/>
        <v>39.51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41948.358252314814</v>
      </c>
      <c r="T1519" s="9">
        <f t="shared" si="166"/>
        <v>41979.041666666664</v>
      </c>
      <c r="U1519">
        <f t="shared" si="167"/>
        <v>31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f t="shared" si="161"/>
        <v>206</v>
      </c>
      <c r="P1520">
        <f t="shared" si="162"/>
        <v>130.53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41760.611712962964</v>
      </c>
      <c r="T1520" s="9">
        <f t="shared" si="166"/>
        <v>41790.611712962964</v>
      </c>
      <c r="U1520">
        <f t="shared" si="167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f t="shared" si="161"/>
        <v>104</v>
      </c>
      <c r="P1521">
        <f t="shared" si="162"/>
        <v>64.160000000000011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41782.533368055556</v>
      </c>
      <c r="T1521" s="9">
        <f t="shared" si="166"/>
        <v>41810.707638888889</v>
      </c>
      <c r="U1521">
        <f t="shared" si="167"/>
        <v>29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f t="shared" si="161"/>
        <v>104</v>
      </c>
      <c r="P1522">
        <f t="shared" si="162"/>
        <v>111.53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41955.649456018517</v>
      </c>
      <c r="T1522" s="9">
        <f t="shared" si="166"/>
        <v>41991.958333333336</v>
      </c>
      <c r="U1522">
        <f t="shared" si="167"/>
        <v>37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f t="shared" si="161"/>
        <v>107</v>
      </c>
      <c r="P1523">
        <f t="shared" si="162"/>
        <v>170.45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42492.959386574068</v>
      </c>
      <c r="T1523" s="9">
        <f t="shared" si="166"/>
        <v>42527.959386574068</v>
      </c>
      <c r="U1523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f t="shared" si="161"/>
        <v>139</v>
      </c>
      <c r="P1524">
        <f t="shared" si="162"/>
        <v>133.73999999999998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41899.621979166666</v>
      </c>
      <c r="T1524" s="9">
        <f t="shared" si="166"/>
        <v>41929.621979166666</v>
      </c>
      <c r="U1524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f t="shared" si="161"/>
        <v>125</v>
      </c>
      <c r="P1525">
        <f t="shared" si="162"/>
        <v>95.84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41964.543009259258</v>
      </c>
      <c r="T1525" s="9">
        <f t="shared" si="166"/>
        <v>41995.791666666664</v>
      </c>
      <c r="U1525">
        <f t="shared" si="167"/>
        <v>32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f t="shared" si="161"/>
        <v>207</v>
      </c>
      <c r="P1526">
        <f t="shared" si="162"/>
        <v>221.79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42756.292708333327</v>
      </c>
      <c r="T1526" s="9">
        <f t="shared" si="166"/>
        <v>42786.292708333327</v>
      </c>
      <c r="U1526">
        <f t="shared" si="167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f t="shared" si="161"/>
        <v>175</v>
      </c>
      <c r="P1527">
        <f t="shared" si="162"/>
        <v>32.32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42570.494652777772</v>
      </c>
      <c r="T1527" s="9">
        <f t="shared" si="166"/>
        <v>42600.494652777772</v>
      </c>
      <c r="U1527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f t="shared" si="161"/>
        <v>121</v>
      </c>
      <c r="P1528">
        <f t="shared" si="162"/>
        <v>98.84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42339.067673611113</v>
      </c>
      <c r="T1528" s="9">
        <f t="shared" si="166"/>
        <v>42388.067673611113</v>
      </c>
      <c r="U1528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f t="shared" si="161"/>
        <v>111</v>
      </c>
      <c r="P1529">
        <f t="shared" si="162"/>
        <v>55.23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42780.392199074071</v>
      </c>
      <c r="T1529" s="9">
        <f t="shared" si="166"/>
        <v>42808.350532407399</v>
      </c>
      <c r="U1529">
        <f t="shared" si="167"/>
        <v>28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f t="shared" si="161"/>
        <v>282</v>
      </c>
      <c r="P1530">
        <f t="shared" si="162"/>
        <v>52.8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42736.524560185186</v>
      </c>
      <c r="T1530" s="9">
        <f t="shared" si="166"/>
        <v>42766.791666666664</v>
      </c>
      <c r="U1530">
        <f t="shared" si="167"/>
        <v>31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f t="shared" si="161"/>
        <v>101</v>
      </c>
      <c r="P1531">
        <f t="shared" si="162"/>
        <v>135.66999999999999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42052.420370370368</v>
      </c>
      <c r="T1531" s="9">
        <f t="shared" si="166"/>
        <v>42082.378703703704</v>
      </c>
      <c r="U1531">
        <f t="shared" si="167"/>
        <v>30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f t="shared" si="161"/>
        <v>135</v>
      </c>
      <c r="P1532">
        <f t="shared" si="162"/>
        <v>54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42275.558969907412</v>
      </c>
      <c r="T1532" s="9">
        <f t="shared" si="166"/>
        <v>42300.558969907412</v>
      </c>
      <c r="U1532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f t="shared" si="161"/>
        <v>176</v>
      </c>
      <c r="P1533">
        <f t="shared" si="162"/>
        <v>56.65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41941.594050925924</v>
      </c>
      <c r="T1533" s="9">
        <f t="shared" si="166"/>
        <v>41973.916666666664</v>
      </c>
      <c r="U1533">
        <f t="shared" si="167"/>
        <v>33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f t="shared" si="161"/>
        <v>485</v>
      </c>
      <c r="P1534">
        <f t="shared" si="162"/>
        <v>82.320000000000007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42391.266956018517</v>
      </c>
      <c r="T1534" s="9">
        <f t="shared" si="166"/>
        <v>42415.416666666664</v>
      </c>
      <c r="U1534">
        <f t="shared" si="167"/>
        <v>25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f t="shared" si="161"/>
        <v>146</v>
      </c>
      <c r="P1535">
        <f t="shared" si="162"/>
        <v>88.27000000000001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42442.793715277774</v>
      </c>
      <c r="T1535" s="9">
        <f t="shared" si="166"/>
        <v>42491.957638888889</v>
      </c>
      <c r="U1535">
        <f t="shared" si="167"/>
        <v>50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f t="shared" si="161"/>
        <v>418</v>
      </c>
      <c r="P1536">
        <f t="shared" si="162"/>
        <v>84.910000000000011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42221.465995370374</v>
      </c>
      <c r="T1536" s="9">
        <f t="shared" si="166"/>
        <v>42251.465995370374</v>
      </c>
      <c r="U1536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f t="shared" si="161"/>
        <v>133</v>
      </c>
      <c r="P1537">
        <f t="shared" si="162"/>
        <v>48.16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42484.620729166665</v>
      </c>
      <c r="T1537" s="9">
        <f t="shared" si="166"/>
        <v>42513.708333333336</v>
      </c>
      <c r="U1537">
        <f t="shared" si="167"/>
        <v>30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f t="shared" si="161"/>
        <v>251</v>
      </c>
      <c r="P1538">
        <f t="shared" si="162"/>
        <v>66.02000000000001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42213.593865740739</v>
      </c>
      <c r="T1538" s="9">
        <f t="shared" si="166"/>
        <v>42243.593865740739</v>
      </c>
      <c r="U1538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f t="shared" ref="O1539:O1602" si="168">ROUNDUP(SUM(E1539/D1539)*100,)</f>
        <v>180</v>
      </c>
      <c r="P1539">
        <f t="shared" ref="P1539:P1602" si="169">IFERROR(ROUNDUP(E1539/L1539,2),"")</f>
        <v>96.38000000000001</v>
      </c>
      <c r="Q1539" t="str">
        <f t="shared" ref="Q1539:Q1602" si="170">LEFT(N1539,SEARCH("/",N1539,1)-1)</f>
        <v>photography</v>
      </c>
      <c r="R1539" t="str">
        <f t="shared" ref="R1539:R1602" si="171">RIGHT(N1539,LEN(N1539) - SEARCH("/",N1539))</f>
        <v>photobooks</v>
      </c>
      <c r="S1539" s="9">
        <f t="shared" ref="S1539:S1602" si="172">(((J1539/60)/60)/24)+DATE(1970,1,1)+(-5/24)</f>
        <v>42552.106793981475</v>
      </c>
      <c r="T1539" s="9">
        <f t="shared" ref="T1539:T1602" si="173">(((I1539/60)/60)/24)+DATE(1970,1,1)+(-5/24)</f>
        <v>42588.541666666664</v>
      </c>
      <c r="U1539">
        <f t="shared" ref="U1539:U1602" si="174">IFERROR(ROUNDUP(T1539-S1539,0),"")</f>
        <v>37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f t="shared" si="168"/>
        <v>103</v>
      </c>
      <c r="P1540">
        <f t="shared" si="169"/>
        <v>156.17999999999998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41981.57372685185</v>
      </c>
      <c r="T1540" s="9">
        <f t="shared" si="173"/>
        <v>42026.57372685185</v>
      </c>
      <c r="U1540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f t="shared" si="168"/>
        <v>136</v>
      </c>
      <c r="P1541">
        <f t="shared" si="169"/>
        <v>95.77000000000001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42705.710868055547</v>
      </c>
      <c r="T1541" s="9">
        <f t="shared" si="173"/>
        <v>42738.710868055547</v>
      </c>
      <c r="U1541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f t="shared" si="168"/>
        <v>118</v>
      </c>
      <c r="P1542">
        <f t="shared" si="169"/>
        <v>180.41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41938.798796296294</v>
      </c>
      <c r="T1542" s="9">
        <f t="shared" si="173"/>
        <v>41968.843749999993</v>
      </c>
      <c r="U1542">
        <f t="shared" si="174"/>
        <v>31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f t="shared" si="168"/>
        <v>1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41974.503912037035</v>
      </c>
      <c r="T1543" s="9">
        <f t="shared" si="173"/>
        <v>42004.503912037035</v>
      </c>
      <c r="U1543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42170.788194444445</v>
      </c>
      <c r="T1544" s="9">
        <f t="shared" si="173"/>
        <v>42185.788194444445</v>
      </c>
      <c r="U1544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f t="shared" si="168"/>
        <v>1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41935.301319444443</v>
      </c>
      <c r="T1545" s="9">
        <f t="shared" si="173"/>
        <v>41965.342986111107</v>
      </c>
      <c r="U1545">
        <f t="shared" si="174"/>
        <v>31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f t="shared" si="168"/>
        <v>0</v>
      </c>
      <c r="P1546" t="str">
        <f t="shared" si="169"/>
        <v/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42052.842870370368</v>
      </c>
      <c r="T1546" s="9">
        <f t="shared" si="173"/>
        <v>42094.804166666661</v>
      </c>
      <c r="U1546">
        <f t="shared" si="174"/>
        <v>42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f t="shared" si="168"/>
        <v>1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42031.676319444443</v>
      </c>
      <c r="T1547" s="9">
        <f t="shared" si="173"/>
        <v>42065.677777777775</v>
      </c>
      <c r="U1547">
        <f t="shared" si="174"/>
        <v>35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f t="shared" si="168"/>
        <v>29</v>
      </c>
      <c r="P1548">
        <f t="shared" si="169"/>
        <v>26.28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41839.004618055551</v>
      </c>
      <c r="T1548" s="9">
        <f t="shared" si="173"/>
        <v>41899.004618055551</v>
      </c>
      <c r="U1548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f t="shared" si="168"/>
        <v>0</v>
      </c>
      <c r="P1549" t="str">
        <f t="shared" si="169"/>
        <v/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42782.218541666669</v>
      </c>
      <c r="T1549" s="9">
        <f t="shared" si="173"/>
        <v>42789.218541666669</v>
      </c>
      <c r="U1549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42286.673842592594</v>
      </c>
      <c r="T1550" s="9">
        <f t="shared" si="173"/>
        <v>42316.715509259251</v>
      </c>
      <c r="U1550">
        <f t="shared" si="174"/>
        <v>31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f t="shared" si="168"/>
        <v>34</v>
      </c>
      <c r="P1551">
        <f t="shared" si="169"/>
        <v>28.34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42280.927766203698</v>
      </c>
      <c r="T1551" s="9">
        <f t="shared" si="173"/>
        <v>42310.96943287037</v>
      </c>
      <c r="U1551">
        <f t="shared" si="174"/>
        <v>31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f t="shared" si="168"/>
        <v>14</v>
      </c>
      <c r="P1552">
        <f t="shared" si="169"/>
        <v>14.43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42472.24113425926</v>
      </c>
      <c r="T1552" s="9">
        <f t="shared" si="173"/>
        <v>42502.24113425926</v>
      </c>
      <c r="U1552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f t="shared" si="168"/>
        <v>0</v>
      </c>
      <c r="P1553" t="str">
        <f t="shared" si="169"/>
        <v/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42121.616192129623</v>
      </c>
      <c r="T1553" s="9">
        <f t="shared" si="173"/>
        <v>42151.616192129623</v>
      </c>
      <c r="U1553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f t="shared" si="168"/>
        <v>50</v>
      </c>
      <c r="P1554">
        <f t="shared" si="169"/>
        <v>132.19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41892.480416666665</v>
      </c>
      <c r="T1554" s="9">
        <f t="shared" si="173"/>
        <v>41912.957638888889</v>
      </c>
      <c r="U1554">
        <f t="shared" si="174"/>
        <v>21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f t="shared" si="168"/>
        <v>0</v>
      </c>
      <c r="P1555" t="str">
        <f t="shared" si="169"/>
        <v/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42219.074618055551</v>
      </c>
      <c r="T1555" s="9">
        <f t="shared" si="173"/>
        <v>42249.074618055551</v>
      </c>
      <c r="U1555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f t="shared" si="168"/>
        <v>0</v>
      </c>
      <c r="P1556" t="str">
        <f t="shared" si="169"/>
        <v/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42188.043865740743</v>
      </c>
      <c r="T1556" s="9">
        <f t="shared" si="173"/>
        <v>42218.043865740743</v>
      </c>
      <c r="U1556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f t="shared" si="168"/>
        <v>0</v>
      </c>
      <c r="P1557" t="str">
        <f t="shared" si="169"/>
        <v/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42241.405462962961</v>
      </c>
      <c r="T1557" s="9">
        <f t="shared" si="173"/>
        <v>42264.499999999993</v>
      </c>
      <c r="U1557">
        <f t="shared" si="174"/>
        <v>24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f t="shared" si="168"/>
        <v>46</v>
      </c>
      <c r="P1558">
        <f t="shared" si="169"/>
        <v>56.419999999999995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42524.944722222215</v>
      </c>
      <c r="T1558" s="9">
        <f t="shared" si="173"/>
        <v>42554.944722222215</v>
      </c>
      <c r="U1558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41871.444826388884</v>
      </c>
      <c r="T1559" s="9">
        <f t="shared" si="173"/>
        <v>41902.444826388884</v>
      </c>
      <c r="U1559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f t="shared" si="168"/>
        <v>5</v>
      </c>
      <c r="P1560">
        <f t="shared" si="169"/>
        <v>11.67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42185.189340277771</v>
      </c>
      <c r="T1560" s="9">
        <f t="shared" si="173"/>
        <v>42244.299999999996</v>
      </c>
      <c r="U1560">
        <f t="shared" si="174"/>
        <v>60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f t="shared" si="168"/>
        <v>1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42107.844895833325</v>
      </c>
      <c r="T1561" s="9">
        <f t="shared" si="173"/>
        <v>42122.844895833325</v>
      </c>
      <c r="U1561">
        <f t="shared" si="17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f t="shared" si="168"/>
        <v>4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41935.812418981477</v>
      </c>
      <c r="T1562" s="9">
        <f t="shared" si="173"/>
        <v>41955.854085648149</v>
      </c>
      <c r="U1562">
        <f t="shared" si="174"/>
        <v>21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41554.833368055552</v>
      </c>
      <c r="T1563" s="9">
        <f t="shared" si="173"/>
        <v>41584.875034722223</v>
      </c>
      <c r="U1563">
        <f t="shared" si="174"/>
        <v>31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f t="shared" si="168"/>
        <v>0</v>
      </c>
      <c r="P1564" t="str">
        <f t="shared" si="169"/>
        <v/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40079.357824074068</v>
      </c>
      <c r="T1564" s="9">
        <f t="shared" si="173"/>
        <v>40148.826388888883</v>
      </c>
      <c r="U1564">
        <f t="shared" si="174"/>
        <v>70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f t="shared" si="168"/>
        <v>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41652.534155092588</v>
      </c>
      <c r="T1565" s="9">
        <f t="shared" si="173"/>
        <v>41712.492488425924</v>
      </c>
      <c r="U1565">
        <f t="shared" si="174"/>
        <v>60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f t="shared" si="168"/>
        <v>1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42121.158668981479</v>
      </c>
      <c r="T1566" s="9">
        <f t="shared" si="173"/>
        <v>42152.628472222219</v>
      </c>
      <c r="U1566">
        <f t="shared" si="174"/>
        <v>32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40672.521539351852</v>
      </c>
      <c r="T1567" s="9">
        <f t="shared" si="173"/>
        <v>40702.521539351852</v>
      </c>
      <c r="U1567">
        <f t="shared" si="1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f t="shared" si="168"/>
        <v>22</v>
      </c>
      <c r="P1568">
        <f t="shared" si="169"/>
        <v>108.06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42549.708379629628</v>
      </c>
      <c r="T1568" s="9">
        <f t="shared" si="173"/>
        <v>42578.708333333336</v>
      </c>
      <c r="U1568">
        <f t="shared" si="174"/>
        <v>29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f t="shared" si="168"/>
        <v>5</v>
      </c>
      <c r="P1569">
        <f t="shared" si="169"/>
        <v>26.930000000000003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41671.728530092587</v>
      </c>
      <c r="T1569" s="9">
        <f t="shared" si="173"/>
        <v>41686.791666666664</v>
      </c>
      <c r="U1569">
        <f t="shared" si="174"/>
        <v>16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41961.853993055549</v>
      </c>
      <c r="T1570" s="9">
        <f t="shared" si="173"/>
        <v>41996.853993055549</v>
      </c>
      <c r="U1570">
        <f t="shared" si="1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f t="shared" si="168"/>
        <v>0</v>
      </c>
      <c r="P1571" t="str">
        <f t="shared" si="169"/>
        <v/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41389.471226851849</v>
      </c>
      <c r="T1571" s="9">
        <f t="shared" si="173"/>
        <v>41419.471226851849</v>
      </c>
      <c r="U1571">
        <f t="shared" si="1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f t="shared" si="168"/>
        <v>42</v>
      </c>
      <c r="P1572">
        <f t="shared" si="169"/>
        <v>47.769999999999996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42438.605115740742</v>
      </c>
      <c r="T1572" s="9">
        <f t="shared" si="173"/>
        <v>42468.56344907407</v>
      </c>
      <c r="U1572">
        <f t="shared" si="174"/>
        <v>30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42144.561145833337</v>
      </c>
      <c r="T1573" s="9">
        <f t="shared" si="173"/>
        <v>42174.561145833337</v>
      </c>
      <c r="U1573">
        <f t="shared" si="17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f t="shared" si="168"/>
        <v>5</v>
      </c>
      <c r="P1574">
        <f t="shared" si="169"/>
        <v>41.669999999999995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42403.824756944443</v>
      </c>
      <c r="T1574" s="9">
        <f t="shared" si="173"/>
        <v>42428.790972222218</v>
      </c>
      <c r="U1574">
        <f t="shared" si="174"/>
        <v>25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f t="shared" si="168"/>
        <v>3</v>
      </c>
      <c r="P1575">
        <f t="shared" si="169"/>
        <v>74.34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42785.791689814818</v>
      </c>
      <c r="T1575" s="9">
        <f t="shared" si="173"/>
        <v>42825.957638888889</v>
      </c>
      <c r="U1575">
        <f t="shared" si="174"/>
        <v>41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f t="shared" si="168"/>
        <v>6</v>
      </c>
      <c r="P1576">
        <f t="shared" si="169"/>
        <v>84.34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42017.719085648147</v>
      </c>
      <c r="T1576" s="9">
        <f t="shared" si="173"/>
        <v>42052.719085648147</v>
      </c>
      <c r="U1576">
        <f t="shared" si="1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f t="shared" si="168"/>
        <v>23</v>
      </c>
      <c r="P1577">
        <f t="shared" si="169"/>
        <v>65.460000000000008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41799.315925925926</v>
      </c>
      <c r="T1577" s="9">
        <f t="shared" si="173"/>
        <v>41829.315925925926</v>
      </c>
      <c r="U1577">
        <f t="shared" si="17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42140.670925925922</v>
      </c>
      <c r="T1578" s="9">
        <f t="shared" si="173"/>
        <v>42185.670925925922</v>
      </c>
      <c r="U1578">
        <f t="shared" si="17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f t="shared" si="168"/>
        <v>1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41054.639444444445</v>
      </c>
      <c r="T1579" s="9">
        <f t="shared" si="173"/>
        <v>41114.639444444445</v>
      </c>
      <c r="U1579">
        <f t="shared" si="1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f t="shared" si="168"/>
        <v>11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40398.857534722221</v>
      </c>
      <c r="T1580" s="9">
        <f t="shared" si="173"/>
        <v>40422.875</v>
      </c>
      <c r="U1580">
        <f t="shared" si="174"/>
        <v>25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41481.788090277776</v>
      </c>
      <c r="T1581" s="9">
        <f t="shared" si="173"/>
        <v>41514.788090277776</v>
      </c>
      <c r="U1581">
        <f t="shared" si="1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f t="shared" si="168"/>
        <v>0</v>
      </c>
      <c r="P1582" t="str">
        <f t="shared" si="169"/>
        <v/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40989.841736111113</v>
      </c>
      <c r="T1582" s="9">
        <f t="shared" si="173"/>
        <v>41049.841736111113</v>
      </c>
      <c r="U1582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42325.240624999999</v>
      </c>
      <c r="T1583" s="9">
        <f t="shared" si="173"/>
        <v>42357.240624999999</v>
      </c>
      <c r="U1583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f t="shared" si="168"/>
        <v>10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42246.581631944442</v>
      </c>
      <c r="T1584" s="9">
        <f t="shared" si="173"/>
        <v>42303.680555555555</v>
      </c>
      <c r="U1584">
        <f t="shared" si="174"/>
        <v>58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f t="shared" si="168"/>
        <v>1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41877.696655092594</v>
      </c>
      <c r="T1585" s="9">
        <f t="shared" si="173"/>
        <v>41907.696655092594</v>
      </c>
      <c r="U1585">
        <f t="shared" si="17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f t="shared" si="168"/>
        <v>0</v>
      </c>
      <c r="P1586" t="str">
        <f t="shared" si="169"/>
        <v/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41779.440983796296</v>
      </c>
      <c r="T1586" s="9">
        <f t="shared" si="173"/>
        <v>41789.440983796296</v>
      </c>
      <c r="U1586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f t="shared" si="168"/>
        <v>79</v>
      </c>
      <c r="P1587">
        <f t="shared" si="169"/>
        <v>131.66999999999999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42707.687129629623</v>
      </c>
      <c r="T1587" s="9">
        <f t="shared" si="173"/>
        <v>42729.249999999993</v>
      </c>
      <c r="U1587">
        <f t="shared" si="174"/>
        <v>22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f t="shared" si="168"/>
        <v>0</v>
      </c>
      <c r="P1588" t="str">
        <f t="shared" si="169"/>
        <v/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42068.896087962967</v>
      </c>
      <c r="T1588" s="9">
        <f t="shared" si="173"/>
        <v>42098.854421296295</v>
      </c>
      <c r="U1588">
        <f t="shared" si="174"/>
        <v>30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f t="shared" si="168"/>
        <v>1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41956.742650462962</v>
      </c>
      <c r="T1589" s="9">
        <f t="shared" si="173"/>
        <v>41986.742650462962</v>
      </c>
      <c r="U1589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f t="shared" si="168"/>
        <v>0</v>
      </c>
      <c r="P1590" t="str">
        <f t="shared" si="169"/>
        <v/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42005.041655092595</v>
      </c>
      <c r="T1590" s="9">
        <f t="shared" si="173"/>
        <v>42035.633333333331</v>
      </c>
      <c r="U1590">
        <f t="shared" si="174"/>
        <v>31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f t="shared" si="168"/>
        <v>0</v>
      </c>
      <c r="P1591" t="str">
        <f t="shared" si="169"/>
        <v/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42256.776458333326</v>
      </c>
      <c r="T1591" s="9">
        <f t="shared" si="173"/>
        <v>42286.776458333326</v>
      </c>
      <c r="U1591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42240.648888888885</v>
      </c>
      <c r="T1592" s="9">
        <f t="shared" si="173"/>
        <v>42270.648888888885</v>
      </c>
      <c r="U1592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f t="shared" si="168"/>
        <v>30</v>
      </c>
      <c r="P1593">
        <f t="shared" si="169"/>
        <v>44.48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42433.517835648141</v>
      </c>
      <c r="T1593" s="9">
        <f t="shared" si="173"/>
        <v>42463.476168981484</v>
      </c>
      <c r="U1593">
        <f t="shared" si="174"/>
        <v>30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f t="shared" si="168"/>
        <v>0</v>
      </c>
      <c r="P1594" t="str">
        <f t="shared" si="169"/>
        <v/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42045.86440972222</v>
      </c>
      <c r="T1594" s="9">
        <f t="shared" si="173"/>
        <v>42090.822743055549</v>
      </c>
      <c r="U1594">
        <f t="shared" si="174"/>
        <v>45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f t="shared" si="168"/>
        <v>1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42033.63721064815</v>
      </c>
      <c r="T1595" s="9">
        <f t="shared" si="173"/>
        <v>42063.63721064815</v>
      </c>
      <c r="U1595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f t="shared" si="168"/>
        <v>21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42445.504421296289</v>
      </c>
      <c r="T1596" s="9">
        <f t="shared" si="173"/>
        <v>42505.472916666658</v>
      </c>
      <c r="U1596">
        <f t="shared" si="174"/>
        <v>60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f t="shared" si="168"/>
        <v>1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41779.84175925926</v>
      </c>
      <c r="T1597" s="9">
        <f t="shared" si="173"/>
        <v>41808.634027777778</v>
      </c>
      <c r="U1597">
        <f t="shared" si="174"/>
        <v>29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f t="shared" si="168"/>
        <v>3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41941.221863425926</v>
      </c>
      <c r="T1598" s="9">
        <f t="shared" si="173"/>
        <v>41986.26353009259</v>
      </c>
      <c r="U1598">
        <f t="shared" si="174"/>
        <v>46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f t="shared" si="168"/>
        <v>0</v>
      </c>
      <c r="P1599" t="str">
        <f t="shared" si="169"/>
        <v/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42603.145798611113</v>
      </c>
      <c r="T1599" s="9">
        <f t="shared" si="173"/>
        <v>42633.145798611113</v>
      </c>
      <c r="U1599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f t="shared" si="168"/>
        <v>1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42151.459004629629</v>
      </c>
      <c r="T1600" s="9">
        <f t="shared" si="173"/>
        <v>42211.459004629629</v>
      </c>
      <c r="U1600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f t="shared" si="168"/>
        <v>0</v>
      </c>
      <c r="P1601" t="str">
        <f t="shared" si="169"/>
        <v/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42438.330740740734</v>
      </c>
      <c r="T1601" s="9">
        <f t="shared" si="173"/>
        <v>42468.289074074077</v>
      </c>
      <c r="U1601">
        <f t="shared" si="174"/>
        <v>30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f t="shared" si="168"/>
        <v>8</v>
      </c>
      <c r="P1602">
        <f t="shared" si="169"/>
        <v>40.78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41790.848981481482</v>
      </c>
      <c r="T1602" s="9">
        <f t="shared" si="173"/>
        <v>41835.007638888885</v>
      </c>
      <c r="U1602">
        <f t="shared" si="174"/>
        <v>45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f t="shared" ref="O1603:O1666" si="175">ROUNDUP(SUM(E1603/D1603)*100,)</f>
        <v>109</v>
      </c>
      <c r="P1603">
        <f t="shared" ref="P1603:P1666" si="176">IFERROR(ROUNDUP(E1603/L1603,2),"")</f>
        <v>48.33</v>
      </c>
      <c r="Q1603" t="str">
        <f t="shared" ref="Q1603:Q1666" si="177">LEFT(N1603,SEARCH("/",N1603,1)-1)</f>
        <v>music</v>
      </c>
      <c r="R1603" t="str">
        <f t="shared" ref="R1603:R1666" si="178">RIGHT(N1603,LEN(N1603) - SEARCH("/",N1603))</f>
        <v>rock</v>
      </c>
      <c r="S1603" s="9">
        <f t="shared" ref="S1603:S1666" si="179">(((J1603/60)/60)/24)+DATE(1970,1,1)+(-5/24)</f>
        <v>40637.884641203702</v>
      </c>
      <c r="T1603" s="9">
        <f t="shared" ref="T1603:T1666" si="180">(((I1603/60)/60)/24)+DATE(1970,1,1)+(-5/24)</f>
        <v>40667.884641203702</v>
      </c>
      <c r="U1603">
        <f t="shared" ref="U1603:U1666" si="181">IFERROR(ROUNDUP(T1603-S1603,0),"")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f t="shared" si="175"/>
        <v>101</v>
      </c>
      <c r="P1604">
        <f t="shared" si="176"/>
        <v>46.96</v>
      </c>
      <c r="Q1604" t="str">
        <f t="shared" si="177"/>
        <v>music</v>
      </c>
      <c r="R1604" t="str">
        <f t="shared" si="178"/>
        <v>rock</v>
      </c>
      <c r="S1604" s="9">
        <f t="shared" si="179"/>
        <v>40788.089317129627</v>
      </c>
      <c r="T1604" s="9">
        <f t="shared" si="180"/>
        <v>40830.75</v>
      </c>
      <c r="U1604">
        <f t="shared" si="181"/>
        <v>43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f t="shared" si="175"/>
        <v>101</v>
      </c>
      <c r="P1605">
        <f t="shared" si="176"/>
        <v>66.690000000000012</v>
      </c>
      <c r="Q1605" t="str">
        <f t="shared" si="177"/>
        <v>music</v>
      </c>
      <c r="R1605" t="str">
        <f t="shared" si="178"/>
        <v>rock</v>
      </c>
      <c r="S1605" s="9">
        <f t="shared" si="179"/>
        <v>40875.961331018516</v>
      </c>
      <c r="T1605" s="9">
        <f t="shared" si="180"/>
        <v>40935.961331018516</v>
      </c>
      <c r="U1605">
        <f t="shared" si="181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f t="shared" si="175"/>
        <v>123</v>
      </c>
      <c r="P1606">
        <f t="shared" si="176"/>
        <v>48.85</v>
      </c>
      <c r="Q1606" t="str">
        <f t="shared" si="177"/>
        <v>music</v>
      </c>
      <c r="R1606" t="str">
        <f t="shared" si="178"/>
        <v>rock</v>
      </c>
      <c r="S1606" s="9">
        <f t="shared" si="179"/>
        <v>40945.636979166666</v>
      </c>
      <c r="T1606" s="9">
        <f t="shared" si="180"/>
        <v>40985.595312499994</v>
      </c>
      <c r="U1606">
        <f t="shared" si="181"/>
        <v>40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f t="shared" si="175"/>
        <v>101</v>
      </c>
      <c r="P1607">
        <f t="shared" si="176"/>
        <v>137.31</v>
      </c>
      <c r="Q1607" t="str">
        <f t="shared" si="177"/>
        <v>music</v>
      </c>
      <c r="R1607" t="str">
        <f t="shared" si="178"/>
        <v>rock</v>
      </c>
      <c r="S1607" s="9">
        <f t="shared" si="179"/>
        <v>40746.804548611108</v>
      </c>
      <c r="T1607" s="9">
        <f t="shared" si="180"/>
        <v>40756.083333333328</v>
      </c>
      <c r="U1607">
        <f t="shared" si="181"/>
        <v>10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f t="shared" si="175"/>
        <v>102</v>
      </c>
      <c r="P1608">
        <f t="shared" si="176"/>
        <v>87.83</v>
      </c>
      <c r="Q1608" t="str">
        <f t="shared" si="177"/>
        <v>music</v>
      </c>
      <c r="R1608" t="str">
        <f t="shared" si="178"/>
        <v>rock</v>
      </c>
      <c r="S1608" s="9">
        <f t="shared" si="179"/>
        <v>40535.903217592589</v>
      </c>
      <c r="T1608" s="9">
        <f t="shared" si="180"/>
        <v>40625.861550925925</v>
      </c>
      <c r="U1608">
        <f t="shared" si="181"/>
        <v>90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f t="shared" si="175"/>
        <v>146</v>
      </c>
      <c r="P1609">
        <f t="shared" si="176"/>
        <v>70.790000000000006</v>
      </c>
      <c r="Q1609" t="str">
        <f t="shared" si="177"/>
        <v>music</v>
      </c>
      <c r="R1609" t="str">
        <f t="shared" si="178"/>
        <v>rock</v>
      </c>
      <c r="S1609" s="9">
        <f t="shared" si="179"/>
        <v>41053.600127314814</v>
      </c>
      <c r="T1609" s="9">
        <f t="shared" si="180"/>
        <v>41074.600127314814</v>
      </c>
      <c r="U1609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f t="shared" si="175"/>
        <v>102</v>
      </c>
      <c r="P1610">
        <f t="shared" si="176"/>
        <v>52.83</v>
      </c>
      <c r="Q1610" t="str">
        <f t="shared" si="177"/>
        <v>music</v>
      </c>
      <c r="R1610" t="str">
        <f t="shared" si="178"/>
        <v>rock</v>
      </c>
      <c r="S1610" s="9">
        <f t="shared" si="179"/>
        <v>41607.622523148144</v>
      </c>
      <c r="T1610" s="9">
        <f t="shared" si="180"/>
        <v>41640.018055555556</v>
      </c>
      <c r="U1610">
        <f t="shared" si="181"/>
        <v>33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f t="shared" si="175"/>
        <v>119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40795.792928240735</v>
      </c>
      <c r="T1611" s="9">
        <f t="shared" si="180"/>
        <v>40849.125</v>
      </c>
      <c r="U1611">
        <f t="shared" si="181"/>
        <v>54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f t="shared" si="175"/>
        <v>272</v>
      </c>
      <c r="P1612">
        <f t="shared" si="176"/>
        <v>48.55</v>
      </c>
      <c r="Q1612" t="str">
        <f t="shared" si="177"/>
        <v>music</v>
      </c>
      <c r="R1612" t="str">
        <f t="shared" si="178"/>
        <v>rock</v>
      </c>
      <c r="S1612" s="9">
        <f t="shared" si="179"/>
        <v>41228.716550925921</v>
      </c>
      <c r="T1612" s="9">
        <f t="shared" si="180"/>
        <v>41258.716550925921</v>
      </c>
      <c r="U1612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f t="shared" si="175"/>
        <v>126</v>
      </c>
      <c r="P1613">
        <f t="shared" si="176"/>
        <v>37.08</v>
      </c>
      <c r="Q1613" t="str">
        <f t="shared" si="177"/>
        <v>music</v>
      </c>
      <c r="R1613" t="str">
        <f t="shared" si="178"/>
        <v>rock</v>
      </c>
      <c r="S1613" s="9">
        <f t="shared" si="179"/>
        <v>41408.792037037034</v>
      </c>
      <c r="T1613" s="9">
        <f t="shared" si="180"/>
        <v>41429.792037037034</v>
      </c>
      <c r="U1613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41246.666481481479</v>
      </c>
      <c r="T1614" s="9">
        <f t="shared" si="180"/>
        <v>41276.666481481479</v>
      </c>
      <c r="U1614">
        <f t="shared" si="181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f t="shared" si="175"/>
        <v>102</v>
      </c>
      <c r="P1615">
        <f t="shared" si="176"/>
        <v>39.04</v>
      </c>
      <c r="Q1615" t="str">
        <f t="shared" si="177"/>
        <v>music</v>
      </c>
      <c r="R1615" t="str">
        <f t="shared" si="178"/>
        <v>rock</v>
      </c>
      <c r="S1615" s="9">
        <f t="shared" si="179"/>
        <v>41081.861134259256</v>
      </c>
      <c r="T1615" s="9">
        <f t="shared" si="180"/>
        <v>41111.861134259256</v>
      </c>
      <c r="U1615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f t="shared" si="175"/>
        <v>103</v>
      </c>
      <c r="P1616">
        <f t="shared" si="176"/>
        <v>66.690000000000012</v>
      </c>
      <c r="Q1616" t="str">
        <f t="shared" si="177"/>
        <v>music</v>
      </c>
      <c r="R1616" t="str">
        <f t="shared" si="178"/>
        <v>rock</v>
      </c>
      <c r="S1616" s="9">
        <f t="shared" si="179"/>
        <v>41794.772789351846</v>
      </c>
      <c r="T1616" s="9">
        <f t="shared" si="180"/>
        <v>41854.5</v>
      </c>
      <c r="U1616">
        <f t="shared" si="181"/>
        <v>60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f t="shared" si="175"/>
        <v>115</v>
      </c>
      <c r="P1617">
        <f t="shared" si="176"/>
        <v>67.14</v>
      </c>
      <c r="Q1617" t="str">
        <f t="shared" si="177"/>
        <v>music</v>
      </c>
      <c r="R1617" t="str">
        <f t="shared" si="178"/>
        <v>rock</v>
      </c>
      <c r="S1617" s="9">
        <f t="shared" si="179"/>
        <v>40844.842546296291</v>
      </c>
      <c r="T1617" s="9">
        <f t="shared" si="180"/>
        <v>40889.884212962963</v>
      </c>
      <c r="U1617">
        <f t="shared" si="181"/>
        <v>46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f t="shared" si="175"/>
        <v>105</v>
      </c>
      <c r="P1618">
        <f t="shared" si="176"/>
        <v>66.37</v>
      </c>
      <c r="Q1618" t="str">
        <f t="shared" si="177"/>
        <v>music</v>
      </c>
      <c r="R1618" t="str">
        <f t="shared" si="178"/>
        <v>rock</v>
      </c>
      <c r="S1618" s="9">
        <f t="shared" si="179"/>
        <v>41194.507187499999</v>
      </c>
      <c r="T1618" s="9">
        <f t="shared" si="180"/>
        <v>41235.708333333328</v>
      </c>
      <c r="U1618">
        <f t="shared" si="181"/>
        <v>42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f t="shared" si="175"/>
        <v>146</v>
      </c>
      <c r="P1619">
        <f t="shared" si="176"/>
        <v>64.63000000000001</v>
      </c>
      <c r="Q1619" t="str">
        <f t="shared" si="177"/>
        <v>music</v>
      </c>
      <c r="R1619" t="str">
        <f t="shared" si="178"/>
        <v>rock</v>
      </c>
      <c r="S1619" s="9">
        <f t="shared" si="179"/>
        <v>41546.455879629626</v>
      </c>
      <c r="T1619" s="9">
        <f t="shared" si="180"/>
        <v>41579.583333333328</v>
      </c>
      <c r="U1619">
        <f t="shared" si="181"/>
        <v>34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f t="shared" si="175"/>
        <v>106</v>
      </c>
      <c r="P1620">
        <f t="shared" si="176"/>
        <v>58.379999999999995</v>
      </c>
      <c r="Q1620" t="str">
        <f t="shared" si="177"/>
        <v>music</v>
      </c>
      <c r="R1620" t="str">
        <f t="shared" si="178"/>
        <v>rock</v>
      </c>
      <c r="S1620" s="9">
        <f t="shared" si="179"/>
        <v>41301.446006944439</v>
      </c>
      <c r="T1620" s="9">
        <f t="shared" si="180"/>
        <v>41341.446006944439</v>
      </c>
      <c r="U1620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f t="shared" si="175"/>
        <v>134</v>
      </c>
      <c r="P1621">
        <f t="shared" si="176"/>
        <v>86.960000000000008</v>
      </c>
      <c r="Q1621" t="str">
        <f t="shared" si="177"/>
        <v>music</v>
      </c>
      <c r="R1621" t="str">
        <f t="shared" si="178"/>
        <v>rock</v>
      </c>
      <c r="S1621" s="9">
        <f t="shared" si="179"/>
        <v>41875.977847222224</v>
      </c>
      <c r="T1621" s="9">
        <f t="shared" si="180"/>
        <v>41896.977847222224</v>
      </c>
      <c r="U1621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f t="shared" si="175"/>
        <v>113</v>
      </c>
      <c r="P1622">
        <f t="shared" si="176"/>
        <v>66.48</v>
      </c>
      <c r="Q1622" t="str">
        <f t="shared" si="177"/>
        <v>music</v>
      </c>
      <c r="R1622" t="str">
        <f t="shared" si="178"/>
        <v>rock</v>
      </c>
      <c r="S1622" s="9">
        <f t="shared" si="179"/>
        <v>41321.131249999999</v>
      </c>
      <c r="T1622" s="9">
        <f t="shared" si="180"/>
        <v>41328.131249999999</v>
      </c>
      <c r="U1622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f t="shared" si="175"/>
        <v>122</v>
      </c>
      <c r="P1623">
        <f t="shared" si="176"/>
        <v>163.79</v>
      </c>
      <c r="Q1623" t="str">
        <f t="shared" si="177"/>
        <v>music</v>
      </c>
      <c r="R1623" t="str">
        <f t="shared" si="178"/>
        <v>rock</v>
      </c>
      <c r="S1623" s="9">
        <f t="shared" si="179"/>
        <v>41003.398321759254</v>
      </c>
      <c r="T1623" s="9">
        <f t="shared" si="180"/>
        <v>41056.957638888889</v>
      </c>
      <c r="U1623">
        <f t="shared" si="181"/>
        <v>54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f t="shared" si="175"/>
        <v>102</v>
      </c>
      <c r="P1624">
        <f t="shared" si="176"/>
        <v>107.99000000000001</v>
      </c>
      <c r="Q1624" t="str">
        <f t="shared" si="177"/>
        <v>music</v>
      </c>
      <c r="R1624" t="str">
        <f t="shared" si="178"/>
        <v>rock</v>
      </c>
      <c r="S1624" s="9">
        <f t="shared" si="179"/>
        <v>41950.086504629624</v>
      </c>
      <c r="T1624" s="9">
        <f t="shared" si="180"/>
        <v>41990.124305555553</v>
      </c>
      <c r="U1624">
        <f t="shared" si="181"/>
        <v>41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f t="shared" si="175"/>
        <v>102</v>
      </c>
      <c r="P1625">
        <f t="shared" si="176"/>
        <v>42.12</v>
      </c>
      <c r="Q1625" t="str">
        <f t="shared" si="177"/>
        <v>music</v>
      </c>
      <c r="R1625" t="str">
        <f t="shared" si="178"/>
        <v>rock</v>
      </c>
      <c r="S1625" s="9">
        <f t="shared" si="179"/>
        <v>41453.480196759258</v>
      </c>
      <c r="T1625" s="9">
        <f t="shared" si="180"/>
        <v>41513.480196759258</v>
      </c>
      <c r="U1625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41243.158969907403</v>
      </c>
      <c r="T1626" s="9">
        <f t="shared" si="180"/>
        <v>41283.158969907403</v>
      </c>
      <c r="U1626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f t="shared" si="175"/>
        <v>156</v>
      </c>
      <c r="P1627">
        <f t="shared" si="176"/>
        <v>112.02000000000001</v>
      </c>
      <c r="Q1627" t="str">
        <f t="shared" si="177"/>
        <v>music</v>
      </c>
      <c r="R1627" t="str">
        <f t="shared" si="178"/>
        <v>rock</v>
      </c>
      <c r="S1627" s="9">
        <f t="shared" si="179"/>
        <v>41135.491354166668</v>
      </c>
      <c r="T1627" s="9">
        <f t="shared" si="180"/>
        <v>41163.491354166668</v>
      </c>
      <c r="U1627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f t="shared" si="175"/>
        <v>102</v>
      </c>
      <c r="P1628">
        <f t="shared" si="176"/>
        <v>74.960000000000008</v>
      </c>
      <c r="Q1628" t="str">
        <f t="shared" si="177"/>
        <v>music</v>
      </c>
      <c r="R1628" t="str">
        <f t="shared" si="178"/>
        <v>rock</v>
      </c>
      <c r="S1628" s="9">
        <f t="shared" si="179"/>
        <v>41579.639664351853</v>
      </c>
      <c r="T1628" s="9">
        <f t="shared" si="180"/>
        <v>41609.681331018517</v>
      </c>
      <c r="U1628">
        <f t="shared" si="181"/>
        <v>31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f t="shared" si="175"/>
        <v>117</v>
      </c>
      <c r="P1629">
        <f t="shared" si="176"/>
        <v>61.58</v>
      </c>
      <c r="Q1629" t="str">
        <f t="shared" si="177"/>
        <v>music</v>
      </c>
      <c r="R1629" t="str">
        <f t="shared" si="178"/>
        <v>rock</v>
      </c>
      <c r="S1629" s="9">
        <f t="shared" si="179"/>
        <v>41205.498715277776</v>
      </c>
      <c r="T1629" s="9">
        <f t="shared" si="180"/>
        <v>41238.999305555553</v>
      </c>
      <c r="U1629">
        <f t="shared" si="181"/>
        <v>34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f t="shared" si="175"/>
        <v>101</v>
      </c>
      <c r="P1630">
        <f t="shared" si="176"/>
        <v>45.879999999999995</v>
      </c>
      <c r="Q1630" t="str">
        <f t="shared" si="177"/>
        <v>music</v>
      </c>
      <c r="R1630" t="str">
        <f t="shared" si="178"/>
        <v>rock</v>
      </c>
      <c r="S1630" s="9">
        <f t="shared" si="179"/>
        <v>41774.528726851851</v>
      </c>
      <c r="T1630" s="9">
        <f t="shared" si="180"/>
        <v>41807.528726851851</v>
      </c>
      <c r="U1630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f t="shared" si="175"/>
        <v>104</v>
      </c>
      <c r="P1631">
        <f t="shared" si="176"/>
        <v>75.86</v>
      </c>
      <c r="Q1631" t="str">
        <f t="shared" si="177"/>
        <v>music</v>
      </c>
      <c r="R1631" t="str">
        <f t="shared" si="178"/>
        <v>rock</v>
      </c>
      <c r="S1631" s="9">
        <f t="shared" si="179"/>
        <v>41645.658946759257</v>
      </c>
      <c r="T1631" s="9">
        <f t="shared" si="180"/>
        <v>41690.658946759257</v>
      </c>
      <c r="U1631">
        <f t="shared" si="181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f t="shared" si="175"/>
        <v>266</v>
      </c>
      <c r="P1632">
        <f t="shared" si="176"/>
        <v>84.210000000000008</v>
      </c>
      <c r="Q1632" t="str">
        <f t="shared" si="177"/>
        <v>music</v>
      </c>
      <c r="R1632" t="str">
        <f t="shared" si="178"/>
        <v>rock</v>
      </c>
      <c r="S1632" s="9">
        <f t="shared" si="179"/>
        <v>40939.629340277774</v>
      </c>
      <c r="T1632" s="9">
        <f t="shared" si="180"/>
        <v>40970.082638888889</v>
      </c>
      <c r="U1632">
        <f t="shared" si="181"/>
        <v>31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f t="shared" si="175"/>
        <v>156</v>
      </c>
      <c r="P1633">
        <f t="shared" si="176"/>
        <v>117.23</v>
      </c>
      <c r="Q1633" t="str">
        <f t="shared" si="177"/>
        <v>music</v>
      </c>
      <c r="R1633" t="str">
        <f t="shared" si="178"/>
        <v>rock</v>
      </c>
      <c r="S1633" s="9">
        <f t="shared" si="179"/>
        <v>41164.65116898148</v>
      </c>
      <c r="T1633" s="9">
        <f t="shared" si="180"/>
        <v>41194.65116898148</v>
      </c>
      <c r="U1633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f t="shared" si="175"/>
        <v>102</v>
      </c>
      <c r="P1634">
        <f t="shared" si="176"/>
        <v>86.490000000000009</v>
      </c>
      <c r="Q1634" t="str">
        <f t="shared" si="177"/>
        <v>music</v>
      </c>
      <c r="R1634" t="str">
        <f t="shared" si="178"/>
        <v>rock</v>
      </c>
      <c r="S1634" s="9">
        <f t="shared" si="179"/>
        <v>40750.132569444439</v>
      </c>
      <c r="T1634" s="9">
        <f t="shared" si="180"/>
        <v>40810.132569444439</v>
      </c>
      <c r="U1634">
        <f t="shared" si="181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f t="shared" si="175"/>
        <v>100</v>
      </c>
      <c r="P1635">
        <f t="shared" si="176"/>
        <v>172.42</v>
      </c>
      <c r="Q1635" t="str">
        <f t="shared" si="177"/>
        <v>music</v>
      </c>
      <c r="R1635" t="str">
        <f t="shared" si="178"/>
        <v>rock</v>
      </c>
      <c r="S1635" s="9">
        <f t="shared" si="179"/>
        <v>40896.675416666665</v>
      </c>
      <c r="T1635" s="9">
        <f t="shared" si="180"/>
        <v>40924</v>
      </c>
      <c r="U1635">
        <f t="shared" si="181"/>
        <v>28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f t="shared" si="175"/>
        <v>101</v>
      </c>
      <c r="P1636">
        <f t="shared" si="176"/>
        <v>62.82</v>
      </c>
      <c r="Q1636" t="str">
        <f t="shared" si="177"/>
        <v>music</v>
      </c>
      <c r="R1636" t="str">
        <f t="shared" si="178"/>
        <v>rock</v>
      </c>
      <c r="S1636" s="9">
        <f t="shared" si="179"/>
        <v>40657.981493055551</v>
      </c>
      <c r="T1636" s="9">
        <f t="shared" si="180"/>
        <v>40696.040972222218</v>
      </c>
      <c r="U1636">
        <f t="shared" si="181"/>
        <v>39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f t="shared" si="175"/>
        <v>126</v>
      </c>
      <c r="P1637">
        <f t="shared" si="176"/>
        <v>67.73</v>
      </c>
      <c r="Q1637" t="str">
        <f t="shared" si="177"/>
        <v>music</v>
      </c>
      <c r="R1637" t="str">
        <f t="shared" si="178"/>
        <v>rock</v>
      </c>
      <c r="S1637" s="9">
        <f t="shared" si="179"/>
        <v>42502.660428240742</v>
      </c>
      <c r="T1637" s="9">
        <f t="shared" si="180"/>
        <v>42562.660428240742</v>
      </c>
      <c r="U1637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f t="shared" si="175"/>
        <v>104</v>
      </c>
      <c r="P1638">
        <f t="shared" si="176"/>
        <v>53.57</v>
      </c>
      <c r="Q1638" t="str">
        <f t="shared" si="177"/>
        <v>music</v>
      </c>
      <c r="R1638" t="str">
        <f t="shared" si="178"/>
        <v>rock</v>
      </c>
      <c r="S1638" s="9">
        <f t="shared" si="179"/>
        <v>40662.878333333334</v>
      </c>
      <c r="T1638" s="9">
        <f t="shared" si="180"/>
        <v>40705.958333333328</v>
      </c>
      <c r="U1638">
        <f t="shared" si="181"/>
        <v>44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f t="shared" si="175"/>
        <v>104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40122.543287037035</v>
      </c>
      <c r="T1639" s="9">
        <f t="shared" si="180"/>
        <v>40178.777083333334</v>
      </c>
      <c r="U1639">
        <f t="shared" si="181"/>
        <v>57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f t="shared" si="175"/>
        <v>105</v>
      </c>
      <c r="P1640">
        <f t="shared" si="176"/>
        <v>38.89</v>
      </c>
      <c r="Q1640" t="str">
        <f t="shared" si="177"/>
        <v>music</v>
      </c>
      <c r="R1640" t="str">
        <f t="shared" si="178"/>
        <v>rock</v>
      </c>
      <c r="S1640" s="9">
        <f t="shared" si="179"/>
        <v>41288.478796296295</v>
      </c>
      <c r="T1640" s="9">
        <f t="shared" si="180"/>
        <v>41333.684027777774</v>
      </c>
      <c r="U1640">
        <f t="shared" si="181"/>
        <v>46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f t="shared" si="175"/>
        <v>100</v>
      </c>
      <c r="P1641">
        <f t="shared" si="176"/>
        <v>94.740000000000009</v>
      </c>
      <c r="Q1641" t="str">
        <f t="shared" si="177"/>
        <v>music</v>
      </c>
      <c r="R1641" t="str">
        <f t="shared" si="178"/>
        <v>rock</v>
      </c>
      <c r="S1641" s="9">
        <f t="shared" si="179"/>
        <v>40941.444039351853</v>
      </c>
      <c r="T1641" s="9">
        <f t="shared" si="180"/>
        <v>40971.444039351853</v>
      </c>
      <c r="U1641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f t="shared" si="175"/>
        <v>170</v>
      </c>
      <c r="P1642">
        <f t="shared" si="176"/>
        <v>39.97</v>
      </c>
      <c r="Q1642" t="str">
        <f t="shared" si="177"/>
        <v>music</v>
      </c>
      <c r="R1642" t="str">
        <f t="shared" si="178"/>
        <v>rock</v>
      </c>
      <c r="S1642" s="9">
        <f t="shared" si="179"/>
        <v>40379.022627314815</v>
      </c>
      <c r="T1642" s="9">
        <f t="shared" si="180"/>
        <v>40392.874305555553</v>
      </c>
      <c r="U1642">
        <f t="shared" si="181"/>
        <v>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f t="shared" si="175"/>
        <v>102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41962.388240740744</v>
      </c>
      <c r="T1643" s="9">
        <f t="shared" si="180"/>
        <v>41992.388240740744</v>
      </c>
      <c r="U1643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f t="shared" si="175"/>
        <v>100</v>
      </c>
      <c r="P1644">
        <f t="shared" si="176"/>
        <v>42.86</v>
      </c>
      <c r="Q1644" t="str">
        <f t="shared" si="177"/>
        <v>music</v>
      </c>
      <c r="R1644" t="str">
        <f t="shared" si="178"/>
        <v>pop</v>
      </c>
      <c r="S1644" s="9">
        <f t="shared" si="179"/>
        <v>40687.816284722219</v>
      </c>
      <c r="T1644" s="9">
        <f t="shared" si="180"/>
        <v>40707.816284722219</v>
      </c>
      <c r="U1644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f t="shared" si="175"/>
        <v>125</v>
      </c>
      <c r="P1645">
        <f t="shared" si="176"/>
        <v>168.51999999999998</v>
      </c>
      <c r="Q1645" t="str">
        <f t="shared" si="177"/>
        <v>music</v>
      </c>
      <c r="R1645" t="str">
        <f t="shared" si="178"/>
        <v>pop</v>
      </c>
      <c r="S1645" s="9">
        <f t="shared" si="179"/>
        <v>41146.615879629629</v>
      </c>
      <c r="T1645" s="9">
        <f t="shared" si="180"/>
        <v>41176.615879629629</v>
      </c>
      <c r="U1645">
        <f t="shared" si="181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f t="shared" si="175"/>
        <v>110</v>
      </c>
      <c r="P1646">
        <f t="shared" si="176"/>
        <v>85.550000000000011</v>
      </c>
      <c r="Q1646" t="str">
        <f t="shared" si="177"/>
        <v>music</v>
      </c>
      <c r="R1646" t="str">
        <f t="shared" si="178"/>
        <v>pop</v>
      </c>
      <c r="S1646" s="9">
        <f t="shared" si="179"/>
        <v>41174.851388888885</v>
      </c>
      <c r="T1646" s="9">
        <f t="shared" si="180"/>
        <v>41234.893055555556</v>
      </c>
      <c r="U1646">
        <f t="shared" si="181"/>
        <v>61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41521.409027777772</v>
      </c>
      <c r="T1647" s="9">
        <f t="shared" si="180"/>
        <v>41535.409027777772</v>
      </c>
      <c r="U1647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f t="shared" si="175"/>
        <v>111</v>
      </c>
      <c r="P1648">
        <f t="shared" si="176"/>
        <v>26.560000000000002</v>
      </c>
      <c r="Q1648" t="str">
        <f t="shared" si="177"/>
        <v>music</v>
      </c>
      <c r="R1648" t="str">
        <f t="shared" si="178"/>
        <v>pop</v>
      </c>
      <c r="S1648" s="9">
        <f t="shared" si="179"/>
        <v>41833.241932870369</v>
      </c>
      <c r="T1648" s="9">
        <f t="shared" si="180"/>
        <v>41865.549305555556</v>
      </c>
      <c r="U1648">
        <f t="shared" si="181"/>
        <v>33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f t="shared" si="175"/>
        <v>105</v>
      </c>
      <c r="P1649">
        <f t="shared" si="176"/>
        <v>113.83</v>
      </c>
      <c r="Q1649" t="str">
        <f t="shared" si="177"/>
        <v>music</v>
      </c>
      <c r="R1649" t="str">
        <f t="shared" si="178"/>
        <v>pop</v>
      </c>
      <c r="S1649" s="9">
        <f t="shared" si="179"/>
        <v>41039.201122685183</v>
      </c>
      <c r="T1649" s="9">
        <f t="shared" si="180"/>
        <v>41069.201122685183</v>
      </c>
      <c r="U1649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f t="shared" si="175"/>
        <v>126</v>
      </c>
      <c r="P1650">
        <f t="shared" si="176"/>
        <v>32.019999999999996</v>
      </c>
      <c r="Q1650" t="str">
        <f t="shared" si="177"/>
        <v>music</v>
      </c>
      <c r="R1650" t="str">
        <f t="shared" si="178"/>
        <v>pop</v>
      </c>
      <c r="S1650" s="9">
        <f t="shared" si="179"/>
        <v>40592.496319444443</v>
      </c>
      <c r="T1650" s="9">
        <f t="shared" si="180"/>
        <v>40622.454652777778</v>
      </c>
      <c r="U1650">
        <f t="shared" si="181"/>
        <v>30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f t="shared" si="175"/>
        <v>101</v>
      </c>
      <c r="P1651">
        <f t="shared" si="176"/>
        <v>47.19</v>
      </c>
      <c r="Q1651" t="str">
        <f t="shared" si="177"/>
        <v>music</v>
      </c>
      <c r="R1651" t="str">
        <f t="shared" si="178"/>
        <v>pop</v>
      </c>
      <c r="S1651" s="9">
        <f t="shared" si="179"/>
        <v>41737.476331018515</v>
      </c>
      <c r="T1651" s="9">
        <f t="shared" si="180"/>
        <v>41782.476331018515</v>
      </c>
      <c r="U1651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f t="shared" si="175"/>
        <v>142</v>
      </c>
      <c r="P1652">
        <f t="shared" si="176"/>
        <v>88.47</v>
      </c>
      <c r="Q1652" t="str">
        <f t="shared" si="177"/>
        <v>music</v>
      </c>
      <c r="R1652" t="str">
        <f t="shared" si="178"/>
        <v>pop</v>
      </c>
      <c r="S1652" s="9">
        <f t="shared" si="179"/>
        <v>41526.227280092593</v>
      </c>
      <c r="T1652" s="9">
        <f t="shared" si="180"/>
        <v>41556.227280092593</v>
      </c>
      <c r="U1652">
        <f t="shared" si="181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f t="shared" si="175"/>
        <v>101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40625.692361111105</v>
      </c>
      <c r="T1653" s="9">
        <f t="shared" si="180"/>
        <v>40659.082638888889</v>
      </c>
      <c r="U1653">
        <f t="shared" si="181"/>
        <v>34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f t="shared" si="175"/>
        <v>101</v>
      </c>
      <c r="P1654">
        <f t="shared" si="176"/>
        <v>64.72</v>
      </c>
      <c r="Q1654" t="str">
        <f t="shared" si="177"/>
        <v>music</v>
      </c>
      <c r="R1654" t="str">
        <f t="shared" si="178"/>
        <v>pop</v>
      </c>
      <c r="S1654" s="9">
        <f t="shared" si="179"/>
        <v>41572.284641203703</v>
      </c>
      <c r="T1654" s="9">
        <f t="shared" si="180"/>
        <v>41602.326307870368</v>
      </c>
      <c r="U1654">
        <f t="shared" si="181"/>
        <v>31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f t="shared" si="175"/>
        <v>175</v>
      </c>
      <c r="P1655">
        <f t="shared" si="176"/>
        <v>51.86</v>
      </c>
      <c r="Q1655" t="str">
        <f t="shared" si="177"/>
        <v>music</v>
      </c>
      <c r="R1655" t="str">
        <f t="shared" si="178"/>
        <v>pop</v>
      </c>
      <c r="S1655" s="9">
        <f t="shared" si="179"/>
        <v>40626.626111111109</v>
      </c>
      <c r="T1655" s="9">
        <f t="shared" si="180"/>
        <v>40657.626111111109</v>
      </c>
      <c r="U1655">
        <f t="shared" si="181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f t="shared" si="175"/>
        <v>120</v>
      </c>
      <c r="P1656">
        <f t="shared" si="176"/>
        <v>38.799999999999997</v>
      </c>
      <c r="Q1656" t="str">
        <f t="shared" si="177"/>
        <v>music</v>
      </c>
      <c r="R1656" t="str">
        <f t="shared" si="178"/>
        <v>pop</v>
      </c>
      <c r="S1656" s="9">
        <f t="shared" si="179"/>
        <v>40987.682407407403</v>
      </c>
      <c r="T1656" s="9">
        <f t="shared" si="180"/>
        <v>41017.682407407403</v>
      </c>
      <c r="U1656">
        <f t="shared" si="181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f t="shared" si="175"/>
        <v>143</v>
      </c>
      <c r="P1657">
        <f t="shared" si="176"/>
        <v>44.65</v>
      </c>
      <c r="Q1657" t="str">
        <f t="shared" si="177"/>
        <v>music</v>
      </c>
      <c r="R1657" t="str">
        <f t="shared" si="178"/>
        <v>pop</v>
      </c>
      <c r="S1657" s="9">
        <f t="shared" si="179"/>
        <v>40974.583564814813</v>
      </c>
      <c r="T1657" s="9">
        <f t="shared" si="180"/>
        <v>41004.541898148142</v>
      </c>
      <c r="U1657">
        <f t="shared" si="181"/>
        <v>30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f t="shared" si="175"/>
        <v>101</v>
      </c>
      <c r="P1658">
        <f t="shared" si="176"/>
        <v>156.78</v>
      </c>
      <c r="Q1658" t="str">
        <f t="shared" si="177"/>
        <v>music</v>
      </c>
      <c r="R1658" t="str">
        <f t="shared" si="178"/>
        <v>pop</v>
      </c>
      <c r="S1658" s="9">
        <f t="shared" si="179"/>
        <v>41226.720509259256</v>
      </c>
      <c r="T1658" s="9">
        <f t="shared" si="180"/>
        <v>41256.720509259256</v>
      </c>
      <c r="U1658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f t="shared" si="175"/>
        <v>105</v>
      </c>
      <c r="P1659">
        <f t="shared" si="176"/>
        <v>118.71000000000001</v>
      </c>
      <c r="Q1659" t="str">
        <f t="shared" si="177"/>
        <v>music</v>
      </c>
      <c r="R1659" t="str">
        <f t="shared" si="178"/>
        <v>pop</v>
      </c>
      <c r="S1659" s="9">
        <f t="shared" si="179"/>
        <v>41023.573703703703</v>
      </c>
      <c r="T1659" s="9">
        <f t="shared" si="180"/>
        <v>41053.573703703703</v>
      </c>
      <c r="U1659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f t="shared" si="175"/>
        <v>133</v>
      </c>
      <c r="P1660">
        <f t="shared" si="176"/>
        <v>74.150000000000006</v>
      </c>
      <c r="Q1660" t="str">
        <f t="shared" si="177"/>
        <v>music</v>
      </c>
      <c r="R1660" t="str">
        <f t="shared" si="178"/>
        <v>pop</v>
      </c>
      <c r="S1660" s="9">
        <f t="shared" si="179"/>
        <v>41223.013506944444</v>
      </c>
      <c r="T1660" s="9">
        <f t="shared" si="180"/>
        <v>41261.388888888883</v>
      </c>
      <c r="U1660">
        <f t="shared" si="181"/>
        <v>39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f t="shared" si="175"/>
        <v>113</v>
      </c>
      <c r="P1661">
        <f t="shared" si="176"/>
        <v>12.54</v>
      </c>
      <c r="Q1661" t="str">
        <f t="shared" si="177"/>
        <v>music</v>
      </c>
      <c r="R1661" t="str">
        <f t="shared" si="178"/>
        <v>pop</v>
      </c>
      <c r="S1661" s="9">
        <f t="shared" si="179"/>
        <v>41596.705104166664</v>
      </c>
      <c r="T1661" s="9">
        <f t="shared" si="180"/>
        <v>41625.291666666664</v>
      </c>
      <c r="U1661">
        <f t="shared" si="181"/>
        <v>29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f t="shared" si="175"/>
        <v>1254</v>
      </c>
      <c r="P1662">
        <f t="shared" si="176"/>
        <v>27.87</v>
      </c>
      <c r="Q1662" t="str">
        <f t="shared" si="177"/>
        <v>music</v>
      </c>
      <c r="R1662" t="str">
        <f t="shared" si="178"/>
        <v>pop</v>
      </c>
      <c r="S1662" s="9">
        <f t="shared" si="179"/>
        <v>42459.485532407409</v>
      </c>
      <c r="T1662" s="9">
        <f t="shared" si="180"/>
        <v>42490.707638888889</v>
      </c>
      <c r="U1662">
        <f t="shared" si="181"/>
        <v>32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f t="shared" si="175"/>
        <v>103</v>
      </c>
      <c r="P1663">
        <f t="shared" si="176"/>
        <v>80.180000000000007</v>
      </c>
      <c r="Q1663" t="str">
        <f t="shared" si="177"/>
        <v>music</v>
      </c>
      <c r="R1663" t="str">
        <f t="shared" si="178"/>
        <v>pop</v>
      </c>
      <c r="S1663" s="9">
        <f t="shared" si="179"/>
        <v>42343.789710648147</v>
      </c>
      <c r="T1663" s="9">
        <f t="shared" si="180"/>
        <v>42386.666666666664</v>
      </c>
      <c r="U1663">
        <f t="shared" si="181"/>
        <v>43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f t="shared" si="175"/>
        <v>103</v>
      </c>
      <c r="P1664">
        <f t="shared" si="176"/>
        <v>132.44</v>
      </c>
      <c r="Q1664" t="str">
        <f t="shared" si="177"/>
        <v>music</v>
      </c>
      <c r="R1664" t="str">
        <f t="shared" si="178"/>
        <v>pop</v>
      </c>
      <c r="S1664" s="9">
        <f t="shared" si="179"/>
        <v>40847.99</v>
      </c>
      <c r="T1664" s="9">
        <f t="shared" si="180"/>
        <v>40908.031666666662</v>
      </c>
      <c r="U1664">
        <f t="shared" si="181"/>
        <v>61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42005.813738425924</v>
      </c>
      <c r="T1665" s="9">
        <f t="shared" si="180"/>
        <v>42035.813738425924</v>
      </c>
      <c r="U1665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f t="shared" si="175"/>
        <v>123</v>
      </c>
      <c r="P1666">
        <f t="shared" si="176"/>
        <v>34.39</v>
      </c>
      <c r="Q1666" t="str">
        <f t="shared" si="177"/>
        <v>music</v>
      </c>
      <c r="R1666" t="str">
        <f t="shared" si="178"/>
        <v>pop</v>
      </c>
      <c r="S1666" s="9">
        <f t="shared" si="179"/>
        <v>40939.553449074068</v>
      </c>
      <c r="T1666" s="9">
        <f t="shared" si="180"/>
        <v>40983.957638888889</v>
      </c>
      <c r="U1666">
        <f t="shared" si="181"/>
        <v>45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f t="shared" ref="O1667:O1730" si="182">ROUNDUP(SUM(E1667/D1667)*100,)</f>
        <v>120</v>
      </c>
      <c r="P1667">
        <f t="shared" ref="P1667:P1730" si="183">IFERROR(ROUNDUP(E1667/L1667,2),"")</f>
        <v>44.96</v>
      </c>
      <c r="Q1667" t="str">
        <f t="shared" ref="Q1667:Q1730" si="184">LEFT(N1667,SEARCH("/",N1667,1)-1)</f>
        <v>music</v>
      </c>
      <c r="R1667" t="str">
        <f t="shared" ref="R1667:R1730" si="185">RIGHT(N1667,LEN(N1667) - SEARCH("/",N1667))</f>
        <v>pop</v>
      </c>
      <c r="S1667" s="9">
        <f t="shared" ref="S1667:S1730" si="186">(((J1667/60)/60)/24)+DATE(1970,1,1)+(-5/24)</f>
        <v>40564.441122685181</v>
      </c>
      <c r="T1667" s="9">
        <f t="shared" ref="T1667:T1730" si="187">(((I1667/60)/60)/24)+DATE(1970,1,1)+(-5/24)</f>
        <v>40595.916666666664</v>
      </c>
      <c r="U1667">
        <f t="shared" ref="U1667:U1730" si="188">IFERROR(ROUNDUP(T1667-S1667,0),"")</f>
        <v>32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f t="shared" si="182"/>
        <v>161</v>
      </c>
      <c r="P1668">
        <f t="shared" si="183"/>
        <v>41.05</v>
      </c>
      <c r="Q1668" t="str">
        <f t="shared" si="184"/>
        <v>music</v>
      </c>
      <c r="R1668" t="str">
        <f t="shared" si="185"/>
        <v>pop</v>
      </c>
      <c r="S1668" s="9">
        <f t="shared" si="186"/>
        <v>41331.04482638889</v>
      </c>
      <c r="T1668" s="9">
        <f t="shared" si="187"/>
        <v>41361.003159722219</v>
      </c>
      <c r="U1668">
        <f t="shared" si="188"/>
        <v>30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f t="shared" si="182"/>
        <v>127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9">
        <f t="shared" si="186"/>
        <v>41681.862245370365</v>
      </c>
      <c r="T1669" s="9">
        <f t="shared" si="187"/>
        <v>41709.082638888889</v>
      </c>
      <c r="U1669">
        <f t="shared" si="188"/>
        <v>28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f t="shared" si="182"/>
        <v>103</v>
      </c>
      <c r="P1670">
        <f t="shared" si="183"/>
        <v>70.790000000000006</v>
      </c>
      <c r="Q1670" t="str">
        <f t="shared" si="184"/>
        <v>music</v>
      </c>
      <c r="R1670" t="str">
        <f t="shared" si="185"/>
        <v>pop</v>
      </c>
      <c r="S1670" s="9">
        <f t="shared" si="186"/>
        <v>40844.941423611104</v>
      </c>
      <c r="T1670" s="9">
        <f t="shared" si="187"/>
        <v>40874.983090277776</v>
      </c>
      <c r="U1670">
        <f t="shared" si="188"/>
        <v>31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f t="shared" si="182"/>
        <v>140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42461.676805555551</v>
      </c>
      <c r="T1671" s="9">
        <f t="shared" si="187"/>
        <v>42521.676805555551</v>
      </c>
      <c r="U1671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f t="shared" si="182"/>
        <v>103</v>
      </c>
      <c r="P1672">
        <f t="shared" si="183"/>
        <v>44.61</v>
      </c>
      <c r="Q1672" t="str">
        <f t="shared" si="184"/>
        <v>music</v>
      </c>
      <c r="R1672" t="str">
        <f t="shared" si="185"/>
        <v>pop</v>
      </c>
      <c r="S1672" s="9">
        <f t="shared" si="186"/>
        <v>40313.722210648149</v>
      </c>
      <c r="T1672" s="9">
        <f t="shared" si="187"/>
        <v>40363.958333333328</v>
      </c>
      <c r="U1672">
        <f t="shared" si="188"/>
        <v>51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f t="shared" si="182"/>
        <v>101</v>
      </c>
      <c r="P1673">
        <f t="shared" si="183"/>
        <v>26.150000000000002</v>
      </c>
      <c r="Q1673" t="str">
        <f t="shared" si="184"/>
        <v>music</v>
      </c>
      <c r="R1673" t="str">
        <f t="shared" si="185"/>
        <v>pop</v>
      </c>
      <c r="S1673" s="9">
        <f t="shared" si="186"/>
        <v>42553.335810185185</v>
      </c>
      <c r="T1673" s="9">
        <f t="shared" si="187"/>
        <v>42583.335810185185</v>
      </c>
      <c r="U1673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f t="shared" si="182"/>
        <v>113</v>
      </c>
      <c r="P1674">
        <f t="shared" si="183"/>
        <v>39.19</v>
      </c>
      <c r="Q1674" t="str">
        <f t="shared" si="184"/>
        <v>music</v>
      </c>
      <c r="R1674" t="str">
        <f t="shared" si="185"/>
        <v>pop</v>
      </c>
      <c r="S1674" s="9">
        <f t="shared" si="186"/>
        <v>41034.448263888888</v>
      </c>
      <c r="T1674" s="9">
        <f t="shared" si="187"/>
        <v>41064.448263888888</v>
      </c>
      <c r="U1674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f t="shared" si="182"/>
        <v>129</v>
      </c>
      <c r="P1675">
        <f t="shared" si="183"/>
        <v>45.6</v>
      </c>
      <c r="Q1675" t="str">
        <f t="shared" si="184"/>
        <v>music</v>
      </c>
      <c r="R1675" t="str">
        <f t="shared" si="185"/>
        <v>pop</v>
      </c>
      <c r="S1675" s="9">
        <f t="shared" si="186"/>
        <v>42039.670046296298</v>
      </c>
      <c r="T1675" s="9">
        <f t="shared" si="187"/>
        <v>42069.670046296298</v>
      </c>
      <c r="U1675">
        <f t="shared" si="188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f t="shared" si="182"/>
        <v>202</v>
      </c>
      <c r="P1676">
        <f t="shared" si="183"/>
        <v>89.25</v>
      </c>
      <c r="Q1676" t="str">
        <f t="shared" si="184"/>
        <v>music</v>
      </c>
      <c r="R1676" t="str">
        <f t="shared" si="185"/>
        <v>pop</v>
      </c>
      <c r="S1676" s="9">
        <f t="shared" si="186"/>
        <v>42569.397060185183</v>
      </c>
      <c r="T1676" s="9">
        <f t="shared" si="187"/>
        <v>42600.082638888889</v>
      </c>
      <c r="U1676">
        <f t="shared" si="188"/>
        <v>31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f t="shared" si="182"/>
        <v>138</v>
      </c>
      <c r="P1677">
        <f t="shared" si="183"/>
        <v>40.419999999999995</v>
      </c>
      <c r="Q1677" t="str">
        <f t="shared" si="184"/>
        <v>music</v>
      </c>
      <c r="R1677" t="str">
        <f t="shared" si="185"/>
        <v>pop</v>
      </c>
      <c r="S1677" s="9">
        <f t="shared" si="186"/>
        <v>40802.524768518517</v>
      </c>
      <c r="T1677" s="9">
        <f t="shared" si="187"/>
        <v>40832.710416666661</v>
      </c>
      <c r="U1677">
        <f t="shared" si="188"/>
        <v>31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f t="shared" si="182"/>
        <v>116</v>
      </c>
      <c r="P1678">
        <f t="shared" si="183"/>
        <v>82.39</v>
      </c>
      <c r="Q1678" t="str">
        <f t="shared" si="184"/>
        <v>music</v>
      </c>
      <c r="R1678" t="str">
        <f t="shared" si="185"/>
        <v>pop</v>
      </c>
      <c r="S1678" s="9">
        <f t="shared" si="186"/>
        <v>40973.517905092594</v>
      </c>
      <c r="T1678" s="9">
        <f t="shared" si="187"/>
        <v>41019.957638888889</v>
      </c>
      <c r="U1678">
        <f t="shared" si="188"/>
        <v>47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f t="shared" si="182"/>
        <v>112</v>
      </c>
      <c r="P1679">
        <f t="shared" si="183"/>
        <v>159.53</v>
      </c>
      <c r="Q1679" t="str">
        <f t="shared" si="184"/>
        <v>music</v>
      </c>
      <c r="R1679" t="str">
        <f t="shared" si="185"/>
        <v>pop</v>
      </c>
      <c r="S1679" s="9">
        <f t="shared" si="186"/>
        <v>42416.198796296296</v>
      </c>
      <c r="T1679" s="9">
        <f t="shared" si="187"/>
        <v>42476.040972222218</v>
      </c>
      <c r="U1679">
        <f t="shared" si="188"/>
        <v>60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f t="shared" si="182"/>
        <v>119</v>
      </c>
      <c r="P1680">
        <f t="shared" si="183"/>
        <v>36.25</v>
      </c>
      <c r="Q1680" t="str">
        <f t="shared" si="184"/>
        <v>music</v>
      </c>
      <c r="R1680" t="str">
        <f t="shared" si="185"/>
        <v>pop</v>
      </c>
      <c r="S1680" s="9">
        <f t="shared" si="186"/>
        <v>41662.646655092591</v>
      </c>
      <c r="T1680" s="9">
        <f t="shared" si="187"/>
        <v>41676.646655092591</v>
      </c>
      <c r="U1680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40722.860474537032</v>
      </c>
      <c r="T1681" s="9">
        <f t="shared" si="187"/>
        <v>40745.860474537032</v>
      </c>
      <c r="U1681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41802.549386574072</v>
      </c>
      <c r="T1682" s="9">
        <f t="shared" si="187"/>
        <v>41832.549386574072</v>
      </c>
      <c r="U1682">
        <f t="shared" si="18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f t="shared" si="182"/>
        <v>102</v>
      </c>
      <c r="P1683">
        <f t="shared" si="183"/>
        <v>74.58</v>
      </c>
      <c r="Q1683" t="str">
        <f t="shared" si="184"/>
        <v>music</v>
      </c>
      <c r="R1683" t="str">
        <f t="shared" si="185"/>
        <v>faith</v>
      </c>
      <c r="S1683" s="9">
        <f t="shared" si="186"/>
        <v>42773.91300925926</v>
      </c>
      <c r="T1683" s="9">
        <f t="shared" si="187"/>
        <v>42822.874999999993</v>
      </c>
      <c r="U1683">
        <f t="shared" si="188"/>
        <v>49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f t="shared" si="182"/>
        <v>0</v>
      </c>
      <c r="P1684" t="str">
        <f t="shared" si="183"/>
        <v/>
      </c>
      <c r="Q1684" t="str">
        <f t="shared" si="184"/>
        <v>music</v>
      </c>
      <c r="R1684" t="str">
        <f t="shared" si="185"/>
        <v>faith</v>
      </c>
      <c r="S1684" s="9">
        <f t="shared" si="186"/>
        <v>42779.005324074074</v>
      </c>
      <c r="T1684" s="9">
        <f t="shared" si="187"/>
        <v>42838.963657407403</v>
      </c>
      <c r="U1684">
        <f t="shared" si="188"/>
        <v>60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42808.57335648148</v>
      </c>
      <c r="T1685" s="9">
        <f t="shared" si="187"/>
        <v>42832.57335648148</v>
      </c>
      <c r="U1685">
        <f t="shared" si="18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f t="shared" si="182"/>
        <v>110</v>
      </c>
      <c r="P1686">
        <f t="shared" si="183"/>
        <v>86.440000000000012</v>
      </c>
      <c r="Q1686" t="str">
        <f t="shared" si="184"/>
        <v>music</v>
      </c>
      <c r="R1686" t="str">
        <f t="shared" si="185"/>
        <v>faith</v>
      </c>
      <c r="S1686" s="9">
        <f t="shared" si="186"/>
        <v>42783.606956018521</v>
      </c>
      <c r="T1686" s="9">
        <f t="shared" si="187"/>
        <v>42811.565289351849</v>
      </c>
      <c r="U1686">
        <f t="shared" si="188"/>
        <v>28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42788.041932870365</v>
      </c>
      <c r="T1687" s="9">
        <f t="shared" si="187"/>
        <v>42818.0002662037</v>
      </c>
      <c r="U1687">
        <f t="shared" si="188"/>
        <v>30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f t="shared" si="182"/>
        <v>1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42792.635636574072</v>
      </c>
      <c r="T1688" s="9">
        <f t="shared" si="187"/>
        <v>42852.593969907401</v>
      </c>
      <c r="U1688">
        <f t="shared" si="188"/>
        <v>60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f t="shared" si="182"/>
        <v>32</v>
      </c>
      <c r="P1689">
        <f t="shared" si="183"/>
        <v>80.13000000000001</v>
      </c>
      <c r="Q1689" t="str">
        <f t="shared" si="184"/>
        <v>music</v>
      </c>
      <c r="R1689" t="str">
        <f t="shared" si="185"/>
        <v>faith</v>
      </c>
      <c r="S1689" s="9">
        <f t="shared" si="186"/>
        <v>42801.838483796295</v>
      </c>
      <c r="T1689" s="9">
        <f t="shared" si="187"/>
        <v>42835.635416666664</v>
      </c>
      <c r="U1689">
        <f t="shared" si="188"/>
        <v>34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f t="shared" si="182"/>
        <v>45</v>
      </c>
      <c r="P1690">
        <f t="shared" si="183"/>
        <v>253.14999999999998</v>
      </c>
      <c r="Q1690" t="str">
        <f t="shared" si="184"/>
        <v>music</v>
      </c>
      <c r="R1690" t="str">
        <f t="shared" si="185"/>
        <v>faith</v>
      </c>
      <c r="S1690" s="9">
        <f t="shared" si="186"/>
        <v>42804.326319444437</v>
      </c>
      <c r="T1690" s="9">
        <f t="shared" si="187"/>
        <v>42834.28465277778</v>
      </c>
      <c r="U1690">
        <f t="shared" si="188"/>
        <v>30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f t="shared" si="182"/>
        <v>100</v>
      </c>
      <c r="P1691">
        <f t="shared" si="183"/>
        <v>171.42999999999998</v>
      </c>
      <c r="Q1691" t="str">
        <f t="shared" si="184"/>
        <v>music</v>
      </c>
      <c r="R1691" t="str">
        <f t="shared" si="185"/>
        <v>faith</v>
      </c>
      <c r="S1691" s="9">
        <f t="shared" si="186"/>
        <v>42780.734143518515</v>
      </c>
      <c r="T1691" s="9">
        <f t="shared" si="187"/>
        <v>42810.692476851851</v>
      </c>
      <c r="U1691">
        <f t="shared" si="188"/>
        <v>30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f t="shared" si="182"/>
        <v>26</v>
      </c>
      <c r="P1692">
        <f t="shared" si="183"/>
        <v>57.73</v>
      </c>
      <c r="Q1692" t="str">
        <f t="shared" si="184"/>
        <v>music</v>
      </c>
      <c r="R1692" t="str">
        <f t="shared" si="185"/>
        <v>faith</v>
      </c>
      <c r="S1692" s="9">
        <f t="shared" si="186"/>
        <v>42801.222708333335</v>
      </c>
      <c r="T1692" s="9">
        <f t="shared" si="187"/>
        <v>42831.181041666663</v>
      </c>
      <c r="U1692">
        <f t="shared" si="188"/>
        <v>30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f t="shared" si="182"/>
        <v>34</v>
      </c>
      <c r="P1693">
        <f t="shared" si="183"/>
        <v>264.27</v>
      </c>
      <c r="Q1693" t="str">
        <f t="shared" si="184"/>
        <v>music</v>
      </c>
      <c r="R1693" t="str">
        <f t="shared" si="185"/>
        <v>faith</v>
      </c>
      <c r="S1693" s="9">
        <f t="shared" si="186"/>
        <v>42795.49314814814</v>
      </c>
      <c r="T1693" s="9">
        <f t="shared" si="187"/>
        <v>42827.833333333336</v>
      </c>
      <c r="U1693">
        <f t="shared" si="188"/>
        <v>33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f t="shared" si="182"/>
        <v>48</v>
      </c>
      <c r="P1694">
        <f t="shared" si="183"/>
        <v>159.34</v>
      </c>
      <c r="Q1694" t="str">
        <f t="shared" si="184"/>
        <v>music</v>
      </c>
      <c r="R1694" t="str">
        <f t="shared" si="185"/>
        <v>faith</v>
      </c>
      <c r="S1694" s="9">
        <f t="shared" si="186"/>
        <v>42787.94290509259</v>
      </c>
      <c r="T1694" s="9">
        <f t="shared" si="187"/>
        <v>42820.790972222218</v>
      </c>
      <c r="U1694">
        <f t="shared" si="188"/>
        <v>33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f t="shared" si="182"/>
        <v>10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42803.711944444447</v>
      </c>
      <c r="T1695" s="9">
        <f t="shared" si="187"/>
        <v>42834.624999999993</v>
      </c>
      <c r="U1695">
        <f t="shared" si="188"/>
        <v>31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f t="shared" si="182"/>
        <v>1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42791.461504629631</v>
      </c>
      <c r="T1696" s="9">
        <f t="shared" si="187"/>
        <v>42820.98333333333</v>
      </c>
      <c r="U1696">
        <f t="shared" si="188"/>
        <v>30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f t="shared" si="182"/>
        <v>12</v>
      </c>
      <c r="P1697">
        <f t="shared" si="183"/>
        <v>61.089999999999996</v>
      </c>
      <c r="Q1697" t="str">
        <f t="shared" si="184"/>
        <v>music</v>
      </c>
      <c r="R1697" t="str">
        <f t="shared" si="185"/>
        <v>faith</v>
      </c>
      <c r="S1697" s="9">
        <f t="shared" si="186"/>
        <v>42800.823078703703</v>
      </c>
      <c r="T1697" s="9">
        <f t="shared" si="187"/>
        <v>42834.833333333336</v>
      </c>
      <c r="U1697">
        <f t="shared" si="188"/>
        <v>35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f t="shared" si="182"/>
        <v>0</v>
      </c>
      <c r="P1698" t="str">
        <f t="shared" si="183"/>
        <v/>
      </c>
      <c r="Q1698" t="str">
        <f t="shared" si="184"/>
        <v>music</v>
      </c>
      <c r="R1698" t="str">
        <f t="shared" si="185"/>
        <v>faith</v>
      </c>
      <c r="S1698" s="9">
        <f t="shared" si="186"/>
        <v>42795.861238425925</v>
      </c>
      <c r="T1698" s="9">
        <f t="shared" si="187"/>
        <v>42825.819571759253</v>
      </c>
      <c r="U1698">
        <f t="shared" si="188"/>
        <v>30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f t="shared" si="182"/>
        <v>21</v>
      </c>
      <c r="P1699">
        <f t="shared" si="183"/>
        <v>114.82000000000001</v>
      </c>
      <c r="Q1699" t="str">
        <f t="shared" si="184"/>
        <v>music</v>
      </c>
      <c r="R1699" t="str">
        <f t="shared" si="185"/>
        <v>faith</v>
      </c>
      <c r="S1699" s="9">
        <f t="shared" si="186"/>
        <v>42804.82462962962</v>
      </c>
      <c r="T1699" s="9">
        <f t="shared" si="187"/>
        <v>42834.782962962963</v>
      </c>
      <c r="U1699">
        <f t="shared" si="188"/>
        <v>30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f t="shared" si="182"/>
        <v>0</v>
      </c>
      <c r="P1700" t="str">
        <f t="shared" si="183"/>
        <v/>
      </c>
      <c r="Q1700" t="str">
        <f t="shared" si="184"/>
        <v>music</v>
      </c>
      <c r="R1700" t="str">
        <f t="shared" si="185"/>
        <v>faith</v>
      </c>
      <c r="S1700" s="9">
        <f t="shared" si="186"/>
        <v>42795.999537037038</v>
      </c>
      <c r="T1700" s="9">
        <f t="shared" si="187"/>
        <v>42819.939583333333</v>
      </c>
      <c r="U1700">
        <f t="shared" si="188"/>
        <v>24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f t="shared" si="182"/>
        <v>5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42806.655613425923</v>
      </c>
      <c r="T1701" s="9">
        <f t="shared" si="187"/>
        <v>42836.655613425923</v>
      </c>
      <c r="U1701">
        <f t="shared" si="188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f t="shared" si="182"/>
        <v>27</v>
      </c>
      <c r="P1702">
        <f t="shared" si="183"/>
        <v>65.98</v>
      </c>
      <c r="Q1702" t="str">
        <f t="shared" si="184"/>
        <v>music</v>
      </c>
      <c r="R1702" t="str">
        <f t="shared" si="185"/>
        <v>faith</v>
      </c>
      <c r="S1702" s="9">
        <f t="shared" si="186"/>
        <v>42795.863310185181</v>
      </c>
      <c r="T1702" s="9">
        <f t="shared" si="187"/>
        <v>42825.958333333336</v>
      </c>
      <c r="U1702">
        <f t="shared" si="188"/>
        <v>31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f t="shared" si="182"/>
        <v>1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41989.456076388888</v>
      </c>
      <c r="T1703" s="9">
        <f t="shared" si="187"/>
        <v>42019.456076388888</v>
      </c>
      <c r="U1703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f t="shared" si="182"/>
        <v>1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42063.661458333336</v>
      </c>
      <c r="T1704" s="9">
        <f t="shared" si="187"/>
        <v>42093.619791666664</v>
      </c>
      <c r="U1704">
        <f t="shared" si="188"/>
        <v>30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f t="shared" si="182"/>
        <v>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42187.073344907411</v>
      </c>
      <c r="T1705" s="9">
        <f t="shared" si="187"/>
        <v>42247.073344907411</v>
      </c>
      <c r="U1705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f t="shared" si="182"/>
        <v>66</v>
      </c>
      <c r="P1706">
        <f t="shared" si="183"/>
        <v>118.37</v>
      </c>
      <c r="Q1706" t="str">
        <f t="shared" si="184"/>
        <v>music</v>
      </c>
      <c r="R1706" t="str">
        <f t="shared" si="185"/>
        <v>faith</v>
      </c>
      <c r="S1706" s="9">
        <f t="shared" si="186"/>
        <v>42020.931400462963</v>
      </c>
      <c r="T1706" s="9">
        <f t="shared" si="187"/>
        <v>42050.931400462963</v>
      </c>
      <c r="U1706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f t="shared" si="182"/>
        <v>0</v>
      </c>
      <c r="P1707" t="str">
        <f t="shared" si="183"/>
        <v/>
      </c>
      <c r="Q1707" t="str">
        <f t="shared" si="184"/>
        <v>music</v>
      </c>
      <c r="R1707" t="str">
        <f t="shared" si="185"/>
        <v>faith</v>
      </c>
      <c r="S1707" s="9">
        <f t="shared" si="186"/>
        <v>42244.808402777773</v>
      </c>
      <c r="T1707" s="9">
        <f t="shared" si="187"/>
        <v>42256.458333333336</v>
      </c>
      <c r="U1707">
        <f t="shared" si="188"/>
        <v>12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f t="shared" si="182"/>
        <v>0</v>
      </c>
      <c r="P1708" t="str">
        <f t="shared" si="183"/>
        <v/>
      </c>
      <c r="Q1708" t="str">
        <f t="shared" si="184"/>
        <v>music</v>
      </c>
      <c r="R1708" t="str">
        <f t="shared" si="185"/>
        <v>faith</v>
      </c>
      <c r="S1708" s="9">
        <f t="shared" si="186"/>
        <v>42179.098055555551</v>
      </c>
      <c r="T1708" s="9">
        <f t="shared" si="187"/>
        <v>42239.098055555551</v>
      </c>
      <c r="U1708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f t="shared" si="182"/>
        <v>10</v>
      </c>
      <c r="P1709">
        <f t="shared" si="183"/>
        <v>54.12</v>
      </c>
      <c r="Q1709" t="str">
        <f t="shared" si="184"/>
        <v>music</v>
      </c>
      <c r="R1709" t="str">
        <f t="shared" si="185"/>
        <v>faith</v>
      </c>
      <c r="S1709" s="9">
        <f t="shared" si="186"/>
        <v>42427.512673611105</v>
      </c>
      <c r="T1709" s="9">
        <f t="shared" si="187"/>
        <v>42457.471006944441</v>
      </c>
      <c r="U1709">
        <f t="shared" si="188"/>
        <v>30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f t="shared" si="182"/>
        <v>0</v>
      </c>
      <c r="P1710" t="str">
        <f t="shared" si="183"/>
        <v/>
      </c>
      <c r="Q1710" t="str">
        <f t="shared" si="184"/>
        <v>music</v>
      </c>
      <c r="R1710" t="str">
        <f t="shared" si="185"/>
        <v>faith</v>
      </c>
      <c r="S1710" s="9">
        <f t="shared" si="186"/>
        <v>42451.658634259256</v>
      </c>
      <c r="T1710" s="9">
        <f t="shared" si="187"/>
        <v>42491.658634259256</v>
      </c>
      <c r="U1710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f t="shared" si="182"/>
        <v>5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41841.355486111104</v>
      </c>
      <c r="T1711" s="9">
        <f t="shared" si="187"/>
        <v>41882.610416666663</v>
      </c>
      <c r="U1711">
        <f t="shared" si="188"/>
        <v>42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42341.382962962954</v>
      </c>
      <c r="T1712" s="9">
        <f t="shared" si="187"/>
        <v>42387.333333333336</v>
      </c>
      <c r="U1712">
        <f t="shared" si="188"/>
        <v>46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41852.437893518516</v>
      </c>
      <c r="T1713" s="9">
        <f t="shared" si="187"/>
        <v>41883.437893518516</v>
      </c>
      <c r="U1713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f t="shared" si="182"/>
        <v>0</v>
      </c>
      <c r="P1714" t="str">
        <f t="shared" si="183"/>
        <v/>
      </c>
      <c r="Q1714" t="str">
        <f t="shared" si="184"/>
        <v>music</v>
      </c>
      <c r="R1714" t="str">
        <f t="shared" si="185"/>
        <v>faith</v>
      </c>
      <c r="S1714" s="9">
        <f t="shared" si="186"/>
        <v>42125.705474537033</v>
      </c>
      <c r="T1714" s="9">
        <f t="shared" si="187"/>
        <v>42185.705474537033</v>
      </c>
      <c r="U1714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41887.592731481483</v>
      </c>
      <c r="T1715" s="9">
        <f t="shared" si="187"/>
        <v>41917.592731481483</v>
      </c>
      <c r="U1715">
        <f t="shared" si="188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f t="shared" si="182"/>
        <v>8</v>
      </c>
      <c r="P1716">
        <f t="shared" si="183"/>
        <v>115.71000000000001</v>
      </c>
      <c r="Q1716" t="str">
        <f t="shared" si="184"/>
        <v>music</v>
      </c>
      <c r="R1716" t="str">
        <f t="shared" si="185"/>
        <v>faith</v>
      </c>
      <c r="S1716" s="9">
        <f t="shared" si="186"/>
        <v>42095.710196759253</v>
      </c>
      <c r="T1716" s="9">
        <f t="shared" si="187"/>
        <v>42125.710196759253</v>
      </c>
      <c r="U1716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f t="shared" si="182"/>
        <v>1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42064.009085648147</v>
      </c>
      <c r="T1717" s="9">
        <f t="shared" si="187"/>
        <v>42093.931944444441</v>
      </c>
      <c r="U1717">
        <f t="shared" si="188"/>
        <v>30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42673.369201388887</v>
      </c>
      <c r="T1718" s="9">
        <f t="shared" si="187"/>
        <v>42713.410868055551</v>
      </c>
      <c r="U1718">
        <f t="shared" si="188"/>
        <v>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f t="shared" si="182"/>
        <v>43</v>
      </c>
      <c r="P1719">
        <f t="shared" si="183"/>
        <v>34.03</v>
      </c>
      <c r="Q1719" t="str">
        <f t="shared" si="184"/>
        <v>music</v>
      </c>
      <c r="R1719" t="str">
        <f t="shared" si="185"/>
        <v>faith</v>
      </c>
      <c r="S1719" s="9">
        <f t="shared" si="186"/>
        <v>42460.773587962954</v>
      </c>
      <c r="T1719" s="9">
        <f t="shared" si="187"/>
        <v>42480.958333333336</v>
      </c>
      <c r="U1719">
        <f t="shared" si="188"/>
        <v>21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f t="shared" si="182"/>
        <v>1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42460.402187499996</v>
      </c>
      <c r="T1720" s="9">
        <f t="shared" si="187"/>
        <v>42503.999305555553</v>
      </c>
      <c r="U1720">
        <f t="shared" si="188"/>
        <v>44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f t="shared" si="182"/>
        <v>1</v>
      </c>
      <c r="P1721">
        <f t="shared" si="183"/>
        <v>11.67</v>
      </c>
      <c r="Q1721" t="str">
        <f t="shared" si="184"/>
        <v>music</v>
      </c>
      <c r="R1721" t="str">
        <f t="shared" si="185"/>
        <v>faith</v>
      </c>
      <c r="S1721" s="9">
        <f t="shared" si="186"/>
        <v>41869.326284722221</v>
      </c>
      <c r="T1721" s="9">
        <f t="shared" si="187"/>
        <v>41899.326284722221</v>
      </c>
      <c r="U1721">
        <f t="shared" si="188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f t="shared" si="182"/>
        <v>6</v>
      </c>
      <c r="P1722">
        <f t="shared" si="183"/>
        <v>28.130000000000003</v>
      </c>
      <c r="Q1722" t="str">
        <f t="shared" si="184"/>
        <v>music</v>
      </c>
      <c r="R1722" t="str">
        <f t="shared" si="185"/>
        <v>faith</v>
      </c>
      <c r="S1722" s="9">
        <f t="shared" si="186"/>
        <v>41922.574895833335</v>
      </c>
      <c r="T1722" s="9">
        <f t="shared" si="187"/>
        <v>41952.616562499999</v>
      </c>
      <c r="U1722">
        <f t="shared" si="188"/>
        <v>31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f t="shared" si="182"/>
        <v>0</v>
      </c>
      <c r="P1723" t="str">
        <f t="shared" si="183"/>
        <v/>
      </c>
      <c r="Q1723" t="str">
        <f t="shared" si="184"/>
        <v>music</v>
      </c>
      <c r="R1723" t="str">
        <f t="shared" si="185"/>
        <v>faith</v>
      </c>
      <c r="S1723" s="9">
        <f t="shared" si="186"/>
        <v>42319.25304398148</v>
      </c>
      <c r="T1723" s="9">
        <f t="shared" si="187"/>
        <v>42349.25304398148</v>
      </c>
      <c r="U1723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f t="shared" si="182"/>
        <v>1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42425.752650462957</v>
      </c>
      <c r="T1724" s="9">
        <f t="shared" si="187"/>
        <v>42462.798611111109</v>
      </c>
      <c r="U1724">
        <f t="shared" si="188"/>
        <v>38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f t="shared" si="182"/>
        <v>7</v>
      </c>
      <c r="P1725">
        <f t="shared" si="183"/>
        <v>216.67</v>
      </c>
      <c r="Q1725" t="str">
        <f t="shared" si="184"/>
        <v>music</v>
      </c>
      <c r="R1725" t="str">
        <f t="shared" si="185"/>
        <v>faith</v>
      </c>
      <c r="S1725" s="9">
        <f t="shared" si="186"/>
        <v>42129.617071759254</v>
      </c>
      <c r="T1725" s="9">
        <f t="shared" si="187"/>
        <v>42186.041666666664</v>
      </c>
      <c r="U1725">
        <f t="shared" si="188"/>
        <v>57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f t="shared" si="182"/>
        <v>1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41912.724097222221</v>
      </c>
      <c r="T1726" s="9">
        <f t="shared" si="187"/>
        <v>41942.724097222221</v>
      </c>
      <c r="U1726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f t="shared" si="182"/>
        <v>11</v>
      </c>
      <c r="P1727">
        <f t="shared" si="183"/>
        <v>62.23</v>
      </c>
      <c r="Q1727" t="str">
        <f t="shared" si="184"/>
        <v>music</v>
      </c>
      <c r="R1727" t="str">
        <f t="shared" si="185"/>
        <v>faith</v>
      </c>
      <c r="S1727" s="9">
        <f t="shared" si="186"/>
        <v>41845.759826388887</v>
      </c>
      <c r="T1727" s="9">
        <f t="shared" si="187"/>
        <v>41875.759826388887</v>
      </c>
      <c r="U1727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f t="shared" si="182"/>
        <v>34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41788.711388888885</v>
      </c>
      <c r="T1728" s="9">
        <f t="shared" si="187"/>
        <v>41817.711388888885</v>
      </c>
      <c r="U1728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f t="shared" si="182"/>
        <v>1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42044.719641203708</v>
      </c>
      <c r="T1729" s="9">
        <f t="shared" si="187"/>
        <v>42099.249999999993</v>
      </c>
      <c r="U1729">
        <f t="shared" si="188"/>
        <v>55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f t="shared" si="182"/>
        <v>69</v>
      </c>
      <c r="P1730">
        <f t="shared" si="183"/>
        <v>122.15</v>
      </c>
      <c r="Q1730" t="str">
        <f t="shared" si="184"/>
        <v>music</v>
      </c>
      <c r="R1730" t="str">
        <f t="shared" si="185"/>
        <v>faith</v>
      </c>
      <c r="S1730" s="9">
        <f t="shared" si="186"/>
        <v>42268.417523148142</v>
      </c>
      <c r="T1730" s="9">
        <f t="shared" si="187"/>
        <v>42298.417523148142</v>
      </c>
      <c r="U1730">
        <f t="shared" si="188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f t="shared" ref="O1731:O1794" si="189">ROUNDUP(SUM(E1731/D1731)*100,)</f>
        <v>0</v>
      </c>
      <c r="P1731" t="str">
        <f t="shared" ref="P1731:P1794" si="190">IFERROR(ROUNDUP(E1731/L1731,2),"")</f>
        <v/>
      </c>
      <c r="Q1731" t="str">
        <f t="shared" ref="Q1731:Q1794" si="191">LEFT(N1731,SEARCH("/",N1731,1)-1)</f>
        <v>music</v>
      </c>
      <c r="R1731" t="str">
        <f t="shared" ref="R1731:R1794" si="192">RIGHT(N1731,LEN(N1731) - SEARCH("/",N1731))</f>
        <v>faith</v>
      </c>
      <c r="S1731" s="9">
        <f t="shared" ref="S1731:S1794" si="193">(((J1731/60)/60)/24)+DATE(1970,1,1)+(-5/24)</f>
        <v>42470.843819444439</v>
      </c>
      <c r="T1731" s="9">
        <f t="shared" ref="T1731:T1794" si="194">(((I1731/60)/60)/24)+DATE(1970,1,1)+(-5/24)</f>
        <v>42530.843819444439</v>
      </c>
      <c r="U1731">
        <f t="shared" ref="U1731:U1794" si="195">IFERROR(ROUNDUP(T1731-S1731,0),"")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f t="shared" si="189"/>
        <v>0</v>
      </c>
      <c r="P1732" t="str">
        <f t="shared" si="190"/>
        <v/>
      </c>
      <c r="Q1732" t="str">
        <f t="shared" si="191"/>
        <v>music</v>
      </c>
      <c r="R1732" t="str">
        <f t="shared" si="192"/>
        <v>faith</v>
      </c>
      <c r="S1732" s="9">
        <f t="shared" si="193"/>
        <v>42271.879432870373</v>
      </c>
      <c r="T1732" s="9">
        <f t="shared" si="194"/>
        <v>42301.879432870373</v>
      </c>
      <c r="U1732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f t="shared" si="189"/>
        <v>0</v>
      </c>
      <c r="P1733" t="str">
        <f t="shared" si="190"/>
        <v/>
      </c>
      <c r="Q1733" t="str">
        <f t="shared" si="191"/>
        <v>music</v>
      </c>
      <c r="R1733" t="str">
        <f t="shared" si="192"/>
        <v>faith</v>
      </c>
      <c r="S1733" s="9">
        <f t="shared" si="193"/>
        <v>42152.698518518511</v>
      </c>
      <c r="T1733" s="9">
        <f t="shared" si="194"/>
        <v>42166.416666666664</v>
      </c>
      <c r="U1733">
        <f t="shared" si="195"/>
        <v>14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f t="shared" si="189"/>
        <v>0</v>
      </c>
      <c r="P1734" t="str">
        <f t="shared" si="190"/>
        <v/>
      </c>
      <c r="Q1734" t="str">
        <f t="shared" si="191"/>
        <v>music</v>
      </c>
      <c r="R1734" t="str">
        <f t="shared" si="192"/>
        <v>faith</v>
      </c>
      <c r="S1734" s="9">
        <f t="shared" si="193"/>
        <v>42325.475474537037</v>
      </c>
      <c r="T1734" s="9">
        <f t="shared" si="194"/>
        <v>42384.999999999993</v>
      </c>
      <c r="U1734">
        <f t="shared" si="195"/>
        <v>60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f t="shared" si="189"/>
        <v>0</v>
      </c>
      <c r="P1735" t="str">
        <f t="shared" si="190"/>
        <v/>
      </c>
      <c r="Q1735" t="str">
        <f t="shared" si="191"/>
        <v>music</v>
      </c>
      <c r="R1735" t="str">
        <f t="shared" si="192"/>
        <v>faith</v>
      </c>
      <c r="S1735" s="9">
        <f t="shared" si="193"/>
        <v>42614.467291666668</v>
      </c>
      <c r="T1735" s="9">
        <f t="shared" si="194"/>
        <v>42626.687499999993</v>
      </c>
      <c r="U1735">
        <f t="shared" si="195"/>
        <v>13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f t="shared" si="189"/>
        <v>1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42101.828194444439</v>
      </c>
      <c r="T1736" s="9">
        <f t="shared" si="194"/>
        <v>42131.828194444439</v>
      </c>
      <c r="U1736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42559.605844907412</v>
      </c>
      <c r="T1737" s="9">
        <f t="shared" si="194"/>
        <v>42589.605844907412</v>
      </c>
      <c r="U1737">
        <f t="shared" si="195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42286.65315972222</v>
      </c>
      <c r="T1738" s="9">
        <f t="shared" si="194"/>
        <v>42316.694826388884</v>
      </c>
      <c r="U1738">
        <f t="shared" si="195"/>
        <v>31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f t="shared" si="189"/>
        <v>22</v>
      </c>
      <c r="P1739">
        <f t="shared" si="190"/>
        <v>56.669999999999995</v>
      </c>
      <c r="Q1739" t="str">
        <f t="shared" si="191"/>
        <v>music</v>
      </c>
      <c r="R1739" t="str">
        <f t="shared" si="192"/>
        <v>faith</v>
      </c>
      <c r="S1739" s="9">
        <f t="shared" si="193"/>
        <v>42175.740648148152</v>
      </c>
      <c r="T1739" s="9">
        <f t="shared" si="194"/>
        <v>42205.740648148152</v>
      </c>
      <c r="U1739">
        <f t="shared" si="195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f t="shared" si="189"/>
        <v>1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41884.665995370371</v>
      </c>
      <c r="T1740" s="9">
        <f t="shared" si="194"/>
        <v>41914.665995370371</v>
      </c>
      <c r="U1740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f t="shared" si="189"/>
        <v>1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42435.665879629632</v>
      </c>
      <c r="T1741" s="9">
        <f t="shared" si="194"/>
        <v>42494.624212962961</v>
      </c>
      <c r="U1741">
        <f t="shared" si="195"/>
        <v>59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f t="shared" si="189"/>
        <v>0</v>
      </c>
      <c r="P1742" t="str">
        <f t="shared" si="190"/>
        <v/>
      </c>
      <c r="Q1742" t="str">
        <f t="shared" si="191"/>
        <v>music</v>
      </c>
      <c r="R1742" t="str">
        <f t="shared" si="192"/>
        <v>faith</v>
      </c>
      <c r="S1742" s="9">
        <f t="shared" si="193"/>
        <v>42171.60905092593</v>
      </c>
      <c r="T1742" s="9">
        <f t="shared" si="194"/>
        <v>42201.60905092593</v>
      </c>
      <c r="U1742">
        <f t="shared" si="195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f t="shared" si="189"/>
        <v>111</v>
      </c>
      <c r="P1743">
        <f t="shared" si="190"/>
        <v>25.580000000000002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42120.419803240737</v>
      </c>
      <c r="T1743" s="9">
        <f t="shared" si="194"/>
        <v>42165.419803240737</v>
      </c>
      <c r="U1743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f t="shared" si="189"/>
        <v>109</v>
      </c>
      <c r="P1744">
        <f t="shared" si="190"/>
        <v>63.98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42710.668634259251</v>
      </c>
      <c r="T1744" s="9">
        <f t="shared" si="194"/>
        <v>42742.666666666664</v>
      </c>
      <c r="U1744">
        <f t="shared" si="195"/>
        <v>32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f t="shared" si="189"/>
        <v>101</v>
      </c>
      <c r="P1745">
        <f t="shared" si="190"/>
        <v>89.93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42586.717303240737</v>
      </c>
      <c r="T1745" s="9">
        <f t="shared" si="194"/>
        <v>42608.957638888889</v>
      </c>
      <c r="U1745">
        <f t="shared" si="195"/>
        <v>23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f t="shared" si="189"/>
        <v>119</v>
      </c>
      <c r="P1746">
        <f t="shared" si="190"/>
        <v>93.08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42026.396724537037</v>
      </c>
      <c r="T1746" s="9">
        <f t="shared" si="194"/>
        <v>42071.355057870365</v>
      </c>
      <c r="U1746">
        <f t="shared" si="195"/>
        <v>45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f t="shared" si="189"/>
        <v>115</v>
      </c>
      <c r="P1747">
        <f t="shared" si="190"/>
        <v>89.68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42690.051365740735</v>
      </c>
      <c r="T1747" s="9">
        <f t="shared" si="194"/>
        <v>42725.874999999993</v>
      </c>
      <c r="U1747">
        <f t="shared" si="195"/>
        <v>36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f t="shared" si="189"/>
        <v>149</v>
      </c>
      <c r="P1748">
        <f t="shared" si="190"/>
        <v>207.62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42667.968368055554</v>
      </c>
      <c r="T1748" s="9">
        <f t="shared" si="194"/>
        <v>42697.874999999993</v>
      </c>
      <c r="U1748">
        <f t="shared" si="195"/>
        <v>30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f t="shared" si="189"/>
        <v>105</v>
      </c>
      <c r="P1749">
        <f t="shared" si="190"/>
        <v>59.41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42292.227199074077</v>
      </c>
      <c r="T1749" s="9">
        <f t="shared" si="194"/>
        <v>42321.416666666664</v>
      </c>
      <c r="U1749">
        <f t="shared" si="195"/>
        <v>30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f t="shared" si="189"/>
        <v>130</v>
      </c>
      <c r="P1750">
        <f t="shared" si="190"/>
        <v>358.98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42219.742395833331</v>
      </c>
      <c r="T1750" s="9">
        <f t="shared" si="194"/>
        <v>42249.742395833331</v>
      </c>
      <c r="U1750">
        <f t="shared" si="195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f t="shared" si="189"/>
        <v>124</v>
      </c>
      <c r="P1751">
        <f t="shared" si="190"/>
        <v>94.740000000000009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42758.767604166664</v>
      </c>
      <c r="T1751" s="9">
        <f t="shared" si="194"/>
        <v>42795.583333333336</v>
      </c>
      <c r="U1751">
        <f t="shared" si="195"/>
        <v>37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f t="shared" si="189"/>
        <v>202</v>
      </c>
      <c r="P1752">
        <f t="shared" si="190"/>
        <v>80.650000000000006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42454.628518518519</v>
      </c>
      <c r="T1752" s="9">
        <f t="shared" si="194"/>
        <v>42479.628518518519</v>
      </c>
      <c r="U1752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f t="shared" si="189"/>
        <v>103</v>
      </c>
      <c r="P1753">
        <f t="shared" si="190"/>
        <v>168.69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42052.573182870365</v>
      </c>
      <c r="T1753" s="9">
        <f t="shared" si="194"/>
        <v>42082.5315162037</v>
      </c>
      <c r="U1753">
        <f t="shared" si="195"/>
        <v>30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f t="shared" si="189"/>
        <v>261</v>
      </c>
      <c r="P1754">
        <f t="shared" si="190"/>
        <v>34.69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42627.044930555552</v>
      </c>
      <c r="T1754" s="9">
        <f t="shared" si="194"/>
        <v>42657.044930555552</v>
      </c>
      <c r="U1754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f t="shared" si="189"/>
        <v>108</v>
      </c>
      <c r="P1755">
        <f t="shared" si="190"/>
        <v>462.86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42420.541296296295</v>
      </c>
      <c r="T1755" s="9">
        <f t="shared" si="194"/>
        <v>42450.499629629623</v>
      </c>
      <c r="U1755">
        <f t="shared" si="195"/>
        <v>30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f t="shared" si="189"/>
        <v>111</v>
      </c>
      <c r="P1756">
        <f t="shared" si="190"/>
        <v>104.39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42067.668437499997</v>
      </c>
      <c r="T1756" s="9">
        <f t="shared" si="194"/>
        <v>42097.626770833333</v>
      </c>
      <c r="U1756">
        <f t="shared" si="195"/>
        <v>30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42252.580567129626</v>
      </c>
      <c r="T1757" s="9">
        <f t="shared" si="194"/>
        <v>42282.580567129626</v>
      </c>
      <c r="U1757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f t="shared" si="189"/>
        <v>103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42570.959131944437</v>
      </c>
      <c r="T1758" s="9">
        <f t="shared" si="194"/>
        <v>42610.959131944437</v>
      </c>
      <c r="U1758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f t="shared" si="189"/>
        <v>116</v>
      </c>
      <c r="P1759">
        <f t="shared" si="190"/>
        <v>414.28999999999996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42733.619016203702</v>
      </c>
      <c r="T1759" s="9">
        <f t="shared" si="194"/>
        <v>42763.603472222218</v>
      </c>
      <c r="U1759">
        <f t="shared" si="195"/>
        <v>30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f t="shared" si="189"/>
        <v>115</v>
      </c>
      <c r="P1760">
        <f t="shared" si="190"/>
        <v>42.489999999999995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42505.74759259259</v>
      </c>
      <c r="T1760" s="9">
        <f t="shared" si="194"/>
        <v>42565.74759259259</v>
      </c>
      <c r="U1760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f t="shared" si="189"/>
        <v>107</v>
      </c>
      <c r="P1761">
        <f t="shared" si="190"/>
        <v>108.78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42068.620706018519</v>
      </c>
      <c r="T1761" s="9">
        <f t="shared" si="194"/>
        <v>42088.579039351847</v>
      </c>
      <c r="U1761">
        <f t="shared" si="195"/>
        <v>20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f t="shared" si="189"/>
        <v>166</v>
      </c>
      <c r="P1762">
        <f t="shared" si="190"/>
        <v>81.100000000000009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42405.464270833334</v>
      </c>
      <c r="T1762" s="9">
        <f t="shared" si="194"/>
        <v>42425.464270833334</v>
      </c>
      <c r="U1762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f t="shared" si="189"/>
        <v>155</v>
      </c>
      <c r="P1763">
        <f t="shared" si="190"/>
        <v>51.669999999999995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42209.359490740739</v>
      </c>
      <c r="T1763" s="9">
        <f t="shared" si="194"/>
        <v>42259.359490740739</v>
      </c>
      <c r="U1763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42410.773668981477</v>
      </c>
      <c r="T1764" s="9">
        <f t="shared" si="194"/>
        <v>42440.773668981477</v>
      </c>
      <c r="U1764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f t="shared" si="189"/>
        <v>102</v>
      </c>
      <c r="P1765">
        <f t="shared" si="190"/>
        <v>103.64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42636.660185185181</v>
      </c>
      <c r="T1765" s="9">
        <f t="shared" si="194"/>
        <v>42666.660185185181</v>
      </c>
      <c r="U1765">
        <f t="shared" si="195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f t="shared" si="189"/>
        <v>20</v>
      </c>
      <c r="P1766">
        <f t="shared" si="190"/>
        <v>55.29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41825.27753472222</v>
      </c>
      <c r="T1766" s="9">
        <f t="shared" si="194"/>
        <v>41854.27753472222</v>
      </c>
      <c r="U1766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f t="shared" si="189"/>
        <v>60</v>
      </c>
      <c r="P1767">
        <f t="shared" si="190"/>
        <v>72.17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41834.772129629629</v>
      </c>
      <c r="T1767" s="9">
        <f t="shared" si="194"/>
        <v>41864.772129629629</v>
      </c>
      <c r="U1767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f t="shared" si="189"/>
        <v>0</v>
      </c>
      <c r="P1768" t="str">
        <f t="shared" si="190"/>
        <v/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41855.65148148148</v>
      </c>
      <c r="T1768" s="9">
        <f t="shared" si="194"/>
        <v>41876.65148148148</v>
      </c>
      <c r="U1768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f t="shared" si="189"/>
        <v>46</v>
      </c>
      <c r="P1769">
        <f t="shared" si="190"/>
        <v>58.62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41824.450046296297</v>
      </c>
      <c r="T1769" s="9">
        <f t="shared" si="194"/>
        <v>41854.450046296297</v>
      </c>
      <c r="U1769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f t="shared" si="189"/>
        <v>4</v>
      </c>
      <c r="P1770">
        <f t="shared" si="190"/>
        <v>12.47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41849.352361111109</v>
      </c>
      <c r="T1770" s="9">
        <f t="shared" si="194"/>
        <v>41909.352361111109</v>
      </c>
      <c r="U1770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f t="shared" si="189"/>
        <v>3</v>
      </c>
      <c r="P1771">
        <f t="shared" si="190"/>
        <v>49.14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41987.610636574071</v>
      </c>
      <c r="T1771" s="9">
        <f t="shared" si="194"/>
        <v>42017.610636574071</v>
      </c>
      <c r="U1771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f t="shared" si="189"/>
        <v>57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41891.571689814817</v>
      </c>
      <c r="T1772" s="9">
        <f t="shared" si="194"/>
        <v>41926.571689814817</v>
      </c>
      <c r="U1772">
        <f t="shared" si="195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f t="shared" si="189"/>
        <v>22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41905.771296296298</v>
      </c>
      <c r="T1773" s="9">
        <f t="shared" si="194"/>
        <v>41935.771296296298</v>
      </c>
      <c r="U1773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f t="shared" si="189"/>
        <v>16</v>
      </c>
      <c r="P1774">
        <f t="shared" si="190"/>
        <v>45.16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41766.509675925925</v>
      </c>
      <c r="T1774" s="9">
        <f t="shared" si="194"/>
        <v>41826.509675925925</v>
      </c>
      <c r="U1774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f t="shared" si="189"/>
        <v>7</v>
      </c>
      <c r="P1775">
        <f t="shared" si="190"/>
        <v>98.79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41978.552060185182</v>
      </c>
      <c r="T1775" s="9">
        <f t="shared" si="194"/>
        <v>42023.552060185182</v>
      </c>
      <c r="U1775">
        <f t="shared" si="195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f t="shared" si="189"/>
        <v>46</v>
      </c>
      <c r="P1776">
        <f t="shared" si="190"/>
        <v>88.31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41930.010324074072</v>
      </c>
      <c r="T1776" s="9">
        <f t="shared" si="194"/>
        <v>41972.415972222218</v>
      </c>
      <c r="U1776">
        <f t="shared" si="195"/>
        <v>43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f t="shared" si="189"/>
        <v>66</v>
      </c>
      <c r="P1777">
        <f t="shared" si="190"/>
        <v>170.63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41891.768055555556</v>
      </c>
      <c r="T1777" s="9">
        <f t="shared" si="194"/>
        <v>41936.768055555556</v>
      </c>
      <c r="U1777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f t="shared" si="189"/>
        <v>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41905.748506944445</v>
      </c>
      <c r="T1778" s="9">
        <f t="shared" si="194"/>
        <v>41941.748506944445</v>
      </c>
      <c r="U1778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f t="shared" si="189"/>
        <v>14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42025.14876157407</v>
      </c>
      <c r="T1779" s="9">
        <f t="shared" si="194"/>
        <v>42055.14876157407</v>
      </c>
      <c r="U1779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f t="shared" si="189"/>
        <v>2</v>
      </c>
      <c r="P1780">
        <f t="shared" si="190"/>
        <v>66.34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42045.655034722215</v>
      </c>
      <c r="T1780" s="9">
        <f t="shared" si="194"/>
        <v>42090.613368055558</v>
      </c>
      <c r="U1780">
        <f t="shared" si="195"/>
        <v>45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f t="shared" si="189"/>
        <v>37</v>
      </c>
      <c r="P1781">
        <f t="shared" si="190"/>
        <v>104.9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42585.483564814807</v>
      </c>
      <c r="T1781" s="9">
        <f t="shared" si="194"/>
        <v>42615.483564814807</v>
      </c>
      <c r="U1781">
        <f t="shared" si="195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f t="shared" si="189"/>
        <v>40</v>
      </c>
      <c r="P1782">
        <f t="shared" si="190"/>
        <v>78.45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42493.392476851855</v>
      </c>
      <c r="T1782" s="9">
        <f t="shared" si="194"/>
        <v>42553.392476851855</v>
      </c>
      <c r="U1782">
        <f t="shared" si="195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f t="shared" si="189"/>
        <v>26</v>
      </c>
      <c r="P1783">
        <f t="shared" si="190"/>
        <v>59.05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42597.409085648142</v>
      </c>
      <c r="T1783" s="9">
        <f t="shared" si="194"/>
        <v>42628.409085648142</v>
      </c>
      <c r="U1783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f t="shared" si="189"/>
        <v>16</v>
      </c>
      <c r="P1784">
        <f t="shared" si="190"/>
        <v>71.350000000000009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42388.366770833331</v>
      </c>
      <c r="T1784" s="9">
        <f t="shared" si="194"/>
        <v>42421.366770833331</v>
      </c>
      <c r="U1784">
        <f t="shared" si="195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f t="shared" si="189"/>
        <v>24</v>
      </c>
      <c r="P1785">
        <f t="shared" si="190"/>
        <v>51.23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42115.741643518515</v>
      </c>
      <c r="T1785" s="9">
        <f t="shared" si="194"/>
        <v>42145.741643518515</v>
      </c>
      <c r="U1785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f t="shared" si="189"/>
        <v>40</v>
      </c>
      <c r="P1786">
        <f t="shared" si="190"/>
        <v>60.25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42003.447222222218</v>
      </c>
      <c r="T1786" s="9">
        <f t="shared" si="194"/>
        <v>42034.934027777774</v>
      </c>
      <c r="U1786">
        <f t="shared" si="195"/>
        <v>32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f t="shared" si="189"/>
        <v>21</v>
      </c>
      <c r="P1787">
        <f t="shared" si="190"/>
        <v>44.94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41896.926562499997</v>
      </c>
      <c r="T1787" s="9">
        <f t="shared" si="194"/>
        <v>41927.791666666664</v>
      </c>
      <c r="U1787">
        <f t="shared" si="195"/>
        <v>31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f t="shared" si="189"/>
        <v>48</v>
      </c>
      <c r="P1788">
        <f t="shared" si="190"/>
        <v>31.21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41958.342326388891</v>
      </c>
      <c r="T1788" s="9">
        <f t="shared" si="194"/>
        <v>41988.342326388891</v>
      </c>
      <c r="U1788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f t="shared" si="189"/>
        <v>16</v>
      </c>
      <c r="P1789">
        <f t="shared" si="190"/>
        <v>63.879999999999995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42068.447187499994</v>
      </c>
      <c r="T1789" s="9">
        <f t="shared" si="194"/>
        <v>42098.40552083333</v>
      </c>
      <c r="U1789">
        <f t="shared" si="195"/>
        <v>30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f t="shared" si="189"/>
        <v>2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41913.740069444444</v>
      </c>
      <c r="T1790" s="9">
        <f t="shared" si="194"/>
        <v>41943.740069444444</v>
      </c>
      <c r="U1790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41956.041701388887</v>
      </c>
      <c r="T1791" s="9">
        <f t="shared" si="194"/>
        <v>42016.041701388887</v>
      </c>
      <c r="U1791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f t="shared" si="189"/>
        <v>5</v>
      </c>
      <c r="P1792">
        <f t="shared" si="190"/>
        <v>109.07000000000001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42010.466180555559</v>
      </c>
      <c r="T1792" s="9">
        <f t="shared" si="194"/>
        <v>42040.466180555559</v>
      </c>
      <c r="U1792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f t="shared" si="189"/>
        <v>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41973.532002314816</v>
      </c>
      <c r="T1793" s="9">
        <f t="shared" si="194"/>
        <v>42033.532002314816</v>
      </c>
      <c r="U1793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f t="shared" si="189"/>
        <v>62</v>
      </c>
      <c r="P1794">
        <f t="shared" si="190"/>
        <v>109.94000000000001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42188.822708333326</v>
      </c>
      <c r="T1794" s="9">
        <f t="shared" si="194"/>
        <v>42226.082638888889</v>
      </c>
      <c r="U1794">
        <f t="shared" si="195"/>
        <v>38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f t="shared" ref="O1795:O1858" si="196">ROUNDUP(SUM(E1795/D1795)*100,)</f>
        <v>2</v>
      </c>
      <c r="P1795">
        <f t="shared" ref="P1795:P1858" si="197">IFERROR(ROUNDUP(E1795/L1795,2),"")</f>
        <v>20</v>
      </c>
      <c r="Q1795" t="str">
        <f t="shared" ref="Q1795:Q1858" si="198">LEFT(N1795,SEARCH("/",N1795,1)-1)</f>
        <v>photography</v>
      </c>
      <c r="R1795" t="str">
        <f t="shared" ref="R1795:R1858" si="199">RIGHT(N1795,LEN(N1795) - SEARCH("/",N1795))</f>
        <v>photobooks</v>
      </c>
      <c r="S1795" s="9">
        <f t="shared" ref="S1795:S1858" si="200">(((J1795/60)/60)/24)+DATE(1970,1,1)+(-5/24)</f>
        <v>41940.683333333334</v>
      </c>
      <c r="T1795" s="9">
        <f t="shared" ref="T1795:T1858" si="201">(((I1795/60)/60)/24)+DATE(1970,1,1)+(-5/24)</f>
        <v>41970.724999999999</v>
      </c>
      <c r="U1795">
        <f t="shared" ref="U1795:U1858" si="202">IFERROR(ROUNDUP(T1795-S1795,0),"")</f>
        <v>31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f t="shared" si="196"/>
        <v>12</v>
      </c>
      <c r="P1796">
        <f t="shared" si="197"/>
        <v>55.39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42011.342847222222</v>
      </c>
      <c r="T1796" s="9">
        <f t="shared" si="201"/>
        <v>42046.342847222222</v>
      </c>
      <c r="U1796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f t="shared" si="196"/>
        <v>39</v>
      </c>
      <c r="P1797">
        <f t="shared" si="197"/>
        <v>133.91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42628.080335648141</v>
      </c>
      <c r="T1797" s="9">
        <f t="shared" si="201"/>
        <v>42657.458333333336</v>
      </c>
      <c r="U1797">
        <f t="shared" si="202"/>
        <v>30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f t="shared" si="196"/>
        <v>23</v>
      </c>
      <c r="P1798">
        <f t="shared" si="197"/>
        <v>48.73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42515.231087962959</v>
      </c>
      <c r="T1798" s="9">
        <f t="shared" si="201"/>
        <v>42575.231087962959</v>
      </c>
      <c r="U1798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f t="shared" si="196"/>
        <v>68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42689.360983796294</v>
      </c>
      <c r="T1799" s="9">
        <f t="shared" si="201"/>
        <v>42719.360983796294</v>
      </c>
      <c r="U1799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f t="shared" si="196"/>
        <v>14</v>
      </c>
      <c r="P1800">
        <f t="shared" si="197"/>
        <v>58.98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42344.118437499994</v>
      </c>
      <c r="T1800" s="9">
        <f t="shared" si="201"/>
        <v>42404.118437499994</v>
      </c>
      <c r="U1800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f t="shared" si="196"/>
        <v>2</v>
      </c>
      <c r="P1801">
        <f t="shared" si="197"/>
        <v>11.64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41934.634351851848</v>
      </c>
      <c r="T1801" s="9">
        <f t="shared" si="201"/>
        <v>41954.676018518519</v>
      </c>
      <c r="U1801">
        <f t="shared" si="202"/>
        <v>21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f t="shared" si="196"/>
        <v>21</v>
      </c>
      <c r="P1802">
        <f t="shared" si="197"/>
        <v>83.72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42623.397800925923</v>
      </c>
      <c r="T1802" s="9">
        <f t="shared" si="201"/>
        <v>42653.397800925923</v>
      </c>
      <c r="U1802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f t="shared" si="196"/>
        <v>14</v>
      </c>
      <c r="P1803">
        <f t="shared" si="197"/>
        <v>63.65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42321.452175925922</v>
      </c>
      <c r="T1803" s="9">
        <f t="shared" si="201"/>
        <v>42353.298611111109</v>
      </c>
      <c r="U1803">
        <f t="shared" si="202"/>
        <v>32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f t="shared" si="196"/>
        <v>49</v>
      </c>
      <c r="P1804">
        <f t="shared" si="197"/>
        <v>94.28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42159.264236111114</v>
      </c>
      <c r="T1804" s="9">
        <f t="shared" si="201"/>
        <v>42182.707638888889</v>
      </c>
      <c r="U1804">
        <f t="shared" si="202"/>
        <v>24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f t="shared" si="196"/>
        <v>31</v>
      </c>
      <c r="P1805">
        <f t="shared" si="197"/>
        <v>71.87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42017.863217592596</v>
      </c>
      <c r="T1805" s="9">
        <f t="shared" si="201"/>
        <v>42048.863217592596</v>
      </c>
      <c r="U1805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f t="shared" si="196"/>
        <v>36</v>
      </c>
      <c r="P1806">
        <f t="shared" si="197"/>
        <v>104.85000000000001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42282.469953703701</v>
      </c>
      <c r="T1806" s="9">
        <f t="shared" si="201"/>
        <v>42322.511620370373</v>
      </c>
      <c r="U1806">
        <f t="shared" si="202"/>
        <v>41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f t="shared" si="196"/>
        <v>37</v>
      </c>
      <c r="P1807">
        <f t="shared" si="197"/>
        <v>67.14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42247.595578703702</v>
      </c>
      <c r="T1807" s="9">
        <f t="shared" si="201"/>
        <v>42279.541666666664</v>
      </c>
      <c r="U1807">
        <f t="shared" si="202"/>
        <v>32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f t="shared" si="196"/>
        <v>3</v>
      </c>
      <c r="P1808">
        <f t="shared" si="197"/>
        <v>73.88000000000001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41877.429965277777</v>
      </c>
      <c r="T1808" s="9">
        <f t="shared" si="201"/>
        <v>41912.429965277777</v>
      </c>
      <c r="U1808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f t="shared" si="196"/>
        <v>12</v>
      </c>
      <c r="P1809">
        <f t="shared" si="197"/>
        <v>69.13000000000001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41879.860104166662</v>
      </c>
      <c r="T1809" s="9">
        <f t="shared" si="201"/>
        <v>41909.860104166662</v>
      </c>
      <c r="U1809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f t="shared" si="196"/>
        <v>42</v>
      </c>
      <c r="P1810">
        <f t="shared" si="197"/>
        <v>120.78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42742.472569444442</v>
      </c>
      <c r="T1810" s="9">
        <f t="shared" si="201"/>
        <v>42777.472569444442</v>
      </c>
      <c r="U1810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f t="shared" si="196"/>
        <v>11</v>
      </c>
      <c r="P1811">
        <f t="shared" si="197"/>
        <v>42.23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42029.699525462966</v>
      </c>
      <c r="T1811" s="9">
        <f t="shared" si="201"/>
        <v>42064.699525462966</v>
      </c>
      <c r="U1811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f t="shared" si="196"/>
        <v>4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41860.701689814814</v>
      </c>
      <c r="T1812" s="9">
        <f t="shared" si="201"/>
        <v>41872.701689814814</v>
      </c>
      <c r="U1812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f t="shared" si="196"/>
        <v>1</v>
      </c>
      <c r="P1813">
        <f t="shared" si="197"/>
        <v>1.54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41876.225347222222</v>
      </c>
      <c r="T1813" s="9">
        <f t="shared" si="201"/>
        <v>41935.958333333328</v>
      </c>
      <c r="U1813">
        <f t="shared" si="202"/>
        <v>60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f t="shared" si="196"/>
        <v>14</v>
      </c>
      <c r="P1814">
        <f t="shared" si="197"/>
        <v>37.61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42524.110370370363</v>
      </c>
      <c r="T1814" s="9">
        <f t="shared" si="201"/>
        <v>42554.110370370363</v>
      </c>
      <c r="U1814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f t="shared" si="196"/>
        <v>0</v>
      </c>
      <c r="P1815" t="str">
        <f t="shared" si="197"/>
        <v/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41829.68069444444</v>
      </c>
      <c r="T1815" s="9">
        <f t="shared" si="201"/>
        <v>41859.68069444444</v>
      </c>
      <c r="U1815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f t="shared" si="196"/>
        <v>50</v>
      </c>
      <c r="P1816">
        <f t="shared" si="197"/>
        <v>42.16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42033.105740740742</v>
      </c>
      <c r="T1816" s="9">
        <f t="shared" si="201"/>
        <v>42063.105740740742</v>
      </c>
      <c r="U1816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f t="shared" si="196"/>
        <v>0</v>
      </c>
      <c r="P1817" t="str">
        <f t="shared" si="197"/>
        <v/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42172.698344907411</v>
      </c>
      <c r="T1817" s="9">
        <f t="shared" si="201"/>
        <v>42186.698344907411</v>
      </c>
      <c r="U1817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f t="shared" si="196"/>
        <v>3</v>
      </c>
      <c r="P1818">
        <f t="shared" si="197"/>
        <v>84.84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42548.667858796289</v>
      </c>
      <c r="T1818" s="9">
        <f t="shared" si="201"/>
        <v>42576.583333333336</v>
      </c>
      <c r="U1818">
        <f t="shared" si="202"/>
        <v>28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f t="shared" si="196"/>
        <v>53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42705.453784722216</v>
      </c>
      <c r="T1819" s="9">
        <f t="shared" si="201"/>
        <v>42765.082638888889</v>
      </c>
      <c r="U1819">
        <f t="shared" si="202"/>
        <v>60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f t="shared" si="196"/>
        <v>0</v>
      </c>
      <c r="P1820" t="str">
        <f t="shared" si="197"/>
        <v/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42067.026041666664</v>
      </c>
      <c r="T1820" s="9">
        <f t="shared" si="201"/>
        <v>42096.984374999993</v>
      </c>
      <c r="U1820">
        <f t="shared" si="202"/>
        <v>30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f t="shared" si="196"/>
        <v>3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41820.543935185182</v>
      </c>
      <c r="T1821" s="9">
        <f t="shared" si="201"/>
        <v>41850.543935185182</v>
      </c>
      <c r="U1821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f t="shared" si="196"/>
        <v>7</v>
      </c>
      <c r="P1822">
        <f t="shared" si="197"/>
        <v>213.38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42064.87604166667</v>
      </c>
      <c r="T1822" s="9">
        <f t="shared" si="201"/>
        <v>42094.834374999999</v>
      </c>
      <c r="U1822">
        <f t="shared" si="202"/>
        <v>30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f t="shared" si="196"/>
        <v>135</v>
      </c>
      <c r="P1823">
        <f t="shared" si="197"/>
        <v>59.169999999999995</v>
      </c>
      <c r="Q1823" t="str">
        <f t="shared" si="198"/>
        <v>music</v>
      </c>
      <c r="R1823" t="str">
        <f t="shared" si="199"/>
        <v>rock</v>
      </c>
      <c r="S1823" s="9">
        <f t="shared" si="200"/>
        <v>40926.110729166663</v>
      </c>
      <c r="T1823" s="9">
        <f t="shared" si="201"/>
        <v>40971.110729166663</v>
      </c>
      <c r="U1823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f t="shared" si="196"/>
        <v>100</v>
      </c>
      <c r="P1824">
        <f t="shared" si="197"/>
        <v>27.28</v>
      </c>
      <c r="Q1824" t="str">
        <f t="shared" si="198"/>
        <v>music</v>
      </c>
      <c r="R1824" t="str">
        <f t="shared" si="199"/>
        <v>rock</v>
      </c>
      <c r="S1824" s="9">
        <f t="shared" si="200"/>
        <v>41634.588680555549</v>
      </c>
      <c r="T1824" s="9">
        <f t="shared" si="201"/>
        <v>41670.584027777775</v>
      </c>
      <c r="U1824">
        <f t="shared" si="202"/>
        <v>36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f t="shared" si="196"/>
        <v>116</v>
      </c>
      <c r="P1825">
        <f t="shared" si="197"/>
        <v>24.580000000000002</v>
      </c>
      <c r="Q1825" t="str">
        <f t="shared" si="198"/>
        <v>music</v>
      </c>
      <c r="R1825" t="str">
        <f t="shared" si="199"/>
        <v>rock</v>
      </c>
      <c r="S1825" s="9">
        <f t="shared" si="200"/>
        <v>41176.47657407407</v>
      </c>
      <c r="T1825" s="9">
        <f t="shared" si="201"/>
        <v>41206.47657407407</v>
      </c>
      <c r="U1825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f t="shared" si="196"/>
        <v>101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41626.707951388889</v>
      </c>
      <c r="T1826" s="9">
        <f t="shared" si="201"/>
        <v>41646.880555555552</v>
      </c>
      <c r="U1826">
        <f t="shared" si="202"/>
        <v>21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f t="shared" si="196"/>
        <v>106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41443.626192129625</v>
      </c>
      <c r="T1827" s="9">
        <f t="shared" si="201"/>
        <v>41466.626192129625</v>
      </c>
      <c r="U1827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f t="shared" si="196"/>
        <v>101</v>
      </c>
      <c r="P1828">
        <f t="shared" si="197"/>
        <v>53.16</v>
      </c>
      <c r="Q1828" t="str">
        <f t="shared" si="198"/>
        <v>music</v>
      </c>
      <c r="R1828" t="str">
        <f t="shared" si="199"/>
        <v>rock</v>
      </c>
      <c r="S1828" s="9">
        <f t="shared" si="200"/>
        <v>41657.715474537035</v>
      </c>
      <c r="T1828" s="9">
        <f t="shared" si="201"/>
        <v>41687.715474537035</v>
      </c>
      <c r="U1828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f t="shared" si="196"/>
        <v>101</v>
      </c>
      <c r="P1829">
        <f t="shared" si="197"/>
        <v>83.89</v>
      </c>
      <c r="Q1829" t="str">
        <f t="shared" si="198"/>
        <v>music</v>
      </c>
      <c r="R1829" t="str">
        <f t="shared" si="199"/>
        <v>rock</v>
      </c>
      <c r="S1829" s="9">
        <f t="shared" si="200"/>
        <v>40555.117604166662</v>
      </c>
      <c r="T1829" s="9">
        <f t="shared" si="201"/>
        <v>40605.117604166662</v>
      </c>
      <c r="U1829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f t="shared" si="196"/>
        <v>101</v>
      </c>
      <c r="P1830">
        <f t="shared" si="197"/>
        <v>417.34</v>
      </c>
      <c r="Q1830" t="str">
        <f t="shared" si="198"/>
        <v>music</v>
      </c>
      <c r="R1830" t="str">
        <f t="shared" si="199"/>
        <v>rock</v>
      </c>
      <c r="S1830" s="9">
        <f t="shared" si="200"/>
        <v>41736.691319444442</v>
      </c>
      <c r="T1830" s="9">
        <f t="shared" si="201"/>
        <v>41768.708333333328</v>
      </c>
      <c r="U1830">
        <f t="shared" si="202"/>
        <v>33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f t="shared" si="196"/>
        <v>167</v>
      </c>
      <c r="P1831">
        <f t="shared" si="197"/>
        <v>75.77000000000001</v>
      </c>
      <c r="Q1831" t="str">
        <f t="shared" si="198"/>
        <v>music</v>
      </c>
      <c r="R1831" t="str">
        <f t="shared" si="199"/>
        <v>rock</v>
      </c>
      <c r="S1831" s="9">
        <f t="shared" si="200"/>
        <v>40515.879293981481</v>
      </c>
      <c r="T1831" s="9">
        <f t="shared" si="201"/>
        <v>40564.708333333328</v>
      </c>
      <c r="U1831">
        <f t="shared" si="202"/>
        <v>49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f t="shared" si="196"/>
        <v>102</v>
      </c>
      <c r="P1832">
        <f t="shared" si="197"/>
        <v>67.39</v>
      </c>
      <c r="Q1832" t="str">
        <f t="shared" si="198"/>
        <v>music</v>
      </c>
      <c r="R1832" t="str">
        <f t="shared" si="199"/>
        <v>rock</v>
      </c>
      <c r="S1832" s="9">
        <f t="shared" si="200"/>
        <v>41664.475775462961</v>
      </c>
      <c r="T1832" s="9">
        <f t="shared" si="201"/>
        <v>41694.475775462961</v>
      </c>
      <c r="U1832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f t="shared" si="196"/>
        <v>103</v>
      </c>
      <c r="P1833">
        <f t="shared" si="197"/>
        <v>73.58</v>
      </c>
      <c r="Q1833" t="str">
        <f t="shared" si="198"/>
        <v>music</v>
      </c>
      <c r="R1833" t="str">
        <f t="shared" si="199"/>
        <v>rock</v>
      </c>
      <c r="S1833" s="9">
        <f t="shared" si="200"/>
        <v>41026.787766203699</v>
      </c>
      <c r="T1833" s="9">
        <f t="shared" si="201"/>
        <v>41041.787766203699</v>
      </c>
      <c r="U1833">
        <f t="shared" si="202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40576.331331018519</v>
      </c>
      <c r="T1834" s="9">
        <f t="shared" si="201"/>
        <v>40606.331331018519</v>
      </c>
      <c r="U1834">
        <f t="shared" si="202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41302.835682870369</v>
      </c>
      <c r="T1835" s="9">
        <f t="shared" si="201"/>
        <v>41335.124305555553</v>
      </c>
      <c r="U1835">
        <f t="shared" si="202"/>
        <v>33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f t="shared" si="196"/>
        <v>119</v>
      </c>
      <c r="P1836">
        <f t="shared" si="197"/>
        <v>131.16999999999999</v>
      </c>
      <c r="Q1836" t="str">
        <f t="shared" si="198"/>
        <v>music</v>
      </c>
      <c r="R1836" t="str">
        <f t="shared" si="199"/>
        <v>rock</v>
      </c>
      <c r="S1836" s="9">
        <f t="shared" si="200"/>
        <v>41988.755729166667</v>
      </c>
      <c r="T1836" s="9">
        <f t="shared" si="201"/>
        <v>42028.755729166667</v>
      </c>
      <c r="U1836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f t="shared" si="196"/>
        <v>104</v>
      </c>
      <c r="P1837">
        <f t="shared" si="197"/>
        <v>47.28</v>
      </c>
      <c r="Q1837" t="str">
        <f t="shared" si="198"/>
        <v>music</v>
      </c>
      <c r="R1837" t="str">
        <f t="shared" si="199"/>
        <v>rock</v>
      </c>
      <c r="S1837" s="9">
        <f t="shared" si="200"/>
        <v>42430.49387731481</v>
      </c>
      <c r="T1837" s="9">
        <f t="shared" si="201"/>
        <v>42460.452210648145</v>
      </c>
      <c r="U1837">
        <f t="shared" si="202"/>
        <v>30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f t="shared" si="196"/>
        <v>201</v>
      </c>
      <c r="P1838">
        <f t="shared" si="197"/>
        <v>182.13</v>
      </c>
      <c r="Q1838" t="str">
        <f t="shared" si="198"/>
        <v>music</v>
      </c>
      <c r="R1838" t="str">
        <f t="shared" si="199"/>
        <v>rock</v>
      </c>
      <c r="S1838" s="9">
        <f t="shared" si="200"/>
        <v>41305.601030092592</v>
      </c>
      <c r="T1838" s="9">
        <f t="shared" si="201"/>
        <v>41322.601030092592</v>
      </c>
      <c r="U1838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f t="shared" si="196"/>
        <v>307</v>
      </c>
      <c r="P1839">
        <f t="shared" si="197"/>
        <v>61.37</v>
      </c>
      <c r="Q1839" t="str">
        <f t="shared" si="198"/>
        <v>music</v>
      </c>
      <c r="R1839" t="str">
        <f t="shared" si="199"/>
        <v>rock</v>
      </c>
      <c r="S1839" s="9">
        <f t="shared" si="200"/>
        <v>40925.839525462965</v>
      </c>
      <c r="T1839" s="9">
        <f t="shared" si="201"/>
        <v>40985.797858796293</v>
      </c>
      <c r="U1839">
        <f t="shared" si="202"/>
        <v>60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f t="shared" si="196"/>
        <v>101</v>
      </c>
      <c r="P1840">
        <f t="shared" si="197"/>
        <v>35.769999999999996</v>
      </c>
      <c r="Q1840" t="str">
        <f t="shared" si="198"/>
        <v>music</v>
      </c>
      <c r="R1840" t="str">
        <f t="shared" si="199"/>
        <v>rock</v>
      </c>
      <c r="S1840" s="9">
        <f t="shared" si="200"/>
        <v>40788.578206018516</v>
      </c>
      <c r="T1840" s="9">
        <f t="shared" si="201"/>
        <v>40816.916666666664</v>
      </c>
      <c r="U1840">
        <f t="shared" si="202"/>
        <v>29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f t="shared" si="196"/>
        <v>206</v>
      </c>
      <c r="P1841">
        <f t="shared" si="197"/>
        <v>45.629999999999995</v>
      </c>
      <c r="Q1841" t="str">
        <f t="shared" si="198"/>
        <v>music</v>
      </c>
      <c r="R1841" t="str">
        <f t="shared" si="199"/>
        <v>rock</v>
      </c>
      <c r="S1841" s="9">
        <f t="shared" si="200"/>
        <v>42614.513680555552</v>
      </c>
      <c r="T1841" s="9">
        <f t="shared" si="201"/>
        <v>42644.513680555552</v>
      </c>
      <c r="U1841">
        <f t="shared" si="202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f t="shared" si="196"/>
        <v>109</v>
      </c>
      <c r="P1842">
        <f t="shared" si="197"/>
        <v>75.39</v>
      </c>
      <c r="Q1842" t="str">
        <f t="shared" si="198"/>
        <v>music</v>
      </c>
      <c r="R1842" t="str">
        <f t="shared" si="199"/>
        <v>rock</v>
      </c>
      <c r="S1842" s="9">
        <f t="shared" si="200"/>
        <v>41381.88784722222</v>
      </c>
      <c r="T1842" s="9">
        <f t="shared" si="201"/>
        <v>41400.999305555553</v>
      </c>
      <c r="U1842">
        <f t="shared" si="202"/>
        <v>20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f t="shared" si="196"/>
        <v>102</v>
      </c>
      <c r="P1843">
        <f t="shared" si="197"/>
        <v>50.879999999999995</v>
      </c>
      <c r="Q1843" t="str">
        <f t="shared" si="198"/>
        <v>music</v>
      </c>
      <c r="R1843" t="str">
        <f t="shared" si="199"/>
        <v>rock</v>
      </c>
      <c r="S1843" s="9">
        <f t="shared" si="200"/>
        <v>41745.637094907404</v>
      </c>
      <c r="T1843" s="9">
        <f t="shared" si="201"/>
        <v>41778.999305555553</v>
      </c>
      <c r="U1843">
        <f t="shared" si="202"/>
        <v>34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f t="shared" si="196"/>
        <v>126</v>
      </c>
      <c r="P1844">
        <f t="shared" si="197"/>
        <v>119.29</v>
      </c>
      <c r="Q1844" t="str">
        <f t="shared" si="198"/>
        <v>music</v>
      </c>
      <c r="R1844" t="str">
        <f t="shared" si="199"/>
        <v>rock</v>
      </c>
      <c r="S1844" s="9">
        <f t="shared" si="200"/>
        <v>42031.423391203702</v>
      </c>
      <c r="T1844" s="9">
        <f t="shared" si="201"/>
        <v>42065.040972222218</v>
      </c>
      <c r="U1844">
        <f t="shared" si="202"/>
        <v>34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f t="shared" si="196"/>
        <v>125</v>
      </c>
      <c r="P1845">
        <f t="shared" si="197"/>
        <v>92.550000000000011</v>
      </c>
      <c r="Q1845" t="str">
        <f t="shared" si="198"/>
        <v>music</v>
      </c>
      <c r="R1845" t="str">
        <f t="shared" si="199"/>
        <v>rock</v>
      </c>
      <c r="S1845" s="9">
        <f t="shared" si="200"/>
        <v>40564.786504629628</v>
      </c>
      <c r="T1845" s="9">
        <f t="shared" si="201"/>
        <v>40594.786504629628</v>
      </c>
      <c r="U1845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f t="shared" si="196"/>
        <v>102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40666.765208333331</v>
      </c>
      <c r="T1846" s="9">
        <f t="shared" si="201"/>
        <v>40704.916666666664</v>
      </c>
      <c r="U1846">
        <f t="shared" si="202"/>
        <v>39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f t="shared" si="196"/>
        <v>100</v>
      </c>
      <c r="P1847">
        <f t="shared" si="197"/>
        <v>52.64</v>
      </c>
      <c r="Q1847" t="str">
        <f t="shared" si="198"/>
        <v>music</v>
      </c>
      <c r="R1847" t="str">
        <f t="shared" si="199"/>
        <v>rock</v>
      </c>
      <c r="S1847" s="9">
        <f t="shared" si="200"/>
        <v>42523.124976851854</v>
      </c>
      <c r="T1847" s="9">
        <f t="shared" si="201"/>
        <v>42537.996527777774</v>
      </c>
      <c r="U1847">
        <f t="shared" si="202"/>
        <v>15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f t="shared" si="196"/>
        <v>138</v>
      </c>
      <c r="P1848">
        <f t="shared" si="197"/>
        <v>99</v>
      </c>
      <c r="Q1848" t="str">
        <f t="shared" si="198"/>
        <v>music</v>
      </c>
      <c r="R1848" t="str">
        <f t="shared" si="199"/>
        <v>rock</v>
      </c>
      <c r="S1848" s="9">
        <f t="shared" si="200"/>
        <v>41228.441863425927</v>
      </c>
      <c r="T1848" s="9">
        <f t="shared" si="201"/>
        <v>41258.441863425927</v>
      </c>
      <c r="U1848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f t="shared" si="196"/>
        <v>121</v>
      </c>
      <c r="P1849">
        <f t="shared" si="197"/>
        <v>79.53</v>
      </c>
      <c r="Q1849" t="str">
        <f t="shared" si="198"/>
        <v>music</v>
      </c>
      <c r="R1849" t="str">
        <f t="shared" si="199"/>
        <v>rock</v>
      </c>
      <c r="S1849" s="9">
        <f t="shared" si="200"/>
        <v>42094.028148148143</v>
      </c>
      <c r="T1849" s="9">
        <f t="shared" si="201"/>
        <v>42115.028148148143</v>
      </c>
      <c r="U1849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f t="shared" si="196"/>
        <v>108</v>
      </c>
      <c r="P1850">
        <f t="shared" si="197"/>
        <v>134.20999999999998</v>
      </c>
      <c r="Q1850" t="str">
        <f t="shared" si="198"/>
        <v>music</v>
      </c>
      <c r="R1850" t="str">
        <f t="shared" si="199"/>
        <v>rock</v>
      </c>
      <c r="S1850" s="9">
        <f t="shared" si="200"/>
        <v>40691.579722222217</v>
      </c>
      <c r="T1850" s="9">
        <f t="shared" si="201"/>
        <v>40755.082638888889</v>
      </c>
      <c r="U1850">
        <f t="shared" si="202"/>
        <v>64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f t="shared" si="196"/>
        <v>101</v>
      </c>
      <c r="P1851">
        <f t="shared" si="197"/>
        <v>37.629999999999995</v>
      </c>
      <c r="Q1851" t="str">
        <f t="shared" si="198"/>
        <v>music</v>
      </c>
      <c r="R1851" t="str">
        <f t="shared" si="199"/>
        <v>rock</v>
      </c>
      <c r="S1851" s="9">
        <f t="shared" si="200"/>
        <v>41169.637256944443</v>
      </c>
      <c r="T1851" s="9">
        <f t="shared" si="201"/>
        <v>41199.637256944443</v>
      </c>
      <c r="U1851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f t="shared" si="196"/>
        <v>102</v>
      </c>
      <c r="P1852">
        <f t="shared" si="197"/>
        <v>51.05</v>
      </c>
      <c r="Q1852" t="str">
        <f t="shared" si="198"/>
        <v>music</v>
      </c>
      <c r="R1852" t="str">
        <f t="shared" si="199"/>
        <v>rock</v>
      </c>
      <c r="S1852" s="9">
        <f t="shared" si="200"/>
        <v>41800.751157407409</v>
      </c>
      <c r="T1852" s="9">
        <f t="shared" si="201"/>
        <v>41830.751157407409</v>
      </c>
      <c r="U1852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f t="shared" si="196"/>
        <v>101</v>
      </c>
      <c r="P1853">
        <f t="shared" si="197"/>
        <v>50.04</v>
      </c>
      <c r="Q1853" t="str">
        <f t="shared" si="198"/>
        <v>music</v>
      </c>
      <c r="R1853" t="str">
        <f t="shared" si="199"/>
        <v>rock</v>
      </c>
      <c r="S1853" s="9">
        <f t="shared" si="200"/>
        <v>41827.69835648148</v>
      </c>
      <c r="T1853" s="9">
        <f t="shared" si="201"/>
        <v>41847.833333333328</v>
      </c>
      <c r="U1853">
        <f t="shared" si="202"/>
        <v>21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f t="shared" si="196"/>
        <v>117</v>
      </c>
      <c r="P1854">
        <f t="shared" si="197"/>
        <v>133.94</v>
      </c>
      <c r="Q1854" t="str">
        <f t="shared" si="198"/>
        <v>music</v>
      </c>
      <c r="R1854" t="str">
        <f t="shared" si="199"/>
        <v>rock</v>
      </c>
      <c r="S1854" s="9">
        <f t="shared" si="200"/>
        <v>42081.563101851854</v>
      </c>
      <c r="T1854" s="9">
        <f t="shared" si="201"/>
        <v>42118.791666666664</v>
      </c>
      <c r="U1854">
        <f t="shared" si="202"/>
        <v>38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f t="shared" si="196"/>
        <v>102</v>
      </c>
      <c r="P1855">
        <f t="shared" si="197"/>
        <v>58.22</v>
      </c>
      <c r="Q1855" t="str">
        <f t="shared" si="198"/>
        <v>music</v>
      </c>
      <c r="R1855" t="str">
        <f t="shared" si="199"/>
        <v>rock</v>
      </c>
      <c r="S1855" s="9">
        <f t="shared" si="200"/>
        <v>41176.852048611108</v>
      </c>
      <c r="T1855" s="9">
        <f t="shared" si="201"/>
        <v>41226.893715277773</v>
      </c>
      <c r="U1855">
        <f t="shared" si="202"/>
        <v>51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f t="shared" si="196"/>
        <v>103</v>
      </c>
      <c r="P1856">
        <f t="shared" si="197"/>
        <v>88.04</v>
      </c>
      <c r="Q1856" t="str">
        <f t="shared" si="198"/>
        <v>music</v>
      </c>
      <c r="R1856" t="str">
        <f t="shared" si="199"/>
        <v>rock</v>
      </c>
      <c r="S1856" s="9">
        <f t="shared" si="200"/>
        <v>41387.812928240739</v>
      </c>
      <c r="T1856" s="9">
        <f t="shared" si="201"/>
        <v>41417.812928240739</v>
      </c>
      <c r="U1856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f t="shared" si="196"/>
        <v>155</v>
      </c>
      <c r="P1857">
        <f t="shared" si="197"/>
        <v>70.58</v>
      </c>
      <c r="Q1857" t="str">
        <f t="shared" si="198"/>
        <v>music</v>
      </c>
      <c r="R1857" t="str">
        <f t="shared" si="199"/>
        <v>rock</v>
      </c>
      <c r="S1857" s="9">
        <f t="shared" si="200"/>
        <v>41600.330324074072</v>
      </c>
      <c r="T1857" s="9">
        <f t="shared" si="201"/>
        <v>41645.330324074072</v>
      </c>
      <c r="U1857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f t="shared" si="196"/>
        <v>102</v>
      </c>
      <c r="P1858">
        <f t="shared" si="197"/>
        <v>53.29</v>
      </c>
      <c r="Q1858" t="str">
        <f t="shared" si="198"/>
        <v>music</v>
      </c>
      <c r="R1858" t="str">
        <f t="shared" si="199"/>
        <v>rock</v>
      </c>
      <c r="S1858" s="9">
        <f t="shared" si="200"/>
        <v>41817.64666666666</v>
      </c>
      <c r="T1858" s="9">
        <f t="shared" si="201"/>
        <v>41838.64666666666</v>
      </c>
      <c r="U1858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f t="shared" ref="O1859:O1922" si="203">ROUNDUP(SUM(E1859/D1859)*100,)</f>
        <v>100</v>
      </c>
      <c r="P1859">
        <f t="shared" ref="P1859:P1922" si="204">IFERROR(ROUNDUP(E1859/L1859,2),"")</f>
        <v>136.37</v>
      </c>
      <c r="Q1859" t="str">
        <f t="shared" ref="Q1859:Q1922" si="205">LEFT(N1859,SEARCH("/",N1859,1)-1)</f>
        <v>music</v>
      </c>
      <c r="R1859" t="str">
        <f t="shared" ref="R1859:R1922" si="206">RIGHT(N1859,LEN(N1859) - SEARCH("/",N1859))</f>
        <v>rock</v>
      </c>
      <c r="S1859" s="9">
        <f t="shared" ref="S1859:S1922" si="207">(((J1859/60)/60)/24)+DATE(1970,1,1)+(-5/24)</f>
        <v>41864.560335648144</v>
      </c>
      <c r="T1859" s="9">
        <f t="shared" ref="T1859:T1922" si="208">(((I1859/60)/60)/24)+DATE(1970,1,1)+(-5/24)</f>
        <v>41894.560335648144</v>
      </c>
      <c r="U1859">
        <f t="shared" ref="U1859:U1922" si="209">IFERROR(ROUNDUP(T1859-S1859,0),"")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f t="shared" si="203"/>
        <v>109</v>
      </c>
      <c r="P1860">
        <f t="shared" si="204"/>
        <v>40.549999999999997</v>
      </c>
      <c r="Q1860" t="str">
        <f t="shared" si="205"/>
        <v>music</v>
      </c>
      <c r="R1860" t="str">
        <f t="shared" si="206"/>
        <v>rock</v>
      </c>
      <c r="S1860" s="9">
        <f t="shared" si="207"/>
        <v>40832.9921412037</v>
      </c>
      <c r="T1860" s="9">
        <f t="shared" si="208"/>
        <v>40893.033807870372</v>
      </c>
      <c r="U1860">
        <f t="shared" si="209"/>
        <v>61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f t="shared" si="203"/>
        <v>132</v>
      </c>
      <c r="P1861">
        <f t="shared" si="204"/>
        <v>70.63000000000001</v>
      </c>
      <c r="Q1861" t="str">
        <f t="shared" si="205"/>
        <v>music</v>
      </c>
      <c r="R1861" t="str">
        <f t="shared" si="206"/>
        <v>rock</v>
      </c>
      <c r="S1861" s="9">
        <f t="shared" si="207"/>
        <v>40778.561678240738</v>
      </c>
      <c r="T1861" s="9">
        <f t="shared" si="208"/>
        <v>40808.561678240738</v>
      </c>
      <c r="U1861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f t="shared" si="203"/>
        <v>134</v>
      </c>
      <c r="P1862">
        <f t="shared" si="204"/>
        <v>52.69</v>
      </c>
      <c r="Q1862" t="str">
        <f t="shared" si="205"/>
        <v>music</v>
      </c>
      <c r="R1862" t="str">
        <f t="shared" si="206"/>
        <v>rock</v>
      </c>
      <c r="S1862" s="9">
        <f t="shared" si="207"/>
        <v>41655.500972222217</v>
      </c>
      <c r="T1862" s="9">
        <f t="shared" si="208"/>
        <v>41676.500972222217</v>
      </c>
      <c r="U1862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f t="shared" si="203"/>
        <v>0</v>
      </c>
      <c r="P1863" t="str">
        <f t="shared" si="204"/>
        <v/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42000.091909722221</v>
      </c>
      <c r="T1863" s="9">
        <f t="shared" si="208"/>
        <v>42030.091909722221</v>
      </c>
      <c r="U1863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f t="shared" si="203"/>
        <v>9</v>
      </c>
      <c r="P1864">
        <f t="shared" si="204"/>
        <v>90.940000000000012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42755.284421296288</v>
      </c>
      <c r="T1864" s="9">
        <f t="shared" si="208"/>
        <v>42802.104166666664</v>
      </c>
      <c r="U1864">
        <f t="shared" si="209"/>
        <v>47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f t="shared" si="203"/>
        <v>1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41772.588946759257</v>
      </c>
      <c r="T1865" s="9">
        <f t="shared" si="208"/>
        <v>41802.588946759257</v>
      </c>
      <c r="U1865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f t="shared" si="203"/>
        <v>43</v>
      </c>
      <c r="P1866">
        <f t="shared" si="204"/>
        <v>58.089999999999996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41733.508101851847</v>
      </c>
      <c r="T1866" s="9">
        <f t="shared" si="208"/>
        <v>41763.508101851847</v>
      </c>
      <c r="U1866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f t="shared" si="203"/>
        <v>1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42645.159108796295</v>
      </c>
      <c r="T1867" s="9">
        <f t="shared" si="208"/>
        <v>42680.200775462967</v>
      </c>
      <c r="U1867">
        <f t="shared" si="209"/>
        <v>36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f t="shared" si="203"/>
        <v>1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42742.038159722222</v>
      </c>
      <c r="T1868" s="9">
        <f t="shared" si="208"/>
        <v>42794.958333333336</v>
      </c>
      <c r="U1868">
        <f t="shared" si="209"/>
        <v>53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f t="shared" si="203"/>
        <v>1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42649.716574074067</v>
      </c>
      <c r="T1869" s="9">
        <f t="shared" si="208"/>
        <v>42679.716574074067</v>
      </c>
      <c r="U1869">
        <f t="shared" si="20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f t="shared" si="203"/>
        <v>5</v>
      </c>
      <c r="P1870">
        <f t="shared" si="204"/>
        <v>71.59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42328.570891203701</v>
      </c>
      <c r="T1870" s="9">
        <f t="shared" si="208"/>
        <v>42353.124305555553</v>
      </c>
      <c r="U1870">
        <f t="shared" si="209"/>
        <v>25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f t="shared" si="203"/>
        <v>0</v>
      </c>
      <c r="P1871" t="str">
        <f t="shared" si="204"/>
        <v/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42708.794548611106</v>
      </c>
      <c r="T1871" s="9">
        <f t="shared" si="208"/>
        <v>42738.794548611106</v>
      </c>
      <c r="U1871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f t="shared" si="203"/>
        <v>11</v>
      </c>
      <c r="P1872">
        <f t="shared" si="204"/>
        <v>32.82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42371.14739583333</v>
      </c>
      <c r="T1872" s="9">
        <f t="shared" si="208"/>
        <v>42399.970138888886</v>
      </c>
      <c r="U1872">
        <f t="shared" si="209"/>
        <v>29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f t="shared" si="203"/>
        <v>72</v>
      </c>
      <c r="P1873">
        <f t="shared" si="204"/>
        <v>49.12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41923.575243055551</v>
      </c>
      <c r="T1873" s="9">
        <f t="shared" si="208"/>
        <v>41963.616909722223</v>
      </c>
      <c r="U1873">
        <f t="shared" si="209"/>
        <v>41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f t="shared" si="203"/>
        <v>2</v>
      </c>
      <c r="P1874">
        <f t="shared" si="204"/>
        <v>16.310000000000002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42154.921319444438</v>
      </c>
      <c r="T1874" s="9">
        <f t="shared" si="208"/>
        <v>42184.921319444438</v>
      </c>
      <c r="U1874">
        <f t="shared" si="20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f t="shared" si="203"/>
        <v>1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42164.407523148147</v>
      </c>
      <c r="T1875" s="9">
        <f t="shared" si="208"/>
        <v>42193.489583333336</v>
      </c>
      <c r="U1875">
        <f t="shared" si="209"/>
        <v>30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f t="shared" si="203"/>
        <v>1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42529.760798611103</v>
      </c>
      <c r="T1876" s="9">
        <f t="shared" si="208"/>
        <v>42549.760798611103</v>
      </c>
      <c r="U1876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42528.691064814811</v>
      </c>
      <c r="T1877" s="9">
        <f t="shared" si="208"/>
        <v>42588.691064814811</v>
      </c>
      <c r="U1877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f t="shared" si="203"/>
        <v>0</v>
      </c>
      <c r="P1878" t="str">
        <f t="shared" si="204"/>
        <v/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41776.076446759253</v>
      </c>
      <c r="T1878" s="9">
        <f t="shared" si="208"/>
        <v>41806.076446759253</v>
      </c>
      <c r="U1878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f t="shared" si="203"/>
        <v>0</v>
      </c>
      <c r="P1879" t="str">
        <f t="shared" si="204"/>
        <v/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42034.820891203701</v>
      </c>
      <c r="T1879" s="9">
        <f t="shared" si="208"/>
        <v>42063.820891203701</v>
      </c>
      <c r="U1879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f t="shared" si="203"/>
        <v>0</v>
      </c>
      <c r="P1880" t="str">
        <f t="shared" si="204"/>
        <v/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41772.800405092588</v>
      </c>
      <c r="T1880" s="9">
        <f t="shared" si="208"/>
        <v>41802.800405092588</v>
      </c>
      <c r="U1880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f t="shared" si="203"/>
        <v>1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42413.441307870373</v>
      </c>
      <c r="T1881" s="9">
        <f t="shared" si="208"/>
        <v>42443.399641203701</v>
      </c>
      <c r="U1881">
        <f t="shared" si="209"/>
        <v>30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f t="shared" si="203"/>
        <v>21</v>
      </c>
      <c r="P1882">
        <f t="shared" si="204"/>
        <v>41.839999999999996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42430.358564814807</v>
      </c>
      <c r="T1882" s="9">
        <f t="shared" si="208"/>
        <v>42459.31689814815</v>
      </c>
      <c r="U1882">
        <f t="shared" si="209"/>
        <v>29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f t="shared" si="203"/>
        <v>173</v>
      </c>
      <c r="P1883">
        <f t="shared" si="204"/>
        <v>49.339999999999996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42042.944317129623</v>
      </c>
      <c r="T1883" s="9">
        <f t="shared" si="208"/>
        <v>42072.902650462966</v>
      </c>
      <c r="U1883">
        <f t="shared" si="209"/>
        <v>30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f t="shared" si="203"/>
        <v>101</v>
      </c>
      <c r="P1884">
        <f t="shared" si="204"/>
        <v>41.73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41067.740879629629</v>
      </c>
      <c r="T1884" s="9">
        <f t="shared" si="208"/>
        <v>41100.783333333333</v>
      </c>
      <c r="U1884">
        <f t="shared" si="209"/>
        <v>34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f t="shared" si="203"/>
        <v>105</v>
      </c>
      <c r="P1885">
        <f t="shared" si="204"/>
        <v>32.72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40977.739675925921</v>
      </c>
      <c r="T1885" s="9">
        <f t="shared" si="208"/>
        <v>41007.698009259257</v>
      </c>
      <c r="U1885">
        <f t="shared" si="209"/>
        <v>30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f t="shared" si="203"/>
        <v>136</v>
      </c>
      <c r="P1886">
        <f t="shared" si="204"/>
        <v>51.97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41204.989988425921</v>
      </c>
      <c r="T1886" s="9">
        <f t="shared" si="208"/>
        <v>41240.291666666664</v>
      </c>
      <c r="U1886">
        <f t="shared" si="209"/>
        <v>36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f t="shared" si="203"/>
        <v>117</v>
      </c>
      <c r="P1887">
        <f t="shared" si="204"/>
        <v>50.69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41098.885532407403</v>
      </c>
      <c r="T1887" s="9">
        <f t="shared" si="208"/>
        <v>41131.708333333328</v>
      </c>
      <c r="U1887">
        <f t="shared" si="209"/>
        <v>33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f t="shared" si="203"/>
        <v>103</v>
      </c>
      <c r="P1888">
        <f t="shared" si="204"/>
        <v>42.25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41925.69835648148</v>
      </c>
      <c r="T1888" s="9">
        <f t="shared" si="208"/>
        <v>41955.740023148144</v>
      </c>
      <c r="U1888">
        <f t="shared" si="209"/>
        <v>31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f t="shared" si="203"/>
        <v>112</v>
      </c>
      <c r="P1889">
        <f t="shared" si="204"/>
        <v>416.88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42323.591805555552</v>
      </c>
      <c r="T1889" s="9">
        <f t="shared" si="208"/>
        <v>42341.687499999993</v>
      </c>
      <c r="U1889">
        <f t="shared" si="209"/>
        <v>19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f t="shared" si="203"/>
        <v>167</v>
      </c>
      <c r="P1890">
        <f t="shared" si="204"/>
        <v>46.66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40299.03162037037</v>
      </c>
      <c r="T1890" s="9">
        <f t="shared" si="208"/>
        <v>40329.999305555553</v>
      </c>
      <c r="U1890">
        <f t="shared" si="209"/>
        <v>31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f t="shared" si="203"/>
        <v>107</v>
      </c>
      <c r="P1891">
        <f t="shared" si="204"/>
        <v>48.46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41299.585023148145</v>
      </c>
      <c r="T1891" s="9">
        <f t="shared" si="208"/>
        <v>41344.543356481481</v>
      </c>
      <c r="U1891">
        <f t="shared" si="209"/>
        <v>45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f t="shared" si="203"/>
        <v>145</v>
      </c>
      <c r="P1892">
        <f t="shared" si="204"/>
        <v>70.53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41228.577870370369</v>
      </c>
      <c r="T1892" s="9">
        <f t="shared" si="208"/>
        <v>41258.577870370369</v>
      </c>
      <c r="U1892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f t="shared" si="203"/>
        <v>106</v>
      </c>
      <c r="P1893">
        <f t="shared" si="204"/>
        <v>87.960000000000008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40335.589745370366</v>
      </c>
      <c r="T1893" s="9">
        <f t="shared" si="208"/>
        <v>40381.041666666664</v>
      </c>
      <c r="U1893">
        <f t="shared" si="209"/>
        <v>46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f t="shared" si="203"/>
        <v>137</v>
      </c>
      <c r="P1894">
        <f t="shared" si="204"/>
        <v>26.270000000000003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40671.429178240738</v>
      </c>
      <c r="T1894" s="9">
        <f t="shared" si="208"/>
        <v>40701.429178240738</v>
      </c>
      <c r="U1894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f t="shared" si="203"/>
        <v>104</v>
      </c>
      <c r="P1895">
        <f t="shared" si="204"/>
        <v>57.78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40632.733622685184</v>
      </c>
      <c r="T1895" s="9">
        <f t="shared" si="208"/>
        <v>40648.957638888889</v>
      </c>
      <c r="U1895">
        <f t="shared" si="209"/>
        <v>17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f t="shared" si="203"/>
        <v>115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40920.696562500001</v>
      </c>
      <c r="T1896" s="9">
        <f t="shared" si="208"/>
        <v>40951.696562500001</v>
      </c>
      <c r="U1896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f t="shared" si="203"/>
        <v>102</v>
      </c>
      <c r="P1897">
        <f t="shared" si="204"/>
        <v>196.35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42267.538449074076</v>
      </c>
      <c r="T1897" s="9">
        <f t="shared" si="208"/>
        <v>42297.538449074076</v>
      </c>
      <c r="U1897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40981.501909722218</v>
      </c>
      <c r="T1898" s="9">
        <f t="shared" si="208"/>
        <v>41011.501909722218</v>
      </c>
      <c r="U1898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f t="shared" si="203"/>
        <v>103</v>
      </c>
      <c r="P1899">
        <f t="shared" si="204"/>
        <v>35.559999999999995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41680.375069444446</v>
      </c>
      <c r="T1899" s="9">
        <f t="shared" si="208"/>
        <v>41702.666666666664</v>
      </c>
      <c r="U1899">
        <f t="shared" si="209"/>
        <v>23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f t="shared" si="203"/>
        <v>145</v>
      </c>
      <c r="P1900">
        <f t="shared" si="204"/>
        <v>68.81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42365.9846412037</v>
      </c>
      <c r="T1900" s="9">
        <f t="shared" si="208"/>
        <v>42401.541666666664</v>
      </c>
      <c r="U1900">
        <f t="shared" si="209"/>
        <v>36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f t="shared" si="203"/>
        <v>134</v>
      </c>
      <c r="P1901">
        <f t="shared" si="204"/>
        <v>28.580000000000002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42058.733402777776</v>
      </c>
      <c r="T1901" s="9">
        <f t="shared" si="208"/>
        <v>42088.691736111105</v>
      </c>
      <c r="U1901">
        <f t="shared" si="209"/>
        <v>30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f t="shared" si="203"/>
        <v>110</v>
      </c>
      <c r="P1902">
        <f t="shared" si="204"/>
        <v>50.64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41160.663553240738</v>
      </c>
      <c r="T1902" s="9">
        <f t="shared" si="208"/>
        <v>41188.207638888889</v>
      </c>
      <c r="U1902">
        <f t="shared" si="209"/>
        <v>28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f t="shared" si="203"/>
        <v>3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42116.334826388884</v>
      </c>
      <c r="T1903" s="9">
        <f t="shared" si="208"/>
        <v>42146.333333333336</v>
      </c>
      <c r="U1903">
        <f t="shared" si="209"/>
        <v>30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f t="shared" si="203"/>
        <v>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42037.581562499996</v>
      </c>
      <c r="T1904" s="9">
        <f t="shared" si="208"/>
        <v>42067.581562499996</v>
      </c>
      <c r="U1904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f t="shared" si="203"/>
        <v>47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42702.562395833331</v>
      </c>
      <c r="T1905" s="9">
        <f t="shared" si="208"/>
        <v>42762.562395833331</v>
      </c>
      <c r="U1905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f t="shared" si="203"/>
        <v>1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42326.477094907408</v>
      </c>
      <c r="T1906" s="9">
        <f t="shared" si="208"/>
        <v>42371.477094907408</v>
      </c>
      <c r="U1906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f t="shared" si="203"/>
        <v>1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41859.717523148145</v>
      </c>
      <c r="T1907" s="9">
        <f t="shared" si="208"/>
        <v>41889.717523148145</v>
      </c>
      <c r="U1907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f t="shared" si="203"/>
        <v>43</v>
      </c>
      <c r="P1908">
        <f t="shared" si="204"/>
        <v>215.95999999999998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42514.462766203702</v>
      </c>
      <c r="T1908" s="9">
        <f t="shared" si="208"/>
        <v>42544.462766203702</v>
      </c>
      <c r="U1908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f t="shared" si="203"/>
        <v>1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41767.378761574073</v>
      </c>
      <c r="T1909" s="9">
        <f t="shared" si="208"/>
        <v>41782.378761574073</v>
      </c>
      <c r="U1909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f t="shared" si="203"/>
        <v>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42703.709490740737</v>
      </c>
      <c r="T1910" s="9">
        <f t="shared" si="208"/>
        <v>42733.709490740737</v>
      </c>
      <c r="U1910">
        <f t="shared" si="20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f t="shared" si="203"/>
        <v>15</v>
      </c>
      <c r="P1911">
        <f t="shared" si="204"/>
        <v>129.97999999999999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41905.220821759256</v>
      </c>
      <c r="T1911" s="9">
        <f t="shared" si="208"/>
        <v>41935.220821759256</v>
      </c>
      <c r="U1911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f t="shared" si="203"/>
        <v>40</v>
      </c>
      <c r="P1912">
        <f t="shared" si="204"/>
        <v>117.5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42264.754826388882</v>
      </c>
      <c r="T1912" s="9">
        <f t="shared" si="208"/>
        <v>42308.739583333336</v>
      </c>
      <c r="U1912">
        <f t="shared" si="209"/>
        <v>44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f t="shared" si="203"/>
        <v>1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41829.825624999998</v>
      </c>
      <c r="T1913" s="9">
        <f t="shared" si="208"/>
        <v>41859.825624999998</v>
      </c>
      <c r="U1913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f t="shared" si="203"/>
        <v>60</v>
      </c>
      <c r="P1914">
        <f t="shared" si="204"/>
        <v>70.600000000000009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42129.018055555549</v>
      </c>
      <c r="T1914" s="9">
        <f t="shared" si="208"/>
        <v>42159.018055555549</v>
      </c>
      <c r="U1914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f t="shared" si="203"/>
        <v>2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41890.302986111106</v>
      </c>
      <c r="T1915" s="9">
        <f t="shared" si="208"/>
        <v>41920.302986111106</v>
      </c>
      <c r="U1915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f t="shared" si="203"/>
        <v>10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41928.966122685182</v>
      </c>
      <c r="T1916" s="9">
        <f t="shared" si="208"/>
        <v>41943.957638888889</v>
      </c>
      <c r="U1916">
        <f t="shared" si="209"/>
        <v>15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41863.840532407405</v>
      </c>
      <c r="T1917" s="9">
        <f t="shared" si="208"/>
        <v>41883.840532407405</v>
      </c>
      <c r="U1917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42656.508969907409</v>
      </c>
      <c r="T1918" s="9">
        <f t="shared" si="208"/>
        <v>42681.550636574073</v>
      </c>
      <c r="U1918">
        <f t="shared" si="209"/>
        <v>26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f t="shared" si="203"/>
        <v>53</v>
      </c>
      <c r="P1919">
        <f t="shared" si="204"/>
        <v>2928.9300000000003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42746.06172453703</v>
      </c>
      <c r="T1919" s="9">
        <f t="shared" si="208"/>
        <v>42776.06172453703</v>
      </c>
      <c r="U1919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f t="shared" si="203"/>
        <v>2</v>
      </c>
      <c r="P1920">
        <f t="shared" si="204"/>
        <v>28.89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41828.581608796296</v>
      </c>
      <c r="T1920" s="9">
        <f t="shared" si="208"/>
        <v>41863.581608796296</v>
      </c>
      <c r="U1920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f t="shared" si="203"/>
        <v>48</v>
      </c>
      <c r="P1921">
        <f t="shared" si="204"/>
        <v>29.630000000000003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42113.667233796288</v>
      </c>
      <c r="T1921" s="9">
        <f t="shared" si="208"/>
        <v>42143.667233796288</v>
      </c>
      <c r="U1921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f t="shared" si="203"/>
        <v>44</v>
      </c>
      <c r="P1922">
        <f t="shared" si="204"/>
        <v>40.989999999999995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42270.66737268518</v>
      </c>
      <c r="T1922" s="9">
        <f t="shared" si="208"/>
        <v>42298.749999999993</v>
      </c>
      <c r="U1922">
        <f t="shared" si="209"/>
        <v>29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f t="shared" ref="O1923:O1986" si="210">ROUNDUP(SUM(E1923/D1923)*100,)</f>
        <v>137</v>
      </c>
      <c r="P1923">
        <f t="shared" ref="P1923:P1986" si="211">IFERROR(ROUNDUP(E1923/L1923,2),"")</f>
        <v>54</v>
      </c>
      <c r="Q1923" t="str">
        <f t="shared" ref="Q1923:Q1986" si="212">LEFT(N1923,SEARCH("/",N1923,1)-1)</f>
        <v>music</v>
      </c>
      <c r="R1923" t="str">
        <f t="shared" ref="R1923:R1986" si="213">RIGHT(N1923,LEN(N1923) - SEARCH("/",N1923))</f>
        <v>indie rock</v>
      </c>
      <c r="S1923" s="9">
        <f t="shared" ref="S1923:S1986" si="214">(((J1923/60)/60)/24)+DATE(1970,1,1)+(-5/24)</f>
        <v>41074.013229166667</v>
      </c>
      <c r="T1923" s="9">
        <f t="shared" ref="T1923:T1986" si="215">(((I1923/60)/60)/24)+DATE(1970,1,1)+(-5/24)</f>
        <v>41104.013229166667</v>
      </c>
      <c r="U1923">
        <f t="shared" ref="U1923:U1986" si="216">IFERROR(ROUNDUP(T1923-S1923,0),"")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f t="shared" si="210"/>
        <v>116</v>
      </c>
      <c r="P1924">
        <f t="shared" si="211"/>
        <v>36.11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41590.047534722216</v>
      </c>
      <c r="T1924" s="9">
        <f t="shared" si="215"/>
        <v>41620.047534722216</v>
      </c>
      <c r="U1924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f t="shared" si="210"/>
        <v>241</v>
      </c>
      <c r="P1925">
        <f t="shared" si="211"/>
        <v>23.16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40772.640416666662</v>
      </c>
      <c r="T1925" s="9">
        <f t="shared" si="215"/>
        <v>40812.999305555553</v>
      </c>
      <c r="U1925">
        <f t="shared" si="216"/>
        <v>41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f t="shared" si="210"/>
        <v>115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41626.552719907406</v>
      </c>
      <c r="T1926" s="9">
        <f t="shared" si="215"/>
        <v>41654.606249999997</v>
      </c>
      <c r="U1926">
        <f t="shared" si="216"/>
        <v>29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f t="shared" si="210"/>
        <v>111</v>
      </c>
      <c r="P1927">
        <f t="shared" si="211"/>
        <v>31.830000000000002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41535.693148148144</v>
      </c>
      <c r="T1927" s="9">
        <f t="shared" si="215"/>
        <v>41557.791666666664</v>
      </c>
      <c r="U1927">
        <f t="shared" si="216"/>
        <v>23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f t="shared" si="210"/>
        <v>196</v>
      </c>
      <c r="P1928">
        <f t="shared" si="211"/>
        <v>27.39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40456.746018518512</v>
      </c>
      <c r="T1928" s="9">
        <f t="shared" si="215"/>
        <v>40483.80972222222</v>
      </c>
      <c r="U1928">
        <f t="shared" si="216"/>
        <v>28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f t="shared" si="210"/>
        <v>104</v>
      </c>
      <c r="P1929">
        <f t="shared" si="211"/>
        <v>56.37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40960.653229166666</v>
      </c>
      <c r="T1929" s="9">
        <f t="shared" si="215"/>
        <v>40975.999305555553</v>
      </c>
      <c r="U1929">
        <f t="shared" si="216"/>
        <v>16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f t="shared" si="210"/>
        <v>104</v>
      </c>
      <c r="P1930">
        <f t="shared" si="211"/>
        <v>77.36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41371.439745370371</v>
      </c>
      <c r="T1930" s="9">
        <f t="shared" si="215"/>
        <v>41401.439745370371</v>
      </c>
      <c r="U1930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f t="shared" si="210"/>
        <v>101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40686.813263888886</v>
      </c>
      <c r="T1931" s="9">
        <f t="shared" si="215"/>
        <v>40728.813263888886</v>
      </c>
      <c r="U1931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f t="shared" si="210"/>
        <v>127</v>
      </c>
      <c r="P1932">
        <f t="shared" si="211"/>
        <v>48.85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41402.350486111107</v>
      </c>
      <c r="T1932" s="9">
        <f t="shared" si="215"/>
        <v>41462.350486111107</v>
      </c>
      <c r="U1932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f t="shared" si="210"/>
        <v>121</v>
      </c>
      <c r="P1933">
        <f t="shared" si="211"/>
        <v>48.25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41037.684131944443</v>
      </c>
      <c r="T1933" s="9">
        <f t="shared" si="215"/>
        <v>41050.9375</v>
      </c>
      <c r="U1933">
        <f t="shared" si="216"/>
        <v>14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f t="shared" si="210"/>
        <v>107</v>
      </c>
      <c r="P1934">
        <f t="shared" si="211"/>
        <v>70.22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40911.601539351846</v>
      </c>
      <c r="T1934" s="9">
        <f t="shared" si="215"/>
        <v>40932.601539351846</v>
      </c>
      <c r="U1934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f t="shared" si="210"/>
        <v>173</v>
      </c>
      <c r="P1935">
        <f t="shared" si="211"/>
        <v>94.06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41878.922534722216</v>
      </c>
      <c r="T1935" s="9">
        <f t="shared" si="215"/>
        <v>41908.922534722216</v>
      </c>
      <c r="U1935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f t="shared" si="210"/>
        <v>124</v>
      </c>
      <c r="P1936">
        <f t="shared" si="211"/>
        <v>80.28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40865.658807870372</v>
      </c>
      <c r="T1936" s="9">
        <f t="shared" si="215"/>
        <v>40902</v>
      </c>
      <c r="U1936">
        <f t="shared" si="216"/>
        <v>37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f t="shared" si="210"/>
        <v>109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41773.72420138889</v>
      </c>
      <c r="T1937" s="9">
        <f t="shared" si="215"/>
        <v>41810.999305555553</v>
      </c>
      <c r="U1937">
        <f t="shared" si="216"/>
        <v>38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f t="shared" si="210"/>
        <v>117</v>
      </c>
      <c r="P1938">
        <f t="shared" si="211"/>
        <v>60.269999999999996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40852.68136574074</v>
      </c>
      <c r="T1938" s="9">
        <f t="shared" si="215"/>
        <v>40883.040972222218</v>
      </c>
      <c r="U1938">
        <f t="shared" si="216"/>
        <v>31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f t="shared" si="210"/>
        <v>188</v>
      </c>
      <c r="P1939">
        <f t="shared" si="211"/>
        <v>38.75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41058.91065972222</v>
      </c>
      <c r="T1939" s="9">
        <f t="shared" si="215"/>
        <v>41074.957638888889</v>
      </c>
      <c r="U1939">
        <f t="shared" si="216"/>
        <v>17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f t="shared" si="210"/>
        <v>116</v>
      </c>
      <c r="P1940">
        <f t="shared" si="211"/>
        <v>152.54999999999998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41426.05128472222</v>
      </c>
      <c r="T1940" s="9">
        <f t="shared" si="215"/>
        <v>41457</v>
      </c>
      <c r="U1940">
        <f t="shared" si="216"/>
        <v>31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f t="shared" si="210"/>
        <v>111</v>
      </c>
      <c r="P1941">
        <f t="shared" si="211"/>
        <v>115.32000000000001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41313.776712962957</v>
      </c>
      <c r="T1941" s="9">
        <f t="shared" si="215"/>
        <v>41343.735046296293</v>
      </c>
      <c r="U1941">
        <f t="shared" si="216"/>
        <v>30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f t="shared" si="210"/>
        <v>171</v>
      </c>
      <c r="P1942">
        <f t="shared" si="211"/>
        <v>35.839999999999996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40670.298993055556</v>
      </c>
      <c r="T1942" s="9">
        <f t="shared" si="215"/>
        <v>40708.957638888889</v>
      </c>
      <c r="U1942">
        <f t="shared" si="216"/>
        <v>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f t="shared" si="210"/>
        <v>127</v>
      </c>
      <c r="P1943">
        <f t="shared" si="211"/>
        <v>64.58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41744.08253472222</v>
      </c>
      <c r="T1943" s="9">
        <f t="shared" si="215"/>
        <v>41774.08253472222</v>
      </c>
      <c r="U1943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f t="shared" si="210"/>
        <v>139</v>
      </c>
      <c r="P1944">
        <f t="shared" si="211"/>
        <v>87.440000000000012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40638.619675925926</v>
      </c>
      <c r="T1944" s="9">
        <f t="shared" si="215"/>
        <v>40728.619675925926</v>
      </c>
      <c r="U1944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f t="shared" si="210"/>
        <v>1706</v>
      </c>
      <c r="P1945">
        <f t="shared" si="211"/>
        <v>68.820000000000007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42548.061527777776</v>
      </c>
      <c r="T1945" s="9">
        <f t="shared" si="215"/>
        <v>42593.061527777776</v>
      </c>
      <c r="U1945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f t="shared" si="210"/>
        <v>789</v>
      </c>
      <c r="P1946">
        <f t="shared" si="211"/>
        <v>176.20999999999998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41730.376041666663</v>
      </c>
      <c r="T1946" s="9">
        <f t="shared" si="215"/>
        <v>41760.376041666663</v>
      </c>
      <c r="U1946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f t="shared" si="210"/>
        <v>349</v>
      </c>
      <c r="P1947">
        <f t="shared" si="211"/>
        <v>511.8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42157.043495370373</v>
      </c>
      <c r="T1947" s="9">
        <f t="shared" si="215"/>
        <v>42197.043495370373</v>
      </c>
      <c r="U1947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f t="shared" si="210"/>
        <v>150</v>
      </c>
      <c r="P1948">
        <f t="shared" si="211"/>
        <v>160.44999999999999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41688.941678240735</v>
      </c>
      <c r="T1948" s="9">
        <f t="shared" si="215"/>
        <v>41748.900011574071</v>
      </c>
      <c r="U1948">
        <f t="shared" si="216"/>
        <v>60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f t="shared" si="210"/>
        <v>101</v>
      </c>
      <c r="P1949">
        <f t="shared" si="211"/>
        <v>35.01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40102.709722222222</v>
      </c>
      <c r="T1949" s="9">
        <f t="shared" si="215"/>
        <v>40140.040972222218</v>
      </c>
      <c r="U1949">
        <f t="shared" si="216"/>
        <v>38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f t="shared" si="210"/>
        <v>801</v>
      </c>
      <c r="P1950">
        <f t="shared" si="211"/>
        <v>188.51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42473.395937499998</v>
      </c>
      <c r="T1950" s="9">
        <f t="shared" si="215"/>
        <v>42527.501388888886</v>
      </c>
      <c r="U1950">
        <f t="shared" si="216"/>
        <v>55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f t="shared" si="210"/>
        <v>107</v>
      </c>
      <c r="P1951">
        <f t="shared" si="211"/>
        <v>56.21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41800.214710648142</v>
      </c>
      <c r="T1951" s="9">
        <f t="shared" si="215"/>
        <v>41830.214710648142</v>
      </c>
      <c r="U1951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f t="shared" si="210"/>
        <v>201</v>
      </c>
      <c r="P1952">
        <f t="shared" si="211"/>
        <v>51.309999999999995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40623.973067129627</v>
      </c>
      <c r="T1952" s="9">
        <f t="shared" si="215"/>
        <v>40654.973067129627</v>
      </c>
      <c r="U1952">
        <f t="shared" si="216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f t="shared" si="210"/>
        <v>213</v>
      </c>
      <c r="P1953">
        <f t="shared" si="211"/>
        <v>127.37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42651.212233796294</v>
      </c>
      <c r="T1953" s="9">
        <f t="shared" si="215"/>
        <v>42681.253900462958</v>
      </c>
      <c r="U1953">
        <f t="shared" si="216"/>
        <v>31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f t="shared" si="210"/>
        <v>199</v>
      </c>
      <c r="P1954">
        <f t="shared" si="211"/>
        <v>101.86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41526.398321759254</v>
      </c>
      <c r="T1954" s="9">
        <f t="shared" si="215"/>
        <v>41563.398321759254</v>
      </c>
      <c r="U1954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f t="shared" si="210"/>
        <v>226</v>
      </c>
      <c r="P1955">
        <f t="shared" si="211"/>
        <v>230.56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40940.991493055553</v>
      </c>
      <c r="T1955" s="9">
        <f t="shared" si="215"/>
        <v>40969.916666666664</v>
      </c>
      <c r="U1955">
        <f t="shared" si="216"/>
        <v>29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f t="shared" si="210"/>
        <v>699</v>
      </c>
      <c r="P1956">
        <f t="shared" si="211"/>
        <v>842.11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42394.372407407405</v>
      </c>
      <c r="T1956" s="9">
        <f t="shared" si="215"/>
        <v>42440.999999999993</v>
      </c>
      <c r="U1956">
        <f t="shared" si="216"/>
        <v>47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f t="shared" si="210"/>
        <v>399</v>
      </c>
      <c r="P1957">
        <f t="shared" si="211"/>
        <v>577.28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41020.063437500001</v>
      </c>
      <c r="T1957" s="9">
        <f t="shared" si="215"/>
        <v>41052.583333333328</v>
      </c>
      <c r="U1957">
        <f t="shared" si="216"/>
        <v>33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f t="shared" si="210"/>
        <v>295</v>
      </c>
      <c r="P1958">
        <f t="shared" si="211"/>
        <v>483.34999999999997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42067.71533564815</v>
      </c>
      <c r="T1958" s="9">
        <f t="shared" si="215"/>
        <v>42112.673668981479</v>
      </c>
      <c r="U1958">
        <f t="shared" si="216"/>
        <v>45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f t="shared" si="210"/>
        <v>168</v>
      </c>
      <c r="P1959">
        <f t="shared" si="211"/>
        <v>76.14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41178.890196759254</v>
      </c>
      <c r="T1959" s="9">
        <f t="shared" si="215"/>
        <v>41208.890196759254</v>
      </c>
      <c r="U1959">
        <f t="shared" si="216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f t="shared" si="210"/>
        <v>1436</v>
      </c>
      <c r="P1960">
        <f t="shared" si="211"/>
        <v>74.11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41326.779641203699</v>
      </c>
      <c r="T1960" s="9">
        <f t="shared" si="215"/>
        <v>41356.737974537034</v>
      </c>
      <c r="U1960">
        <f t="shared" si="216"/>
        <v>30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f t="shared" si="210"/>
        <v>157</v>
      </c>
      <c r="P1961">
        <f t="shared" si="211"/>
        <v>36.97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41871.63726851852</v>
      </c>
      <c r="T1961" s="9">
        <f t="shared" si="215"/>
        <v>41912.791666666664</v>
      </c>
      <c r="U1961">
        <f t="shared" si="216"/>
        <v>42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f t="shared" si="210"/>
        <v>118</v>
      </c>
      <c r="P1962">
        <f t="shared" si="211"/>
        <v>2500.9700000000003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41964.154409722221</v>
      </c>
      <c r="T1962" s="9">
        <f t="shared" si="215"/>
        <v>41994.154409722221</v>
      </c>
      <c r="U1962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f t="shared" si="210"/>
        <v>1106</v>
      </c>
      <c r="P1963">
        <f t="shared" si="211"/>
        <v>67.7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41147.986307870371</v>
      </c>
      <c r="T1963" s="9">
        <f t="shared" si="215"/>
        <v>41187.957638888889</v>
      </c>
      <c r="U1963">
        <f t="shared" si="216"/>
        <v>40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f t="shared" si="210"/>
        <v>193</v>
      </c>
      <c r="P1964">
        <f t="shared" si="211"/>
        <v>63.05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41742.572175925925</v>
      </c>
      <c r="T1964" s="9">
        <f t="shared" si="215"/>
        <v>41772.572175925925</v>
      </c>
      <c r="U1964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f t="shared" si="210"/>
        <v>127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41863.221458333333</v>
      </c>
      <c r="T1965" s="9">
        <f t="shared" si="215"/>
        <v>41898.221458333333</v>
      </c>
      <c r="U1965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f t="shared" si="210"/>
        <v>260</v>
      </c>
      <c r="P1966">
        <f t="shared" si="211"/>
        <v>180.76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42452.064490740733</v>
      </c>
      <c r="T1966" s="9">
        <f t="shared" si="215"/>
        <v>42482.064490740733</v>
      </c>
      <c r="U1966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f t="shared" si="210"/>
        <v>263</v>
      </c>
      <c r="P1967">
        <f t="shared" si="211"/>
        <v>127.33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40897.880902777775</v>
      </c>
      <c r="T1967" s="9">
        <f t="shared" si="215"/>
        <v>40919.833333333328</v>
      </c>
      <c r="U1967">
        <f t="shared" si="216"/>
        <v>22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f t="shared" si="210"/>
        <v>207</v>
      </c>
      <c r="P1968">
        <f t="shared" si="211"/>
        <v>136.64999999999998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41835.332152777773</v>
      </c>
      <c r="T1968" s="9">
        <f t="shared" si="215"/>
        <v>41865.332152777773</v>
      </c>
      <c r="U1968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f t="shared" si="210"/>
        <v>371</v>
      </c>
      <c r="P1969">
        <f t="shared" si="211"/>
        <v>182.79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41730.455196759256</v>
      </c>
      <c r="T1969" s="9">
        <f t="shared" si="215"/>
        <v>41760.455196759256</v>
      </c>
      <c r="U1969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f t="shared" si="210"/>
        <v>285</v>
      </c>
      <c r="P1970">
        <f t="shared" si="211"/>
        <v>279.38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42676.378645833327</v>
      </c>
      <c r="T1970" s="9">
        <f t="shared" si="215"/>
        <v>42707.420312499999</v>
      </c>
      <c r="U1970">
        <f t="shared" si="216"/>
        <v>32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f t="shared" si="210"/>
        <v>580</v>
      </c>
      <c r="P1971">
        <f t="shared" si="211"/>
        <v>61.379999999999995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42557.584120370368</v>
      </c>
      <c r="T1971" s="9">
        <f t="shared" si="215"/>
        <v>42587.584120370368</v>
      </c>
      <c r="U1971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f t="shared" si="210"/>
        <v>1132</v>
      </c>
      <c r="P1972">
        <f t="shared" si="211"/>
        <v>80.73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41323.984965277778</v>
      </c>
      <c r="T1972" s="9">
        <f t="shared" si="215"/>
        <v>41383.943298611113</v>
      </c>
      <c r="U1972">
        <f t="shared" si="216"/>
        <v>60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f t="shared" si="210"/>
        <v>264</v>
      </c>
      <c r="P1973">
        <f t="shared" si="211"/>
        <v>272.36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41561.29237268518</v>
      </c>
      <c r="T1973" s="9">
        <f t="shared" si="215"/>
        <v>41592.958333333328</v>
      </c>
      <c r="U1973">
        <f t="shared" si="216"/>
        <v>32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f t="shared" si="210"/>
        <v>675</v>
      </c>
      <c r="P1974">
        <f t="shared" si="211"/>
        <v>70.850000000000009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41200.803749999999</v>
      </c>
      <c r="T1974" s="9">
        <f t="shared" si="215"/>
        <v>41230.845416666663</v>
      </c>
      <c r="U1974">
        <f t="shared" si="216"/>
        <v>31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f t="shared" si="210"/>
        <v>257</v>
      </c>
      <c r="P1975">
        <f t="shared" si="211"/>
        <v>247.95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42549.514629629623</v>
      </c>
      <c r="T1975" s="9">
        <f t="shared" si="215"/>
        <v>42588.083333333336</v>
      </c>
      <c r="U1975">
        <f t="shared" si="216"/>
        <v>39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f t="shared" si="210"/>
        <v>376</v>
      </c>
      <c r="P1976">
        <f t="shared" si="211"/>
        <v>186.82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41445.125798611109</v>
      </c>
      <c r="T1976" s="9">
        <f t="shared" si="215"/>
        <v>41505.125798611109</v>
      </c>
      <c r="U1976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f t="shared" si="210"/>
        <v>209</v>
      </c>
      <c r="P1977">
        <f t="shared" si="211"/>
        <v>131.98999999999998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41313.54688657407</v>
      </c>
      <c r="T1977" s="9">
        <f t="shared" si="215"/>
        <v>41343.54688657407</v>
      </c>
      <c r="U1977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f t="shared" si="210"/>
        <v>347</v>
      </c>
      <c r="P1978">
        <f t="shared" si="211"/>
        <v>29.32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41438.691261574073</v>
      </c>
      <c r="T1978" s="9">
        <f t="shared" si="215"/>
        <v>41468.691261574073</v>
      </c>
      <c r="U1978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f t="shared" si="210"/>
        <v>403</v>
      </c>
      <c r="P1979">
        <f t="shared" si="211"/>
        <v>245.03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42311.008564814816</v>
      </c>
      <c r="T1979" s="9">
        <f t="shared" si="215"/>
        <v>42357.124305555553</v>
      </c>
      <c r="U1979">
        <f t="shared" si="216"/>
        <v>47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f t="shared" si="210"/>
        <v>1027</v>
      </c>
      <c r="P1980">
        <f t="shared" si="211"/>
        <v>1323.26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41039.017268518517</v>
      </c>
      <c r="T1980" s="9">
        <f t="shared" si="215"/>
        <v>41072.083333333328</v>
      </c>
      <c r="U1980">
        <f t="shared" si="216"/>
        <v>34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f t="shared" si="210"/>
        <v>115</v>
      </c>
      <c r="P1981">
        <f t="shared" si="211"/>
        <v>282.65999999999997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42290.25168981481</v>
      </c>
      <c r="T1981" s="9">
        <f t="shared" si="215"/>
        <v>42326.999305555553</v>
      </c>
      <c r="U1981">
        <f t="shared" si="216"/>
        <v>37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f t="shared" si="210"/>
        <v>355</v>
      </c>
      <c r="P1982">
        <f t="shared" si="211"/>
        <v>91.22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42423.334050925921</v>
      </c>
      <c r="T1982" s="9">
        <f t="shared" si="215"/>
        <v>42463.292384259257</v>
      </c>
      <c r="U1982">
        <f t="shared" si="216"/>
        <v>40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f t="shared" si="210"/>
        <v>6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41799.516956018517</v>
      </c>
      <c r="T1983" s="9">
        <f t="shared" si="215"/>
        <v>41829.516956018517</v>
      </c>
      <c r="U1983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f t="shared" si="210"/>
        <v>0</v>
      </c>
      <c r="P1984" t="str">
        <f t="shared" si="211"/>
        <v/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42678.378321759257</v>
      </c>
      <c r="T1984" s="9">
        <f t="shared" si="215"/>
        <v>42708.419988425921</v>
      </c>
      <c r="U1984">
        <f t="shared" si="216"/>
        <v>31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f t="shared" si="210"/>
        <v>5</v>
      </c>
      <c r="P1985">
        <f t="shared" si="211"/>
        <v>88.690000000000012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42592.803449074076</v>
      </c>
      <c r="T1985" s="9">
        <f t="shared" si="215"/>
        <v>42615.083333333336</v>
      </c>
      <c r="U1985">
        <f t="shared" si="216"/>
        <v>23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f t="shared" si="210"/>
        <v>22</v>
      </c>
      <c r="P1986">
        <f t="shared" si="211"/>
        <v>453.15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41913.581956018512</v>
      </c>
      <c r="T1986" s="9">
        <f t="shared" si="215"/>
        <v>41973.623622685183</v>
      </c>
      <c r="U1986">
        <f t="shared" si="216"/>
        <v>61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f t="shared" ref="O1987:O2050" si="217">ROUNDUP(SUM(E1987/D1987)*100,)</f>
        <v>4</v>
      </c>
      <c r="P1987">
        <f t="shared" ref="P1987:P2050" si="218">IFERROR(ROUNDUP(E1987/L1987,2),"")</f>
        <v>12.75</v>
      </c>
      <c r="Q1987" t="str">
        <f t="shared" ref="Q1987:Q2050" si="219">LEFT(N1987,SEARCH("/",N1987,1)-1)</f>
        <v>photography</v>
      </c>
      <c r="R1987" t="str">
        <f t="shared" ref="R1987:R2050" si="220">RIGHT(N1987,LEN(N1987) - SEARCH("/",N1987))</f>
        <v>people</v>
      </c>
      <c r="S1987" s="9">
        <f t="shared" ref="S1987:S2050" si="221">(((J1987/60)/60)/24)+DATE(1970,1,1)+(-5/24)</f>
        <v>42555.490405092591</v>
      </c>
      <c r="T1987" s="9">
        <f t="shared" ref="T1987:T2050" si="222">(((I1987/60)/60)/24)+DATE(1970,1,1)+(-5/24)</f>
        <v>42584.749999999993</v>
      </c>
      <c r="U1987">
        <f t="shared" ref="U1987:U2050" si="223">IFERROR(ROUNDUP(T1987-S1987,0),"")</f>
        <v>30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f t="shared" si="217"/>
        <v>1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42413.225497685176</v>
      </c>
      <c r="T1988" s="9">
        <f t="shared" si="222"/>
        <v>42443.183831018519</v>
      </c>
      <c r="U1988">
        <f t="shared" si="223"/>
        <v>30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f t="shared" si="217"/>
        <v>43</v>
      </c>
      <c r="P1989">
        <f t="shared" si="218"/>
        <v>83.43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42034.431435185186</v>
      </c>
      <c r="T1989" s="9">
        <f t="shared" si="222"/>
        <v>42064.431435185186</v>
      </c>
      <c r="U1989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f t="shared" si="217"/>
        <v>1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42206.554884259262</v>
      </c>
      <c r="T1990" s="9">
        <f t="shared" si="222"/>
        <v>42236.554884259262</v>
      </c>
      <c r="U1990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42685.472314814811</v>
      </c>
      <c r="T1991" s="9">
        <f t="shared" si="222"/>
        <v>42715.472314814811</v>
      </c>
      <c r="U1991">
        <f t="shared" si="223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f t="shared" si="217"/>
        <v>17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42397.987638888888</v>
      </c>
      <c r="T1992" s="9">
        <f t="shared" si="222"/>
        <v>42412.987638888888</v>
      </c>
      <c r="U1992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f t="shared" si="217"/>
        <v>7</v>
      </c>
      <c r="P1993">
        <f t="shared" si="218"/>
        <v>46.669999999999995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42167.685023148144</v>
      </c>
      <c r="T1993" s="9">
        <f t="shared" si="222"/>
        <v>42188.685023148144</v>
      </c>
      <c r="U1993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f t="shared" si="217"/>
        <v>1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42022.935081018521</v>
      </c>
      <c r="T1994" s="9">
        <f t="shared" si="222"/>
        <v>42052.935081018521</v>
      </c>
      <c r="U1994">
        <f t="shared" si="223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f t="shared" si="217"/>
        <v>0</v>
      </c>
      <c r="P1995" t="str">
        <f t="shared" si="218"/>
        <v/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42329.380057870374</v>
      </c>
      <c r="T1995" s="9">
        <f t="shared" si="222"/>
        <v>42359.380057870374</v>
      </c>
      <c r="U1995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f t="shared" si="217"/>
        <v>0</v>
      </c>
      <c r="P1996" t="str">
        <f t="shared" si="218"/>
        <v/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42650.797939814809</v>
      </c>
      <c r="T1996" s="9">
        <f t="shared" si="222"/>
        <v>42710.839606481481</v>
      </c>
      <c r="U1996">
        <f t="shared" si="223"/>
        <v>61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42181.693703703706</v>
      </c>
      <c r="T1997" s="9">
        <f t="shared" si="222"/>
        <v>42201.693703703706</v>
      </c>
      <c r="U1997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f t="shared" si="217"/>
        <v>0</v>
      </c>
      <c r="P1998" t="str">
        <f t="shared" si="218"/>
        <v/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41800.611238425925</v>
      </c>
      <c r="T1998" s="9">
        <f t="shared" si="222"/>
        <v>41830.611238425925</v>
      </c>
      <c r="U1998">
        <f t="shared" si="223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f t="shared" si="217"/>
        <v>0</v>
      </c>
      <c r="P1999" t="str">
        <f t="shared" si="218"/>
        <v/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41847.722361111111</v>
      </c>
      <c r="T1999" s="9">
        <f t="shared" si="222"/>
        <v>41877.722361111111</v>
      </c>
      <c r="U1999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f t="shared" si="217"/>
        <v>27</v>
      </c>
      <c r="P2000">
        <f t="shared" si="218"/>
        <v>218.34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41806.910162037035</v>
      </c>
      <c r="T2000" s="9">
        <f t="shared" si="222"/>
        <v>41851.910162037035</v>
      </c>
      <c r="U2000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f t="shared" si="217"/>
        <v>1</v>
      </c>
      <c r="P2001">
        <f t="shared" si="218"/>
        <v>33.72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41926.274398148147</v>
      </c>
      <c r="T2001" s="9">
        <f t="shared" si="222"/>
        <v>41956.316064814811</v>
      </c>
      <c r="U2001">
        <f t="shared" si="223"/>
        <v>31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42345.743206018517</v>
      </c>
      <c r="T2002" s="9">
        <f t="shared" si="222"/>
        <v>42375.743206018517</v>
      </c>
      <c r="U2002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f t="shared" si="217"/>
        <v>383</v>
      </c>
      <c r="P2003">
        <f t="shared" si="218"/>
        <v>128.38999999999999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42136.001342592594</v>
      </c>
      <c r="T2003" s="9">
        <f t="shared" si="222"/>
        <v>42167.624999999993</v>
      </c>
      <c r="U2003">
        <f t="shared" si="223"/>
        <v>32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f t="shared" si="217"/>
        <v>217</v>
      </c>
      <c r="P2004">
        <f t="shared" si="218"/>
        <v>78.84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42728.503969907404</v>
      </c>
      <c r="T2004" s="9">
        <f t="shared" si="222"/>
        <v>42758.503969907404</v>
      </c>
      <c r="U2004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f t="shared" si="217"/>
        <v>312</v>
      </c>
      <c r="P2005">
        <f t="shared" si="218"/>
        <v>91.77000000000001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40346.917268518519</v>
      </c>
      <c r="T2005" s="9">
        <f t="shared" si="222"/>
        <v>40361.75</v>
      </c>
      <c r="U2005">
        <f t="shared" si="223"/>
        <v>15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f t="shared" si="217"/>
        <v>235</v>
      </c>
      <c r="P2006">
        <f t="shared" si="218"/>
        <v>331.11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41800.396562499998</v>
      </c>
      <c r="T2006" s="9">
        <f t="shared" si="222"/>
        <v>41830.396562499998</v>
      </c>
      <c r="U2006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f t="shared" si="217"/>
        <v>124</v>
      </c>
      <c r="P2007">
        <f t="shared" si="218"/>
        <v>194.26999999999998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41535.604374999995</v>
      </c>
      <c r="T2007" s="9">
        <f t="shared" si="222"/>
        <v>41562.957638888889</v>
      </c>
      <c r="U2007">
        <f t="shared" si="223"/>
        <v>28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f t="shared" si="217"/>
        <v>248</v>
      </c>
      <c r="P2008">
        <f t="shared" si="218"/>
        <v>408.98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41941.292187499996</v>
      </c>
      <c r="T2008" s="9">
        <f t="shared" si="222"/>
        <v>41976.333854166667</v>
      </c>
      <c r="U2008">
        <f t="shared" si="223"/>
        <v>36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f t="shared" si="217"/>
        <v>116</v>
      </c>
      <c r="P2009">
        <f t="shared" si="218"/>
        <v>84.460000000000008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40347.629467592589</v>
      </c>
      <c r="T2009" s="9">
        <f t="shared" si="222"/>
        <v>40413.958333333328</v>
      </c>
      <c r="U2009">
        <f t="shared" si="223"/>
        <v>67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f t="shared" si="217"/>
        <v>118</v>
      </c>
      <c r="P2010">
        <f t="shared" si="218"/>
        <v>44.86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40761.396087962959</v>
      </c>
      <c r="T2010" s="9">
        <f t="shared" si="222"/>
        <v>40805.396087962959</v>
      </c>
      <c r="U2010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f t="shared" si="217"/>
        <v>306</v>
      </c>
      <c r="P2011">
        <f t="shared" si="218"/>
        <v>383.37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42661.115081018514</v>
      </c>
      <c r="T2011" s="9">
        <f t="shared" si="222"/>
        <v>42697.156747685185</v>
      </c>
      <c r="U2011">
        <f t="shared" si="223"/>
        <v>37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f t="shared" si="217"/>
        <v>321</v>
      </c>
      <c r="P2012">
        <f t="shared" si="218"/>
        <v>55.28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42570.788090277776</v>
      </c>
      <c r="T2012" s="9">
        <f t="shared" si="222"/>
        <v>42600.788090277776</v>
      </c>
      <c r="U2012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f t="shared" si="217"/>
        <v>820</v>
      </c>
      <c r="P2013">
        <f t="shared" si="218"/>
        <v>422.03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42347.150150462963</v>
      </c>
      <c r="T2013" s="9">
        <f t="shared" si="222"/>
        <v>42380.749999999993</v>
      </c>
      <c r="U2013">
        <f t="shared" si="223"/>
        <v>34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f t="shared" si="217"/>
        <v>235</v>
      </c>
      <c r="P2014">
        <f t="shared" si="218"/>
        <v>64.190000000000012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42010.613900462959</v>
      </c>
      <c r="T2014" s="9">
        <f t="shared" si="222"/>
        <v>42040.613900462959</v>
      </c>
      <c r="U2014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f t="shared" si="217"/>
        <v>495</v>
      </c>
      <c r="P2015">
        <f t="shared" si="218"/>
        <v>173.57999999999998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42499.752476851849</v>
      </c>
      <c r="T2015" s="9">
        <f t="shared" si="222"/>
        <v>42559.752476851849</v>
      </c>
      <c r="U2015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f t="shared" si="217"/>
        <v>7814</v>
      </c>
      <c r="P2016">
        <f t="shared" si="218"/>
        <v>88.61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41324.006238425922</v>
      </c>
      <c r="T2016" s="9">
        <f t="shared" si="222"/>
        <v>41357.964571759258</v>
      </c>
      <c r="U2016">
        <f t="shared" si="223"/>
        <v>34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f t="shared" si="217"/>
        <v>114</v>
      </c>
      <c r="P2017">
        <f t="shared" si="218"/>
        <v>50.23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40765.668553240735</v>
      </c>
      <c r="T2017" s="9">
        <f t="shared" si="222"/>
        <v>40795.668553240735</v>
      </c>
      <c r="U2017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f t="shared" si="217"/>
        <v>922</v>
      </c>
      <c r="P2018">
        <f t="shared" si="218"/>
        <v>192.39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41312.672442129624</v>
      </c>
      <c r="T2018" s="9">
        <f t="shared" si="222"/>
        <v>41342.672442129624</v>
      </c>
      <c r="U2018">
        <f t="shared" si="223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f t="shared" si="217"/>
        <v>126</v>
      </c>
      <c r="P2019">
        <f t="shared" si="218"/>
        <v>73.42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40960.849016203698</v>
      </c>
      <c r="T2019" s="9">
        <f t="shared" si="222"/>
        <v>40991.958333333328</v>
      </c>
      <c r="U2019">
        <f t="shared" si="223"/>
        <v>32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f t="shared" si="217"/>
        <v>103</v>
      </c>
      <c r="P2020">
        <f t="shared" si="218"/>
        <v>147.69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42199.157511574071</v>
      </c>
      <c r="T2020" s="9">
        <f t="shared" si="222"/>
        <v>42229.157511574071</v>
      </c>
      <c r="U2020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f t="shared" si="217"/>
        <v>485</v>
      </c>
      <c r="P2021">
        <f t="shared" si="218"/>
        <v>108.97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42605.500243055554</v>
      </c>
      <c r="T2021" s="9">
        <f t="shared" si="222"/>
        <v>42635.500243055554</v>
      </c>
      <c r="U2021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f t="shared" si="217"/>
        <v>193</v>
      </c>
      <c r="P2022">
        <f t="shared" si="218"/>
        <v>23.650000000000002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41736.88916666666</v>
      </c>
      <c r="T2022" s="9">
        <f t="shared" si="222"/>
        <v>41773.752777777772</v>
      </c>
      <c r="U2022">
        <f t="shared" si="223"/>
        <v>37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f t="shared" si="217"/>
        <v>282</v>
      </c>
      <c r="P2023">
        <f t="shared" si="218"/>
        <v>147.94999999999999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41860.862233796295</v>
      </c>
      <c r="T2023" s="9">
        <f t="shared" si="222"/>
        <v>41905.862233796295</v>
      </c>
      <c r="U2023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f t="shared" si="217"/>
        <v>126</v>
      </c>
      <c r="P2024">
        <f t="shared" si="218"/>
        <v>385.03999999999996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42502.36078703704</v>
      </c>
      <c r="T2024" s="9">
        <f t="shared" si="222"/>
        <v>42532.36078703704</v>
      </c>
      <c r="U2024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f t="shared" si="217"/>
        <v>162</v>
      </c>
      <c r="P2025">
        <f t="shared" si="218"/>
        <v>457.4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42136.212418981479</v>
      </c>
      <c r="T2025" s="9">
        <f t="shared" si="222"/>
        <v>42166.212418981479</v>
      </c>
      <c r="U2025">
        <f t="shared" si="223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f t="shared" si="217"/>
        <v>586</v>
      </c>
      <c r="P2026">
        <f t="shared" si="218"/>
        <v>223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41099.758611111109</v>
      </c>
      <c r="T2026" s="9">
        <f t="shared" si="222"/>
        <v>41133.916666666664</v>
      </c>
      <c r="U2026">
        <f t="shared" si="223"/>
        <v>35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f t="shared" si="217"/>
        <v>202</v>
      </c>
      <c r="P2027">
        <f t="shared" si="218"/>
        <v>220.75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42135.976226851846</v>
      </c>
      <c r="T2027" s="9">
        <f t="shared" si="222"/>
        <v>42165.976226851846</v>
      </c>
      <c r="U2027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f t="shared" si="217"/>
        <v>134</v>
      </c>
      <c r="P2028">
        <f t="shared" si="218"/>
        <v>73.510000000000005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41704.527604166666</v>
      </c>
      <c r="T2028" s="9">
        <f t="shared" si="222"/>
        <v>41749.957638888889</v>
      </c>
      <c r="U2028">
        <f t="shared" si="223"/>
        <v>46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f t="shared" si="217"/>
        <v>121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42048.605543981481</v>
      </c>
      <c r="T2029" s="9">
        <f t="shared" si="222"/>
        <v>42093.563877314817</v>
      </c>
      <c r="U2029">
        <f t="shared" si="223"/>
        <v>45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f t="shared" si="217"/>
        <v>127</v>
      </c>
      <c r="P2030">
        <f t="shared" si="218"/>
        <v>47.919999999999995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40215.710717592592</v>
      </c>
      <c r="T2030" s="9">
        <f t="shared" si="222"/>
        <v>40252.704861111109</v>
      </c>
      <c r="U2030">
        <f t="shared" si="223"/>
        <v>37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f t="shared" si="217"/>
        <v>362</v>
      </c>
      <c r="P2031">
        <f t="shared" si="218"/>
        <v>96.070000000000007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41847.813437500001</v>
      </c>
      <c r="T2031" s="9">
        <f t="shared" si="222"/>
        <v>41877.813437500001</v>
      </c>
      <c r="U2031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f t="shared" si="217"/>
        <v>227</v>
      </c>
      <c r="P2032">
        <f t="shared" si="218"/>
        <v>118.62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41212.788148148145</v>
      </c>
      <c r="T2032" s="9">
        <f t="shared" si="222"/>
        <v>41242.788148148145</v>
      </c>
      <c r="U2032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f t="shared" si="217"/>
        <v>121</v>
      </c>
      <c r="P2033">
        <f t="shared" si="218"/>
        <v>118.46000000000001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41975.120983796289</v>
      </c>
      <c r="T2033" s="9">
        <f t="shared" si="222"/>
        <v>42012.833333333336</v>
      </c>
      <c r="U2033">
        <f t="shared" si="223"/>
        <v>38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f t="shared" si="217"/>
        <v>305</v>
      </c>
      <c r="P2034">
        <f t="shared" si="218"/>
        <v>143.22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42689.35733796296</v>
      </c>
      <c r="T2034" s="9">
        <f t="shared" si="222"/>
        <v>42718.999999999993</v>
      </c>
      <c r="U2034">
        <f t="shared" si="223"/>
        <v>30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f t="shared" si="217"/>
        <v>179</v>
      </c>
      <c r="P2035">
        <f t="shared" si="218"/>
        <v>282.71999999999997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41724.874050925922</v>
      </c>
      <c r="T2035" s="9">
        <f t="shared" si="222"/>
        <v>41754.874050925922</v>
      </c>
      <c r="U2035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f t="shared" si="217"/>
        <v>387</v>
      </c>
      <c r="P2036">
        <f t="shared" si="218"/>
        <v>593.93999999999994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42075.921678240738</v>
      </c>
      <c r="T2036" s="9">
        <f t="shared" si="222"/>
        <v>42131.081944444442</v>
      </c>
      <c r="U2036">
        <f t="shared" si="223"/>
        <v>56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f t="shared" si="217"/>
        <v>212</v>
      </c>
      <c r="P2037">
        <f t="shared" si="218"/>
        <v>262.15999999999997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42311.41674768518</v>
      </c>
      <c r="T2037" s="9">
        <f t="shared" si="222"/>
        <v>42356.833333333336</v>
      </c>
      <c r="U2037">
        <f t="shared" si="223"/>
        <v>46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f t="shared" si="217"/>
        <v>132</v>
      </c>
      <c r="P2038">
        <f t="shared" si="218"/>
        <v>46.589999999999996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41738.656469907408</v>
      </c>
      <c r="T2038" s="9">
        <f t="shared" si="222"/>
        <v>41768.656469907408</v>
      </c>
      <c r="U2038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f t="shared" si="217"/>
        <v>301</v>
      </c>
      <c r="P2039">
        <f t="shared" si="218"/>
        <v>70.050000000000011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41578.001770833333</v>
      </c>
      <c r="T2039" s="9">
        <f t="shared" si="222"/>
        <v>41638.043437499997</v>
      </c>
      <c r="U2039">
        <f t="shared" si="223"/>
        <v>61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f t="shared" si="217"/>
        <v>421</v>
      </c>
      <c r="P2040">
        <f t="shared" si="218"/>
        <v>164.91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41424.062743055554</v>
      </c>
      <c r="T2040" s="9">
        <f t="shared" si="222"/>
        <v>41456.541666666664</v>
      </c>
      <c r="U2040">
        <f t="shared" si="223"/>
        <v>33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f t="shared" si="217"/>
        <v>137</v>
      </c>
      <c r="P2041">
        <f t="shared" si="218"/>
        <v>449.27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42675.23061342592</v>
      </c>
      <c r="T2041" s="9">
        <f t="shared" si="222"/>
        <v>42704.999305555553</v>
      </c>
      <c r="U2041">
        <f t="shared" si="223"/>
        <v>30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f t="shared" si="217"/>
        <v>249</v>
      </c>
      <c r="P2042">
        <f t="shared" si="218"/>
        <v>27.48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41578.718784722223</v>
      </c>
      <c r="T2042" s="9">
        <f t="shared" si="222"/>
        <v>41593.760451388887</v>
      </c>
      <c r="U2042">
        <f t="shared" si="223"/>
        <v>16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f t="shared" si="217"/>
        <v>182</v>
      </c>
      <c r="P2043">
        <f t="shared" si="218"/>
        <v>143.97999999999999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42654.317442129628</v>
      </c>
      <c r="T2043" s="9">
        <f t="shared" si="222"/>
        <v>42684.359108796292</v>
      </c>
      <c r="U2043">
        <f t="shared" si="223"/>
        <v>31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f t="shared" si="217"/>
        <v>124</v>
      </c>
      <c r="P2044">
        <f t="shared" si="218"/>
        <v>88.240000000000009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42331.499699074069</v>
      </c>
      <c r="T2044" s="9">
        <f t="shared" si="222"/>
        <v>42391.499699074069</v>
      </c>
      <c r="U2044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f t="shared" si="217"/>
        <v>507</v>
      </c>
      <c r="P2045">
        <f t="shared" si="218"/>
        <v>36.33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42660.968483796292</v>
      </c>
      <c r="T2045" s="9">
        <f t="shared" si="222"/>
        <v>42714.999305555553</v>
      </c>
      <c r="U2045">
        <f t="shared" si="223"/>
        <v>55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f t="shared" si="217"/>
        <v>109</v>
      </c>
      <c r="P2046">
        <f t="shared" si="218"/>
        <v>90.18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42138.475856481477</v>
      </c>
      <c r="T2046" s="9">
        <f t="shared" si="222"/>
        <v>42168.475856481477</v>
      </c>
      <c r="U2046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f t="shared" si="217"/>
        <v>820</v>
      </c>
      <c r="P2047">
        <f t="shared" si="218"/>
        <v>152.63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41068.880173611105</v>
      </c>
      <c r="T2047" s="9">
        <f t="shared" si="222"/>
        <v>41098.880173611105</v>
      </c>
      <c r="U2047">
        <f t="shared" si="223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f t="shared" si="217"/>
        <v>122</v>
      </c>
      <c r="P2048">
        <f t="shared" si="218"/>
        <v>55.809999999999995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41386.963472222218</v>
      </c>
      <c r="T2048" s="9">
        <f t="shared" si="222"/>
        <v>41416.963472222218</v>
      </c>
      <c r="U2048">
        <f t="shared" si="223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f t="shared" si="217"/>
        <v>103</v>
      </c>
      <c r="P2049">
        <f t="shared" si="218"/>
        <v>227.85999999999999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42081.695254629631</v>
      </c>
      <c r="T2049" s="9">
        <f t="shared" si="222"/>
        <v>42110.791666666664</v>
      </c>
      <c r="U2049">
        <f t="shared" si="223"/>
        <v>30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f t="shared" si="217"/>
        <v>149</v>
      </c>
      <c r="P2050">
        <f t="shared" si="218"/>
        <v>91.83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41387.443182870367</v>
      </c>
      <c r="T2050" s="9">
        <f t="shared" si="222"/>
        <v>41417.443182870367</v>
      </c>
      <c r="U2050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f t="shared" ref="O2051:O2114" si="224">ROUNDUP(SUM(E2051/D2051)*100,)</f>
        <v>121</v>
      </c>
      <c r="P2051">
        <f t="shared" ref="P2051:P2114" si="225">IFERROR(ROUNDUP(E2051/L2051,2),"")</f>
        <v>81</v>
      </c>
      <c r="Q2051" t="str">
        <f t="shared" ref="Q2051:Q2114" si="226">LEFT(N2051,SEARCH("/",N2051,1)-1)</f>
        <v>technology</v>
      </c>
      <c r="R2051" t="str">
        <f t="shared" ref="R2051:R2114" si="227">RIGHT(N2051,LEN(N2051) - SEARCH("/",N2051))</f>
        <v>hardware</v>
      </c>
      <c r="S2051" s="9">
        <f t="shared" ref="S2051:S2114" si="228">(((J2051/60)/60)/24)+DATE(1970,1,1)+(-5/24)</f>
        <v>41575.319016203699</v>
      </c>
      <c r="T2051" s="9">
        <f t="shared" ref="T2051:T2114" si="229">(((I2051/60)/60)/24)+DATE(1970,1,1)+(-5/24)</f>
        <v>41610.749305555553</v>
      </c>
      <c r="U2051">
        <f t="shared" ref="U2051:U2114" si="230">IFERROR(ROUNDUP(T2051-S2051,0),"")</f>
        <v>36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f t="shared" si="224"/>
        <v>474</v>
      </c>
      <c r="P2052">
        <f t="shared" si="225"/>
        <v>278.39999999999998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42114.863171296289</v>
      </c>
      <c r="T2052" s="9">
        <f t="shared" si="229"/>
        <v>42154.863171296289</v>
      </c>
      <c r="U2052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f t="shared" si="224"/>
        <v>131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41603.814085648148</v>
      </c>
      <c r="T2053" s="9">
        <f t="shared" si="229"/>
        <v>41633.814085648148</v>
      </c>
      <c r="U2053">
        <f t="shared" si="230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f t="shared" si="224"/>
        <v>354</v>
      </c>
      <c r="P2054">
        <f t="shared" si="225"/>
        <v>326.3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42374.875613425924</v>
      </c>
      <c r="T2054" s="9">
        <f t="shared" si="229"/>
        <v>42419.875613425924</v>
      </c>
      <c r="U2054">
        <f t="shared" si="230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f t="shared" si="224"/>
        <v>102</v>
      </c>
      <c r="P2055">
        <f t="shared" si="225"/>
        <v>41.75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42303.409155092588</v>
      </c>
      <c r="T2055" s="9">
        <f t="shared" si="229"/>
        <v>42333.450821759259</v>
      </c>
      <c r="U2055">
        <f t="shared" si="230"/>
        <v>31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f t="shared" si="224"/>
        <v>114</v>
      </c>
      <c r="P2056">
        <f t="shared" si="225"/>
        <v>64.03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41731.312615740739</v>
      </c>
      <c r="T2056" s="9">
        <f t="shared" si="229"/>
        <v>41761.312615740739</v>
      </c>
      <c r="U2056">
        <f t="shared" si="230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f t="shared" si="224"/>
        <v>168</v>
      </c>
      <c r="P2057">
        <f t="shared" si="225"/>
        <v>99.460000000000008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41946.465775462959</v>
      </c>
      <c r="T2057" s="9">
        <f t="shared" si="229"/>
        <v>41975.958333333336</v>
      </c>
      <c r="U2057">
        <f t="shared" si="230"/>
        <v>30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f t="shared" si="224"/>
        <v>154</v>
      </c>
      <c r="P2058">
        <f t="shared" si="225"/>
        <v>138.5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41351.552569444444</v>
      </c>
      <c r="T2058" s="9">
        <f t="shared" si="229"/>
        <v>41381.552569444444</v>
      </c>
      <c r="U2058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f t="shared" si="224"/>
        <v>203</v>
      </c>
      <c r="P2059">
        <f t="shared" si="225"/>
        <v>45.55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42396.286249999997</v>
      </c>
      <c r="T2059" s="9">
        <f t="shared" si="229"/>
        <v>42426.286249999997</v>
      </c>
      <c r="U2059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f t="shared" si="224"/>
        <v>169</v>
      </c>
      <c r="P2060">
        <f t="shared" si="225"/>
        <v>10.51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42026.16238425926</v>
      </c>
      <c r="T2060" s="9">
        <f t="shared" si="229"/>
        <v>42065.624999999993</v>
      </c>
      <c r="U2060">
        <f t="shared" si="230"/>
        <v>40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f t="shared" si="224"/>
        <v>144</v>
      </c>
      <c r="P2061">
        <f t="shared" si="225"/>
        <v>114.77000000000001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42361.394143518519</v>
      </c>
      <c r="T2061" s="9">
        <f t="shared" si="229"/>
        <v>42400.707638888889</v>
      </c>
      <c r="U2061">
        <f t="shared" si="230"/>
        <v>40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f t="shared" si="224"/>
        <v>197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41783.434606481482</v>
      </c>
      <c r="T2062" s="9">
        <f t="shared" si="229"/>
        <v>41843.434606481482</v>
      </c>
      <c r="U2062">
        <f t="shared" si="230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f t="shared" si="224"/>
        <v>108</v>
      </c>
      <c r="P2063">
        <f t="shared" si="225"/>
        <v>154.17999999999998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42705.556180555555</v>
      </c>
      <c r="T2063" s="9">
        <f t="shared" si="229"/>
        <v>42735.556180555555</v>
      </c>
      <c r="U2063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f t="shared" si="224"/>
        <v>115</v>
      </c>
      <c r="P2064">
        <f t="shared" si="225"/>
        <v>566.39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42423.174745370365</v>
      </c>
      <c r="T2064" s="9">
        <f t="shared" si="229"/>
        <v>42453.1330787037</v>
      </c>
      <c r="U2064">
        <f t="shared" si="230"/>
        <v>30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f t="shared" si="224"/>
        <v>149</v>
      </c>
      <c r="P2065">
        <f t="shared" si="225"/>
        <v>120.86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42472.524317129624</v>
      </c>
      <c r="T2065" s="9">
        <f t="shared" si="229"/>
        <v>42505.524317129624</v>
      </c>
      <c r="U2065">
        <f t="shared" si="230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f t="shared" si="224"/>
        <v>192</v>
      </c>
      <c r="P2066">
        <f t="shared" si="225"/>
        <v>86.17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41389.1565162037</v>
      </c>
      <c r="T2066" s="9">
        <f t="shared" si="229"/>
        <v>41425.291666666664</v>
      </c>
      <c r="U2066">
        <f t="shared" si="230"/>
        <v>37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f t="shared" si="224"/>
        <v>200</v>
      </c>
      <c r="P2067">
        <f t="shared" si="225"/>
        <v>51.22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41603.125335648147</v>
      </c>
      <c r="T2067" s="9">
        <f t="shared" si="229"/>
        <v>41633.125335648147</v>
      </c>
      <c r="U2067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f t="shared" si="224"/>
        <v>219</v>
      </c>
      <c r="P2068">
        <f t="shared" si="225"/>
        <v>67.27000000000001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41844.563460648147</v>
      </c>
      <c r="T2068" s="9">
        <f t="shared" si="229"/>
        <v>41874.563460648147</v>
      </c>
      <c r="U2068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f t="shared" si="224"/>
        <v>127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42115.645555555551</v>
      </c>
      <c r="T2069" s="9">
        <f t="shared" si="229"/>
        <v>42148.645555555551</v>
      </c>
      <c r="U2069">
        <f t="shared" si="230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f t="shared" si="224"/>
        <v>106</v>
      </c>
      <c r="P2070">
        <f t="shared" si="225"/>
        <v>346.14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42633.633275462962</v>
      </c>
      <c r="T2070" s="9">
        <f t="shared" si="229"/>
        <v>42663.633275462962</v>
      </c>
      <c r="U2070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f t="shared" si="224"/>
        <v>129</v>
      </c>
      <c r="P2071">
        <f t="shared" si="225"/>
        <v>244.12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42340.763784722221</v>
      </c>
      <c r="T2071" s="9">
        <f t="shared" si="229"/>
        <v>42371.763784722221</v>
      </c>
      <c r="U2071">
        <f t="shared" si="230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f t="shared" si="224"/>
        <v>318</v>
      </c>
      <c r="P2072">
        <f t="shared" si="225"/>
        <v>259.26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42519.448182870365</v>
      </c>
      <c r="T2072" s="9">
        <f t="shared" si="229"/>
        <v>42549.448182870365</v>
      </c>
      <c r="U2072">
        <f t="shared" si="230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f t="shared" si="224"/>
        <v>281</v>
      </c>
      <c r="P2073">
        <f t="shared" si="225"/>
        <v>201.97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42600.070416666662</v>
      </c>
      <c r="T2073" s="9">
        <f t="shared" si="229"/>
        <v>42645.070416666662</v>
      </c>
      <c r="U2073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f t="shared" si="224"/>
        <v>111</v>
      </c>
      <c r="P2074">
        <f t="shared" si="225"/>
        <v>226.20999999999998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42467.373055555552</v>
      </c>
      <c r="T2074" s="9">
        <f t="shared" si="229"/>
        <v>42497.373055555552</v>
      </c>
      <c r="U2074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f t="shared" si="224"/>
        <v>153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42087.459699074076</v>
      </c>
      <c r="T2075" s="9">
        <f t="shared" si="229"/>
        <v>42132.459699074076</v>
      </c>
      <c r="U2075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42466.617847222216</v>
      </c>
      <c r="T2076" s="9">
        <f t="shared" si="229"/>
        <v>42496.617847222216</v>
      </c>
      <c r="U2076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f t="shared" si="224"/>
        <v>1679</v>
      </c>
      <c r="P2077">
        <f t="shared" si="225"/>
        <v>20.470000000000002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41450.473240740735</v>
      </c>
      <c r="T2077" s="9">
        <f t="shared" si="229"/>
        <v>41480.473240740735</v>
      </c>
      <c r="U2077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f t="shared" si="224"/>
        <v>544</v>
      </c>
      <c r="P2078">
        <f t="shared" si="225"/>
        <v>116.36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41803.672326388885</v>
      </c>
      <c r="T2078" s="9">
        <f t="shared" si="229"/>
        <v>41843.672326388885</v>
      </c>
      <c r="U2078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f t="shared" si="224"/>
        <v>116</v>
      </c>
      <c r="P2079">
        <f t="shared" si="225"/>
        <v>307.20999999999998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42102.83421296296</v>
      </c>
      <c r="T2079" s="9">
        <f t="shared" si="229"/>
        <v>42160.666666666664</v>
      </c>
      <c r="U2079">
        <f t="shared" si="230"/>
        <v>58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f t="shared" si="224"/>
        <v>132</v>
      </c>
      <c r="P2080">
        <f t="shared" si="225"/>
        <v>546.68999999999994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42692.563159722216</v>
      </c>
      <c r="T2080" s="9">
        <f t="shared" si="229"/>
        <v>42722.563159722216</v>
      </c>
      <c r="U2080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f t="shared" si="224"/>
        <v>289</v>
      </c>
      <c r="P2081">
        <f t="shared" si="225"/>
        <v>47.48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42150.502233796295</v>
      </c>
      <c r="T2081" s="9">
        <f t="shared" si="229"/>
        <v>42180.583333333336</v>
      </c>
      <c r="U2081">
        <f t="shared" si="230"/>
        <v>31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f t="shared" si="224"/>
        <v>508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42289.748842592591</v>
      </c>
      <c r="T2082" s="9">
        <f t="shared" si="229"/>
        <v>42319.790509259255</v>
      </c>
      <c r="U2082">
        <f t="shared" si="230"/>
        <v>31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f t="shared" si="224"/>
        <v>115</v>
      </c>
      <c r="P2083">
        <f t="shared" si="225"/>
        <v>72.910000000000011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41003.948553240742</v>
      </c>
      <c r="T2083" s="9">
        <f t="shared" si="229"/>
        <v>41044.999305555553</v>
      </c>
      <c r="U2083">
        <f t="shared" si="230"/>
        <v>42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f t="shared" si="224"/>
        <v>111</v>
      </c>
      <c r="P2084">
        <f t="shared" si="225"/>
        <v>43.72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40810.911990740737</v>
      </c>
      <c r="T2084" s="9">
        <f t="shared" si="229"/>
        <v>40870.953657407401</v>
      </c>
      <c r="U2084">
        <f t="shared" si="230"/>
        <v>61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f t="shared" si="224"/>
        <v>114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41034.513831018514</v>
      </c>
      <c r="T2085" s="9">
        <f t="shared" si="229"/>
        <v>41064.513831018514</v>
      </c>
      <c r="U2085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f t="shared" si="224"/>
        <v>109</v>
      </c>
      <c r="P2086">
        <f t="shared" si="225"/>
        <v>70.660000000000011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41731.624791666662</v>
      </c>
      <c r="T2086" s="9">
        <f t="shared" si="229"/>
        <v>41763.082638888889</v>
      </c>
      <c r="U2086">
        <f t="shared" si="230"/>
        <v>32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f t="shared" si="224"/>
        <v>124</v>
      </c>
      <c r="P2087">
        <f t="shared" si="225"/>
        <v>89.31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41075.627164351848</v>
      </c>
      <c r="T2087" s="9">
        <f t="shared" si="229"/>
        <v>41105.627164351848</v>
      </c>
      <c r="U2087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f t="shared" si="224"/>
        <v>101</v>
      </c>
      <c r="P2088">
        <f t="shared" si="225"/>
        <v>115.09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40860.462175925924</v>
      </c>
      <c r="T2088" s="9">
        <f t="shared" si="229"/>
        <v>40890.999305555553</v>
      </c>
      <c r="U2088">
        <f t="shared" si="230"/>
        <v>31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f t="shared" si="224"/>
        <v>104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40763.996041666665</v>
      </c>
      <c r="T2089" s="9">
        <f t="shared" si="229"/>
        <v>40793.996041666665</v>
      </c>
      <c r="U2089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f t="shared" si="224"/>
        <v>116</v>
      </c>
      <c r="P2090">
        <f t="shared" si="225"/>
        <v>46.21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40395.506388888884</v>
      </c>
      <c r="T2090" s="9">
        <f t="shared" si="229"/>
        <v>40431.957638888889</v>
      </c>
      <c r="U2090">
        <f t="shared" si="230"/>
        <v>37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f t="shared" si="224"/>
        <v>121</v>
      </c>
      <c r="P2091">
        <f t="shared" si="225"/>
        <v>48.55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41452.867986111109</v>
      </c>
      <c r="T2091" s="9">
        <f t="shared" si="229"/>
        <v>41487.867986111109</v>
      </c>
      <c r="U2091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f t="shared" si="224"/>
        <v>116</v>
      </c>
      <c r="P2092">
        <f t="shared" si="225"/>
        <v>57.53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41299.173090277778</v>
      </c>
      <c r="T2092" s="9">
        <f t="shared" si="229"/>
        <v>41329.173090277778</v>
      </c>
      <c r="U2092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f t="shared" si="224"/>
        <v>121</v>
      </c>
      <c r="P2093">
        <f t="shared" si="225"/>
        <v>88.15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40555.114328703698</v>
      </c>
      <c r="T2093" s="9">
        <f t="shared" si="229"/>
        <v>40603.625</v>
      </c>
      <c r="U2093">
        <f t="shared" si="230"/>
        <v>49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f t="shared" si="224"/>
        <v>102</v>
      </c>
      <c r="P2094">
        <f t="shared" si="225"/>
        <v>110.5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40763.499212962961</v>
      </c>
      <c r="T2094" s="9">
        <f t="shared" si="229"/>
        <v>40823.499212962961</v>
      </c>
      <c r="U2094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f t="shared" si="224"/>
        <v>103</v>
      </c>
      <c r="P2095">
        <f t="shared" si="225"/>
        <v>66.83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41205.646203703705</v>
      </c>
      <c r="T2095" s="9">
        <f t="shared" si="229"/>
        <v>41265.68787037037</v>
      </c>
      <c r="U2095">
        <f t="shared" si="230"/>
        <v>61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f t="shared" si="224"/>
        <v>121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40938.811689814815</v>
      </c>
      <c r="T2096" s="9">
        <f t="shared" si="229"/>
        <v>40972.916666666664</v>
      </c>
      <c r="U2096">
        <f t="shared" si="230"/>
        <v>35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f t="shared" si="224"/>
        <v>100</v>
      </c>
      <c r="P2097">
        <f t="shared" si="225"/>
        <v>113.64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40758.525150462956</v>
      </c>
      <c r="T2097" s="9">
        <f t="shared" si="229"/>
        <v>40818.525150462956</v>
      </c>
      <c r="U2097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f t="shared" si="224"/>
        <v>102</v>
      </c>
      <c r="P2098">
        <f t="shared" si="225"/>
        <v>43.58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41192.550173611111</v>
      </c>
      <c r="T2098" s="9">
        <f t="shared" si="229"/>
        <v>41207.957638888889</v>
      </c>
      <c r="U2098">
        <f t="shared" si="230"/>
        <v>16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f t="shared" si="224"/>
        <v>100</v>
      </c>
      <c r="P2099">
        <f t="shared" si="225"/>
        <v>78.95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40818.376562499994</v>
      </c>
      <c r="T2099" s="9">
        <f t="shared" si="229"/>
        <v>40878.418229166666</v>
      </c>
      <c r="U2099">
        <f t="shared" si="230"/>
        <v>61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f t="shared" si="224"/>
        <v>101</v>
      </c>
      <c r="P2100">
        <f t="shared" si="225"/>
        <v>188.13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40945.905497685184</v>
      </c>
      <c r="T2100" s="9">
        <f t="shared" si="229"/>
        <v>40975.905497685184</v>
      </c>
      <c r="U2100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f t="shared" si="224"/>
        <v>133</v>
      </c>
      <c r="P2101">
        <f t="shared" si="225"/>
        <v>63.04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42173.53800925926</v>
      </c>
      <c r="T2101" s="9">
        <f t="shared" si="229"/>
        <v>42186.944444444445</v>
      </c>
      <c r="U2101">
        <f t="shared" si="230"/>
        <v>14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f t="shared" si="224"/>
        <v>137</v>
      </c>
      <c r="P2102">
        <f t="shared" si="225"/>
        <v>30.380000000000003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41074.62663194444</v>
      </c>
      <c r="T2102" s="9">
        <f t="shared" si="229"/>
        <v>41089.957638888889</v>
      </c>
      <c r="U2102">
        <f t="shared" si="230"/>
        <v>16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f t="shared" si="224"/>
        <v>114</v>
      </c>
      <c r="P2103">
        <f t="shared" si="225"/>
        <v>51.48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40891.941134259258</v>
      </c>
      <c r="T2103" s="9">
        <f t="shared" si="229"/>
        <v>40951.941134259258</v>
      </c>
      <c r="U2103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f t="shared" si="224"/>
        <v>136</v>
      </c>
      <c r="P2104">
        <f t="shared" si="225"/>
        <v>35.79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40638.660277777773</v>
      </c>
      <c r="T2104" s="9">
        <f t="shared" si="229"/>
        <v>40668.660277777773</v>
      </c>
      <c r="U2104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f t="shared" si="224"/>
        <v>147</v>
      </c>
      <c r="P2105">
        <f t="shared" si="225"/>
        <v>98.820000000000007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41192.546608796292</v>
      </c>
      <c r="T2105" s="9">
        <f t="shared" si="229"/>
        <v>41222.588275462964</v>
      </c>
      <c r="U2105">
        <f t="shared" si="230"/>
        <v>31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41393.86613425926</v>
      </c>
      <c r="T2106" s="9">
        <f t="shared" si="229"/>
        <v>41424.791666666664</v>
      </c>
      <c r="U2106">
        <f t="shared" si="230"/>
        <v>31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f t="shared" si="224"/>
        <v>254</v>
      </c>
      <c r="P2107">
        <f t="shared" si="225"/>
        <v>51.32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41951.580474537033</v>
      </c>
      <c r="T2107" s="9">
        <f t="shared" si="229"/>
        <v>41963.958333333336</v>
      </c>
      <c r="U2107">
        <f t="shared" si="230"/>
        <v>13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f t="shared" si="224"/>
        <v>108</v>
      </c>
      <c r="P2108">
        <f t="shared" si="225"/>
        <v>53.53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41270.006643518514</v>
      </c>
      <c r="T2108" s="9">
        <f t="shared" si="229"/>
        <v>41300.006643518514</v>
      </c>
      <c r="U2108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f t="shared" si="224"/>
        <v>108</v>
      </c>
      <c r="P2109">
        <f t="shared" si="225"/>
        <v>37.15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41934.502233796295</v>
      </c>
      <c r="T2109" s="9">
        <f t="shared" si="229"/>
        <v>41955.543900462959</v>
      </c>
      <c r="U2109">
        <f t="shared" si="230"/>
        <v>22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f t="shared" si="224"/>
        <v>108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41134.967361111107</v>
      </c>
      <c r="T2110" s="9">
        <f t="shared" si="229"/>
        <v>41161.954861111109</v>
      </c>
      <c r="U2110">
        <f t="shared" si="230"/>
        <v>27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f t="shared" si="224"/>
        <v>107</v>
      </c>
      <c r="P2111">
        <f t="shared" si="225"/>
        <v>106.53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42160.500196759262</v>
      </c>
      <c r="T2111" s="9">
        <f t="shared" si="229"/>
        <v>42190.500196759262</v>
      </c>
      <c r="U2111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f t="shared" si="224"/>
        <v>101</v>
      </c>
      <c r="P2112">
        <f t="shared" si="225"/>
        <v>52.82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41759.462604166663</v>
      </c>
      <c r="T2112" s="9">
        <f t="shared" si="229"/>
        <v>41786.999305555553</v>
      </c>
      <c r="U2112">
        <f t="shared" si="230"/>
        <v>28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f t="shared" si="224"/>
        <v>107</v>
      </c>
      <c r="P2113">
        <f t="shared" si="225"/>
        <v>54.62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40702.988715277774</v>
      </c>
      <c r="T2113" s="9">
        <f t="shared" si="229"/>
        <v>40769.833333333328</v>
      </c>
      <c r="U2113">
        <f t="shared" si="230"/>
        <v>67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f t="shared" si="224"/>
        <v>100</v>
      </c>
      <c r="P2114">
        <f t="shared" si="225"/>
        <v>27.28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41365.719826388886</v>
      </c>
      <c r="T2114" s="9">
        <f t="shared" si="229"/>
        <v>41379.719826388886</v>
      </c>
      <c r="U2114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f t="shared" ref="O2115:O2178" si="231">ROUNDUP(SUM(E2115/D2115)*100,)</f>
        <v>105</v>
      </c>
      <c r="P2115">
        <f t="shared" ref="P2115:P2178" si="232">IFERROR(ROUNDUP(E2115/L2115,2),"")</f>
        <v>68.600000000000009</v>
      </c>
      <c r="Q2115" t="str">
        <f t="shared" ref="Q2115:Q2178" si="233">LEFT(N2115,SEARCH("/",N2115,1)-1)</f>
        <v>music</v>
      </c>
      <c r="R2115" t="str">
        <f t="shared" ref="R2115:R2178" si="234">RIGHT(N2115,LEN(N2115) - SEARCH("/",N2115))</f>
        <v>indie rock</v>
      </c>
      <c r="S2115" s="9">
        <f t="shared" ref="S2115:S2178" si="235">(((J2115/60)/60)/24)+DATE(1970,1,1)+(-5/24)</f>
        <v>41870.657129629624</v>
      </c>
      <c r="T2115" s="9">
        <f t="shared" ref="T2115:T2178" si="236">(((I2115/60)/60)/24)+DATE(1970,1,1)+(-5/24)</f>
        <v>41905.657129629624</v>
      </c>
      <c r="U2115">
        <f t="shared" ref="U2115:U2178" si="237">IFERROR(ROUNDUP(T2115-S2115,0),"")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f t="shared" si="231"/>
        <v>105</v>
      </c>
      <c r="P2116">
        <f t="shared" si="232"/>
        <v>35.619999999999997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40458.607291666667</v>
      </c>
      <c r="T2116" s="9">
        <f t="shared" si="236"/>
        <v>40520.999305555553</v>
      </c>
      <c r="U2116">
        <f t="shared" si="237"/>
        <v>63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f t="shared" si="231"/>
        <v>226</v>
      </c>
      <c r="P2117">
        <f t="shared" si="232"/>
        <v>94.03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40563.872696759259</v>
      </c>
      <c r="T2117" s="9">
        <f t="shared" si="236"/>
        <v>40593.872696759259</v>
      </c>
      <c r="U2117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f t="shared" si="231"/>
        <v>101</v>
      </c>
      <c r="P2118">
        <f t="shared" si="232"/>
        <v>526.46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41136.569479166668</v>
      </c>
      <c r="T2118" s="9">
        <f t="shared" si="236"/>
        <v>41184.569479166668</v>
      </c>
      <c r="U2118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f t="shared" si="231"/>
        <v>148</v>
      </c>
      <c r="P2119">
        <f t="shared" si="232"/>
        <v>50.66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42289.851261574069</v>
      </c>
      <c r="T2119" s="9">
        <f t="shared" si="236"/>
        <v>42303.999305555553</v>
      </c>
      <c r="U2119">
        <f t="shared" si="237"/>
        <v>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f t="shared" si="231"/>
        <v>135</v>
      </c>
      <c r="P2120">
        <f t="shared" si="232"/>
        <v>79.190000000000012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40718.631203703699</v>
      </c>
      <c r="T2120" s="9">
        <f t="shared" si="236"/>
        <v>40748.631203703699</v>
      </c>
      <c r="U2120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f t="shared" si="231"/>
        <v>101</v>
      </c>
      <c r="P2121">
        <f t="shared" si="232"/>
        <v>91.600000000000009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41106.921817129631</v>
      </c>
      <c r="T2121" s="9">
        <f t="shared" si="236"/>
        <v>41136.921817129631</v>
      </c>
      <c r="U2121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f t="shared" si="231"/>
        <v>101</v>
      </c>
      <c r="P2122">
        <f t="shared" si="232"/>
        <v>116.97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41591.756203703699</v>
      </c>
      <c r="T2122" s="9">
        <f t="shared" si="236"/>
        <v>41640.756203703699</v>
      </c>
      <c r="U2122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f t="shared" si="231"/>
        <v>1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42716.534120370365</v>
      </c>
      <c r="T2123" s="9">
        <f t="shared" si="236"/>
        <v>42746.534120370365</v>
      </c>
      <c r="U2123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f t="shared" si="231"/>
        <v>1</v>
      </c>
      <c r="P2124">
        <f t="shared" si="232"/>
        <v>103.34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42712.092233796291</v>
      </c>
      <c r="T2124" s="9">
        <f t="shared" si="236"/>
        <v>42742.092233796291</v>
      </c>
      <c r="U2124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40198.216516203705</v>
      </c>
      <c r="T2125" s="9">
        <f t="shared" si="236"/>
        <v>40252.082638888889</v>
      </c>
      <c r="U2125">
        <f t="shared" si="237"/>
        <v>54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f t="shared" si="231"/>
        <v>11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40463.819849537031</v>
      </c>
      <c r="T2126" s="9">
        <f t="shared" si="236"/>
        <v>40512</v>
      </c>
      <c r="U2126">
        <f t="shared" si="237"/>
        <v>49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f t="shared" si="231"/>
        <v>2</v>
      </c>
      <c r="P2127">
        <f t="shared" si="232"/>
        <v>31.560000000000002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42190.815196759257</v>
      </c>
      <c r="T2127" s="9">
        <f t="shared" si="236"/>
        <v>42220.815196759257</v>
      </c>
      <c r="U2127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f t="shared" si="231"/>
        <v>1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41951.76489583333</v>
      </c>
      <c r="T2128" s="9">
        <f t="shared" si="236"/>
        <v>41981.76489583333</v>
      </c>
      <c r="U2128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f t="shared" si="231"/>
        <v>29</v>
      </c>
      <c r="P2129">
        <f t="shared" si="232"/>
        <v>34.229999999999997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42045.297025462954</v>
      </c>
      <c r="T2129" s="9">
        <f t="shared" si="236"/>
        <v>42075.255358796298</v>
      </c>
      <c r="U2129">
        <f t="shared" si="237"/>
        <v>30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f t="shared" si="231"/>
        <v>1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41843.564456018517</v>
      </c>
      <c r="T2130" s="9">
        <f t="shared" si="236"/>
        <v>41903.564456018517</v>
      </c>
      <c r="U2130">
        <f t="shared" si="237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f t="shared" si="231"/>
        <v>12</v>
      </c>
      <c r="P2131">
        <f t="shared" si="232"/>
        <v>19.670000000000002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42408.815972222219</v>
      </c>
      <c r="T2131" s="9">
        <f t="shared" si="236"/>
        <v>42438.815972222219</v>
      </c>
      <c r="U2131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f t="shared" si="231"/>
        <v>1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41831.87804398148</v>
      </c>
      <c r="T2132" s="9">
        <f t="shared" si="236"/>
        <v>41866.87804398148</v>
      </c>
      <c r="U2132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f t="shared" si="231"/>
        <v>5</v>
      </c>
      <c r="P2133">
        <f t="shared" si="232"/>
        <v>8.34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42166.998738425922</v>
      </c>
      <c r="T2133" s="9">
        <f t="shared" si="236"/>
        <v>42196.998738425922</v>
      </c>
      <c r="U2133">
        <f t="shared" si="237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f t="shared" si="231"/>
        <v>3</v>
      </c>
      <c r="P2134">
        <f t="shared" si="232"/>
        <v>21.35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41643.27884259259</v>
      </c>
      <c r="T2134" s="9">
        <f t="shared" si="236"/>
        <v>41673.27884259259</v>
      </c>
      <c r="U2134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f t="shared" si="231"/>
        <v>2</v>
      </c>
      <c r="P2135">
        <f t="shared" si="232"/>
        <v>5.34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40618.888877314814</v>
      </c>
      <c r="T2135" s="9">
        <f t="shared" si="236"/>
        <v>40657.082638888889</v>
      </c>
      <c r="U2135">
        <f t="shared" si="237"/>
        <v>39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f t="shared" si="231"/>
        <v>2</v>
      </c>
      <c r="P2136">
        <f t="shared" si="232"/>
        <v>34.669999999999995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41361.678136574068</v>
      </c>
      <c r="T2136" s="9">
        <f t="shared" si="236"/>
        <v>41391.678136574068</v>
      </c>
      <c r="U2136">
        <f t="shared" si="237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f t="shared" si="231"/>
        <v>10</v>
      </c>
      <c r="P2137">
        <f t="shared" si="232"/>
        <v>21.73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41156.755011574067</v>
      </c>
      <c r="T2137" s="9">
        <f t="shared" si="236"/>
        <v>41186.755011574067</v>
      </c>
      <c r="U2137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f t="shared" si="231"/>
        <v>1</v>
      </c>
      <c r="P2138">
        <f t="shared" si="232"/>
        <v>11.93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41536.300763888888</v>
      </c>
      <c r="T2138" s="9">
        <f t="shared" si="236"/>
        <v>41566.300763888888</v>
      </c>
      <c r="U2138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f t="shared" si="231"/>
        <v>29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41948.562835648147</v>
      </c>
      <c r="T2139" s="9">
        <f t="shared" si="236"/>
        <v>41978.562835648147</v>
      </c>
      <c r="U2139">
        <f t="shared" si="237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f t="shared" si="231"/>
        <v>13</v>
      </c>
      <c r="P2140">
        <f t="shared" si="232"/>
        <v>10.67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41556.804849537039</v>
      </c>
      <c r="T2140" s="9">
        <f t="shared" si="236"/>
        <v>41586.846516203703</v>
      </c>
      <c r="U2140">
        <f t="shared" si="237"/>
        <v>31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f t="shared" si="231"/>
        <v>6</v>
      </c>
      <c r="P2141">
        <f t="shared" si="232"/>
        <v>29.040000000000003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42647.541759259257</v>
      </c>
      <c r="T2141" s="9">
        <f t="shared" si="236"/>
        <v>42677.541759259257</v>
      </c>
      <c r="U2141">
        <f t="shared" si="237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f t="shared" si="231"/>
        <v>1</v>
      </c>
      <c r="P2142">
        <f t="shared" si="232"/>
        <v>50.91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41255.625277777777</v>
      </c>
      <c r="T2142" s="9">
        <f t="shared" si="236"/>
        <v>41285.625277777777</v>
      </c>
      <c r="U2142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f t="shared" si="231"/>
        <v>0</v>
      </c>
      <c r="P2143" t="str">
        <f t="shared" si="232"/>
        <v/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41927.027303240735</v>
      </c>
      <c r="T2143" s="9">
        <f t="shared" si="236"/>
        <v>41957.068969907406</v>
      </c>
      <c r="U2143">
        <f t="shared" si="237"/>
        <v>31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f t="shared" si="231"/>
        <v>6</v>
      </c>
      <c r="P2144">
        <f t="shared" si="232"/>
        <v>50.089999999999996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42340.493171296293</v>
      </c>
      <c r="T2144" s="9">
        <f t="shared" si="236"/>
        <v>42368.493171296293</v>
      </c>
      <c r="U2144">
        <f t="shared" si="237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f t="shared" si="231"/>
        <v>12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40332.678379629629</v>
      </c>
      <c r="T2145" s="9">
        <f t="shared" si="236"/>
        <v>40380.583333333328</v>
      </c>
      <c r="U2145">
        <f t="shared" si="237"/>
        <v>48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f t="shared" si="231"/>
        <v>2</v>
      </c>
      <c r="P2146">
        <f t="shared" si="232"/>
        <v>25.3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41499.338425925926</v>
      </c>
      <c r="T2146" s="9">
        <f t="shared" si="236"/>
        <v>41531.338425925926</v>
      </c>
      <c r="U2146">
        <f t="shared" si="237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f t="shared" si="231"/>
        <v>31</v>
      </c>
      <c r="P2147">
        <f t="shared" si="232"/>
        <v>51.3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41575.029097222221</v>
      </c>
      <c r="T2147" s="9">
        <f t="shared" si="236"/>
        <v>41605.070763888885</v>
      </c>
      <c r="U2147">
        <f t="shared" si="237"/>
        <v>31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f t="shared" si="231"/>
        <v>1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42397.471180555549</v>
      </c>
      <c r="T2148" s="9">
        <f t="shared" si="236"/>
        <v>42411.471180555549</v>
      </c>
      <c r="U2148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f t="shared" si="231"/>
        <v>1</v>
      </c>
      <c r="P2149">
        <f t="shared" si="232"/>
        <v>49.39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41927.087361111109</v>
      </c>
      <c r="T2149" s="9">
        <f t="shared" si="236"/>
        <v>41959.129027777781</v>
      </c>
      <c r="U2149">
        <f t="shared" si="237"/>
        <v>33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42066.525254629632</v>
      </c>
      <c r="T2150" s="9">
        <f t="shared" si="236"/>
        <v>42096.483587962961</v>
      </c>
      <c r="U2150">
        <f t="shared" si="237"/>
        <v>30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f t="shared" si="231"/>
        <v>0</v>
      </c>
      <c r="P2151" t="str">
        <f t="shared" si="232"/>
        <v/>
      </c>
      <c r="Q2151" t="str">
        <f t="shared" si="233"/>
        <v>games</v>
      </c>
      <c r="R2151" t="str">
        <f t="shared" si="234"/>
        <v>video games</v>
      </c>
      <c r="S2151" s="9">
        <f t="shared" si="235"/>
        <v>40354.816620370366</v>
      </c>
      <c r="T2151" s="9">
        <f t="shared" si="236"/>
        <v>40389.791666666664</v>
      </c>
      <c r="U2151">
        <f t="shared" si="237"/>
        <v>35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f t="shared" si="231"/>
        <v>1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42534.076377314814</v>
      </c>
      <c r="T2152" s="9">
        <f t="shared" si="236"/>
        <v>42564.076377314814</v>
      </c>
      <c r="U2152">
        <f t="shared" si="237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f t="shared" si="231"/>
        <v>1</v>
      </c>
      <c r="P2153">
        <f t="shared" si="232"/>
        <v>19.670000000000002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42520.639050925929</v>
      </c>
      <c r="T2153" s="9">
        <f t="shared" si="236"/>
        <v>42550.639050925929</v>
      </c>
      <c r="U2153">
        <f t="shared" si="237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f t="shared" si="231"/>
        <v>1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41683.62394675926</v>
      </c>
      <c r="T2154" s="9">
        <f t="shared" si="236"/>
        <v>41713.582280092589</v>
      </c>
      <c r="U2154">
        <f t="shared" si="237"/>
        <v>30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f t="shared" si="231"/>
        <v>1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41974.702754629623</v>
      </c>
      <c r="T2155" s="9">
        <f t="shared" si="236"/>
        <v>42014.124305555553</v>
      </c>
      <c r="U2155">
        <f t="shared" si="237"/>
        <v>40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41647.42392361111</v>
      </c>
      <c r="T2156" s="9">
        <f t="shared" si="236"/>
        <v>41667.42392361111</v>
      </c>
      <c r="U2156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f t="shared" si="231"/>
        <v>3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42430.539178240739</v>
      </c>
      <c r="T2157" s="9">
        <f t="shared" si="236"/>
        <v>42460.497511574074</v>
      </c>
      <c r="U2157">
        <f t="shared" si="237"/>
        <v>30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f t="shared" si="231"/>
        <v>3</v>
      </c>
      <c r="P2158">
        <f t="shared" si="232"/>
        <v>17.990000000000002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41488.645902777775</v>
      </c>
      <c r="T2158" s="9">
        <f t="shared" si="236"/>
        <v>41533.645902777775</v>
      </c>
      <c r="U2158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f t="shared" si="231"/>
        <v>29</v>
      </c>
      <c r="P2159">
        <f t="shared" si="232"/>
        <v>370.95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42694.772951388884</v>
      </c>
      <c r="T2159" s="9">
        <f t="shared" si="236"/>
        <v>42727.124305555553</v>
      </c>
      <c r="U2159">
        <f t="shared" si="237"/>
        <v>33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f t="shared" si="231"/>
        <v>7</v>
      </c>
      <c r="P2160">
        <f t="shared" si="232"/>
        <v>63.57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41264.645532407405</v>
      </c>
      <c r="T2160" s="9">
        <f t="shared" si="236"/>
        <v>41309.645532407405</v>
      </c>
      <c r="U2160">
        <f t="shared" si="237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40710.522847222215</v>
      </c>
      <c r="T2161" s="9">
        <f t="shared" si="236"/>
        <v>40740.522847222215</v>
      </c>
      <c r="U2161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f t="shared" si="231"/>
        <v>1</v>
      </c>
      <c r="P2162">
        <f t="shared" si="232"/>
        <v>5.3199999999999994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41018.503530092588</v>
      </c>
      <c r="T2162" s="9">
        <f t="shared" si="236"/>
        <v>41048.503530092588</v>
      </c>
      <c r="U2162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f t="shared" si="231"/>
        <v>116</v>
      </c>
      <c r="P2163">
        <f t="shared" si="232"/>
        <v>35.619999999999997</v>
      </c>
      <c r="Q2163" t="str">
        <f t="shared" si="233"/>
        <v>music</v>
      </c>
      <c r="R2163" t="str">
        <f t="shared" si="234"/>
        <v>rock</v>
      </c>
      <c r="S2163" s="9">
        <f t="shared" si="235"/>
        <v>42240.644201388881</v>
      </c>
      <c r="T2163" s="9">
        <f t="shared" si="236"/>
        <v>42270.644201388881</v>
      </c>
      <c r="U2163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f t="shared" si="231"/>
        <v>113</v>
      </c>
      <c r="P2164">
        <f t="shared" si="232"/>
        <v>87.11</v>
      </c>
      <c r="Q2164" t="str">
        <f t="shared" si="233"/>
        <v>music</v>
      </c>
      <c r="R2164" t="str">
        <f t="shared" si="234"/>
        <v>rock</v>
      </c>
      <c r="S2164" s="9">
        <f t="shared" si="235"/>
        <v>41813.557766203703</v>
      </c>
      <c r="T2164" s="9">
        <f t="shared" si="236"/>
        <v>41844.557766203703</v>
      </c>
      <c r="U2164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f t="shared" si="231"/>
        <v>133</v>
      </c>
      <c r="P2165">
        <f t="shared" si="232"/>
        <v>75.12</v>
      </c>
      <c r="Q2165" t="str">
        <f t="shared" si="233"/>
        <v>music</v>
      </c>
      <c r="R2165" t="str">
        <f t="shared" si="234"/>
        <v>rock</v>
      </c>
      <c r="S2165" s="9">
        <f t="shared" si="235"/>
        <v>42111.691203703704</v>
      </c>
      <c r="T2165" s="9">
        <f t="shared" si="236"/>
        <v>42162.951388888883</v>
      </c>
      <c r="U2165">
        <f t="shared" si="237"/>
        <v>52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f t="shared" si="231"/>
        <v>103</v>
      </c>
      <c r="P2166">
        <f t="shared" si="232"/>
        <v>68.02000000000001</v>
      </c>
      <c r="Q2166" t="str">
        <f t="shared" si="233"/>
        <v>music</v>
      </c>
      <c r="R2166" t="str">
        <f t="shared" si="234"/>
        <v>rock</v>
      </c>
      <c r="S2166" s="9">
        <f t="shared" si="235"/>
        <v>42515.509421296294</v>
      </c>
      <c r="T2166" s="9">
        <f t="shared" si="236"/>
        <v>42545.957638888889</v>
      </c>
      <c r="U2166">
        <f t="shared" si="237"/>
        <v>31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f t="shared" si="231"/>
        <v>139</v>
      </c>
      <c r="P2167">
        <f t="shared" si="232"/>
        <v>29.630000000000003</v>
      </c>
      <c r="Q2167" t="str">
        <f t="shared" si="233"/>
        <v>music</v>
      </c>
      <c r="R2167" t="str">
        <f t="shared" si="234"/>
        <v>rock</v>
      </c>
      <c r="S2167" s="9">
        <f t="shared" si="235"/>
        <v>42438.458738425928</v>
      </c>
      <c r="T2167" s="9">
        <f t="shared" si="236"/>
        <v>42468.417071759257</v>
      </c>
      <c r="U2167">
        <f t="shared" si="237"/>
        <v>30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f t="shared" si="231"/>
        <v>147</v>
      </c>
      <c r="P2168">
        <f t="shared" si="232"/>
        <v>91.63000000000001</v>
      </c>
      <c r="Q2168" t="str">
        <f t="shared" si="233"/>
        <v>music</v>
      </c>
      <c r="R2168" t="str">
        <f t="shared" si="234"/>
        <v>rock</v>
      </c>
      <c r="S2168" s="9">
        <f t="shared" si="235"/>
        <v>41933.629837962959</v>
      </c>
      <c r="T2168" s="9">
        <f t="shared" si="236"/>
        <v>41978.671504629623</v>
      </c>
      <c r="U2168">
        <f t="shared" si="237"/>
        <v>46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41152.858067129629</v>
      </c>
      <c r="T2169" s="9">
        <f t="shared" si="236"/>
        <v>41166.858067129629</v>
      </c>
      <c r="U2169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f t="shared" si="231"/>
        <v>122</v>
      </c>
      <c r="P2170">
        <f t="shared" si="232"/>
        <v>64.37</v>
      </c>
      <c r="Q2170" t="str">
        <f t="shared" si="233"/>
        <v>music</v>
      </c>
      <c r="R2170" t="str">
        <f t="shared" si="234"/>
        <v>rock</v>
      </c>
      <c r="S2170" s="9">
        <f t="shared" si="235"/>
        <v>42745.391909722217</v>
      </c>
      <c r="T2170" s="9">
        <f t="shared" si="236"/>
        <v>42775.999999999993</v>
      </c>
      <c r="U2170">
        <f t="shared" si="237"/>
        <v>31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f t="shared" si="231"/>
        <v>100</v>
      </c>
      <c r="P2171">
        <f t="shared" si="232"/>
        <v>21.860000000000003</v>
      </c>
      <c r="Q2171" t="str">
        <f t="shared" si="233"/>
        <v>music</v>
      </c>
      <c r="R2171" t="str">
        <f t="shared" si="234"/>
        <v>rock</v>
      </c>
      <c r="S2171" s="9">
        <f t="shared" si="235"/>
        <v>42793.492488425924</v>
      </c>
      <c r="T2171" s="9">
        <f t="shared" si="236"/>
        <v>42796.492488425924</v>
      </c>
      <c r="U2171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f t="shared" si="231"/>
        <v>181</v>
      </c>
      <c r="P2172">
        <f t="shared" si="232"/>
        <v>33.32</v>
      </c>
      <c r="Q2172" t="str">
        <f t="shared" si="233"/>
        <v>music</v>
      </c>
      <c r="R2172" t="str">
        <f t="shared" si="234"/>
        <v>rock</v>
      </c>
      <c r="S2172" s="9">
        <f t="shared" si="235"/>
        <v>42198.541921296295</v>
      </c>
      <c r="T2172" s="9">
        <f t="shared" si="236"/>
        <v>42238.541921296295</v>
      </c>
      <c r="U2172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f t="shared" si="231"/>
        <v>107</v>
      </c>
      <c r="P2173">
        <f t="shared" si="232"/>
        <v>90.28</v>
      </c>
      <c r="Q2173" t="str">
        <f t="shared" si="233"/>
        <v>music</v>
      </c>
      <c r="R2173" t="str">
        <f t="shared" si="234"/>
        <v>rock</v>
      </c>
      <c r="S2173" s="9">
        <f t="shared" si="235"/>
        <v>42141.748784722215</v>
      </c>
      <c r="T2173" s="9">
        <f t="shared" si="236"/>
        <v>42176.999999999993</v>
      </c>
      <c r="U2173">
        <f t="shared" si="237"/>
        <v>36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f t="shared" si="231"/>
        <v>100</v>
      </c>
      <c r="P2174">
        <f t="shared" si="232"/>
        <v>76.930000000000007</v>
      </c>
      <c r="Q2174" t="str">
        <f t="shared" si="233"/>
        <v>music</v>
      </c>
      <c r="R2174" t="str">
        <f t="shared" si="234"/>
        <v>rock</v>
      </c>
      <c r="S2174" s="9">
        <f t="shared" si="235"/>
        <v>42082.371759259251</v>
      </c>
      <c r="T2174" s="9">
        <f t="shared" si="236"/>
        <v>42112.371759259251</v>
      </c>
      <c r="U2174">
        <f t="shared" si="237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f t="shared" si="231"/>
        <v>127</v>
      </c>
      <c r="P2175">
        <f t="shared" si="232"/>
        <v>59.239999999999995</v>
      </c>
      <c r="Q2175" t="str">
        <f t="shared" si="233"/>
        <v>music</v>
      </c>
      <c r="R2175" t="str">
        <f t="shared" si="234"/>
        <v>rock</v>
      </c>
      <c r="S2175" s="9">
        <f t="shared" si="235"/>
        <v>41495.484293981477</v>
      </c>
      <c r="T2175" s="9">
        <f t="shared" si="236"/>
        <v>41526.957638888889</v>
      </c>
      <c r="U2175">
        <f t="shared" si="237"/>
        <v>32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f t="shared" si="231"/>
        <v>103</v>
      </c>
      <c r="P2176">
        <f t="shared" si="232"/>
        <v>65.39</v>
      </c>
      <c r="Q2176" t="str">
        <f t="shared" si="233"/>
        <v>music</v>
      </c>
      <c r="R2176" t="str">
        <f t="shared" si="234"/>
        <v>rock</v>
      </c>
      <c r="S2176" s="9">
        <f t="shared" si="235"/>
        <v>42465.334571759253</v>
      </c>
      <c r="T2176" s="9">
        <f t="shared" si="236"/>
        <v>42495.334571759253</v>
      </c>
      <c r="U2176">
        <f t="shared" si="237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f t="shared" si="231"/>
        <v>250</v>
      </c>
      <c r="P2177">
        <f t="shared" si="232"/>
        <v>67.31</v>
      </c>
      <c r="Q2177" t="str">
        <f t="shared" si="233"/>
        <v>music</v>
      </c>
      <c r="R2177" t="str">
        <f t="shared" si="234"/>
        <v>rock</v>
      </c>
      <c r="S2177" s="9">
        <f t="shared" si="235"/>
        <v>42564.800763888888</v>
      </c>
      <c r="T2177" s="9">
        <f t="shared" si="236"/>
        <v>42571.800763888888</v>
      </c>
      <c r="U2177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f t="shared" si="231"/>
        <v>127</v>
      </c>
      <c r="P2178">
        <f t="shared" si="232"/>
        <v>88.75</v>
      </c>
      <c r="Q2178" t="str">
        <f t="shared" si="233"/>
        <v>music</v>
      </c>
      <c r="R2178" t="str">
        <f t="shared" si="234"/>
        <v>rock</v>
      </c>
      <c r="S2178" s="9">
        <f t="shared" si="235"/>
        <v>42096.424872685187</v>
      </c>
      <c r="T2178" s="9">
        <f t="shared" si="236"/>
        <v>42126.424872685187</v>
      </c>
      <c r="U2178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f t="shared" ref="O2179:O2242" si="238">ROUNDUP(SUM(E2179/D2179)*100,)</f>
        <v>101</v>
      </c>
      <c r="P2179">
        <f t="shared" ref="P2179:P2242" si="239">IFERROR(ROUNDUP(E2179/L2179,2),"")</f>
        <v>65.87</v>
      </c>
      <c r="Q2179" t="str">
        <f t="shared" ref="Q2179:Q2242" si="240">LEFT(N2179,SEARCH("/",N2179,1)-1)</f>
        <v>music</v>
      </c>
      <c r="R2179" t="str">
        <f t="shared" ref="R2179:R2242" si="241">RIGHT(N2179,LEN(N2179) - SEARCH("/",N2179))</f>
        <v>rock</v>
      </c>
      <c r="S2179" s="9">
        <f t="shared" ref="S2179:S2242" si="242">(((J2179/60)/60)/24)+DATE(1970,1,1)+(-5/24)</f>
        <v>42502.042442129627</v>
      </c>
      <c r="T2179" s="9">
        <f t="shared" ref="T2179:T2242" si="243">(((I2179/60)/60)/24)+DATE(1970,1,1)+(-5/24)</f>
        <v>42527.042442129627</v>
      </c>
      <c r="U2179">
        <f t="shared" ref="U2179:U2242" si="244">IFERROR(ROUNDUP(T2179-S2179,0),"")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f t="shared" si="238"/>
        <v>139</v>
      </c>
      <c r="P2180">
        <f t="shared" si="239"/>
        <v>40.35</v>
      </c>
      <c r="Q2180" t="str">
        <f t="shared" si="240"/>
        <v>music</v>
      </c>
      <c r="R2180" t="str">
        <f t="shared" si="241"/>
        <v>rock</v>
      </c>
      <c r="S2180" s="9">
        <f t="shared" si="242"/>
        <v>42723.428206018514</v>
      </c>
      <c r="T2180" s="9">
        <f t="shared" si="243"/>
        <v>42753.428206018514</v>
      </c>
      <c r="U2180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f t="shared" si="238"/>
        <v>162</v>
      </c>
      <c r="P2181">
        <f t="shared" si="239"/>
        <v>76.86</v>
      </c>
      <c r="Q2181" t="str">
        <f t="shared" si="240"/>
        <v>music</v>
      </c>
      <c r="R2181" t="str">
        <f t="shared" si="241"/>
        <v>rock</v>
      </c>
      <c r="S2181" s="9">
        <f t="shared" si="242"/>
        <v>42074.962870370371</v>
      </c>
      <c r="T2181" s="9">
        <f t="shared" si="243"/>
        <v>42104.962870370371</v>
      </c>
      <c r="U2181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f t="shared" si="238"/>
        <v>108</v>
      </c>
      <c r="P2182">
        <f t="shared" si="239"/>
        <v>68.710000000000008</v>
      </c>
      <c r="Q2182" t="str">
        <f t="shared" si="240"/>
        <v>music</v>
      </c>
      <c r="R2182" t="str">
        <f t="shared" si="241"/>
        <v>rock</v>
      </c>
      <c r="S2182" s="9">
        <f t="shared" si="242"/>
        <v>42279.461435185185</v>
      </c>
      <c r="T2182" s="9">
        <f t="shared" si="243"/>
        <v>42321.503101851849</v>
      </c>
      <c r="U2182">
        <f t="shared" si="244"/>
        <v>43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f t="shared" si="238"/>
        <v>154</v>
      </c>
      <c r="P2183">
        <f t="shared" si="239"/>
        <v>57.78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42772.796909722216</v>
      </c>
      <c r="T2183" s="9">
        <f t="shared" si="243"/>
        <v>42786.796909722216</v>
      </c>
      <c r="U2183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f t="shared" si="238"/>
        <v>525</v>
      </c>
      <c r="P2184">
        <f t="shared" si="239"/>
        <v>44.18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41879.692418981482</v>
      </c>
      <c r="T2184" s="9">
        <f t="shared" si="243"/>
        <v>41914.692418981482</v>
      </c>
      <c r="U2184">
        <f t="shared" si="24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f t="shared" si="238"/>
        <v>490</v>
      </c>
      <c r="P2185">
        <f t="shared" si="239"/>
        <v>31.57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42745.157141203708</v>
      </c>
      <c r="T2185" s="9">
        <f t="shared" si="243"/>
        <v>42774.999999999993</v>
      </c>
      <c r="U2185">
        <f t="shared" si="244"/>
        <v>30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f t="shared" si="238"/>
        <v>285</v>
      </c>
      <c r="P2186">
        <f t="shared" si="239"/>
        <v>107.05000000000001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42380.481956018521</v>
      </c>
      <c r="T2186" s="9">
        <f t="shared" si="243"/>
        <v>42394.458333333336</v>
      </c>
      <c r="U2186">
        <f t="shared" si="244"/>
        <v>14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f t="shared" si="238"/>
        <v>1857</v>
      </c>
      <c r="P2187">
        <f t="shared" si="239"/>
        <v>149.04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41319.141655092593</v>
      </c>
      <c r="T2187" s="9">
        <f t="shared" si="243"/>
        <v>41359.141655092593</v>
      </c>
      <c r="U2187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f t="shared" si="238"/>
        <v>110</v>
      </c>
      <c r="P2188">
        <f t="shared" si="239"/>
        <v>55.96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42583.406747685185</v>
      </c>
      <c r="T2188" s="9">
        <f t="shared" si="243"/>
        <v>42619.874999999993</v>
      </c>
      <c r="U2188">
        <f t="shared" si="244"/>
        <v>37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f t="shared" si="238"/>
        <v>1015</v>
      </c>
      <c r="P2189">
        <f t="shared" si="239"/>
        <v>56.98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42068.000763888886</v>
      </c>
      <c r="T2189" s="9">
        <f t="shared" si="243"/>
        <v>42096.957638888889</v>
      </c>
      <c r="U2189">
        <f t="shared" si="244"/>
        <v>29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f t="shared" si="238"/>
        <v>413</v>
      </c>
      <c r="P2190">
        <f t="shared" si="239"/>
        <v>44.059999999999995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42633.377789351849</v>
      </c>
      <c r="T2190" s="9">
        <f t="shared" si="243"/>
        <v>42668.499999999993</v>
      </c>
      <c r="U2190">
        <f t="shared" si="244"/>
        <v>36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f t="shared" si="238"/>
        <v>504</v>
      </c>
      <c r="P2191">
        <f t="shared" si="239"/>
        <v>68.63000000000001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42467.579861111109</v>
      </c>
      <c r="T2191" s="9">
        <f t="shared" si="243"/>
        <v>42481.708333333336</v>
      </c>
      <c r="U2191">
        <f t="shared" si="244"/>
        <v>15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f t="shared" si="238"/>
        <v>185</v>
      </c>
      <c r="P2192">
        <f t="shared" si="239"/>
        <v>65.320000000000007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42417.416712962957</v>
      </c>
      <c r="T2192" s="9">
        <f t="shared" si="243"/>
        <v>42452.082638888889</v>
      </c>
      <c r="U2192">
        <f t="shared" si="244"/>
        <v>35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f t="shared" si="238"/>
        <v>120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42768.6253125</v>
      </c>
      <c r="T2193" s="9">
        <f t="shared" si="243"/>
        <v>42780.6253125</v>
      </c>
      <c r="U2193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f t="shared" si="238"/>
        <v>1082</v>
      </c>
      <c r="P2194">
        <f t="shared" si="239"/>
        <v>40.08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42691.642870370364</v>
      </c>
      <c r="T2194" s="9">
        <f t="shared" si="243"/>
        <v>42719.749999999993</v>
      </c>
      <c r="U2194">
        <f t="shared" si="244"/>
        <v>29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f t="shared" si="238"/>
        <v>453</v>
      </c>
      <c r="P2195">
        <f t="shared" si="239"/>
        <v>75.650000000000006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42664.197592592587</v>
      </c>
      <c r="T2195" s="9">
        <f t="shared" si="243"/>
        <v>42694.999305555553</v>
      </c>
      <c r="U2195">
        <f t="shared" si="244"/>
        <v>31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f t="shared" si="238"/>
        <v>538</v>
      </c>
      <c r="P2196">
        <f t="shared" si="239"/>
        <v>61.21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42425.54965277778</v>
      </c>
      <c r="T2196" s="9">
        <f t="shared" si="243"/>
        <v>42455.507986111108</v>
      </c>
      <c r="U2196">
        <f t="shared" si="244"/>
        <v>30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f t="shared" si="238"/>
        <v>121</v>
      </c>
      <c r="P2197">
        <f t="shared" si="239"/>
        <v>48.14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42197.563657407409</v>
      </c>
      <c r="T2197" s="9">
        <f t="shared" si="243"/>
        <v>42227.563657407409</v>
      </c>
      <c r="U2197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f t="shared" si="238"/>
        <v>114</v>
      </c>
      <c r="P2198">
        <f t="shared" si="239"/>
        <v>68.11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42675.278958333329</v>
      </c>
      <c r="T2198" s="9">
        <f t="shared" si="243"/>
        <v>42706.083333333336</v>
      </c>
      <c r="U2198">
        <f t="shared" si="244"/>
        <v>31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f t="shared" si="238"/>
        <v>952</v>
      </c>
      <c r="P2199">
        <f t="shared" si="239"/>
        <v>65.900000000000006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42033.37568287037</v>
      </c>
      <c r="T2199" s="9">
        <f t="shared" si="243"/>
        <v>42063.37568287037</v>
      </c>
      <c r="U2199">
        <f t="shared" si="24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f t="shared" si="238"/>
        <v>133</v>
      </c>
      <c r="P2200">
        <f t="shared" si="239"/>
        <v>81.660000000000011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42292.305555555555</v>
      </c>
      <c r="T2200" s="9">
        <f t="shared" si="243"/>
        <v>42322.347222222219</v>
      </c>
      <c r="U2200">
        <f t="shared" si="244"/>
        <v>31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f t="shared" si="238"/>
        <v>147</v>
      </c>
      <c r="P2201">
        <f t="shared" si="239"/>
        <v>52.71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42262.208310185182</v>
      </c>
      <c r="T2201" s="9">
        <f t="shared" si="243"/>
        <v>42292.208310185182</v>
      </c>
      <c r="U2201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f t="shared" si="238"/>
        <v>543</v>
      </c>
      <c r="P2202">
        <f t="shared" si="239"/>
        <v>41.23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42163.417453703696</v>
      </c>
      <c r="T2202" s="9">
        <f t="shared" si="243"/>
        <v>42190.916666666664</v>
      </c>
      <c r="U2202">
        <f t="shared" si="244"/>
        <v>28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f t="shared" si="238"/>
        <v>383</v>
      </c>
      <c r="P2203">
        <f t="shared" si="239"/>
        <v>15.04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41276.638483796298</v>
      </c>
      <c r="T2203" s="9">
        <f t="shared" si="243"/>
        <v>41290.638483796298</v>
      </c>
      <c r="U2203">
        <f t="shared" si="24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f t="shared" si="238"/>
        <v>705</v>
      </c>
      <c r="P2204">
        <f t="shared" si="239"/>
        <v>39.07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41184.640833333331</v>
      </c>
      <c r="T2204" s="9">
        <f t="shared" si="243"/>
        <v>41214.640833333331</v>
      </c>
      <c r="U2204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f t="shared" si="238"/>
        <v>110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42241.651412037034</v>
      </c>
      <c r="T2205" s="9">
        <f t="shared" si="243"/>
        <v>42271.651412037034</v>
      </c>
      <c r="U2205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f t="shared" si="238"/>
        <v>133</v>
      </c>
      <c r="P2206">
        <f t="shared" si="239"/>
        <v>27.310000000000002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41312.103229166663</v>
      </c>
      <c r="T2206" s="9">
        <f t="shared" si="243"/>
        <v>41342.103229166663</v>
      </c>
      <c r="U2206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f t="shared" si="238"/>
        <v>152</v>
      </c>
      <c r="P2207">
        <f t="shared" si="239"/>
        <v>42.23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41031.613298611104</v>
      </c>
      <c r="T2207" s="9">
        <f t="shared" si="243"/>
        <v>41061.613298611104</v>
      </c>
      <c r="U2207">
        <f t="shared" si="24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f t="shared" si="238"/>
        <v>103</v>
      </c>
      <c r="P2208">
        <f t="shared" si="239"/>
        <v>33.239999999999995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40997.048888888887</v>
      </c>
      <c r="T2208" s="9">
        <f t="shared" si="243"/>
        <v>41015.048888888887</v>
      </c>
      <c r="U2208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f t="shared" si="238"/>
        <v>100</v>
      </c>
      <c r="P2209">
        <f t="shared" si="239"/>
        <v>285.71999999999997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41563.985798611109</v>
      </c>
      <c r="T2209" s="9">
        <f t="shared" si="243"/>
        <v>41594.027465277773</v>
      </c>
      <c r="U2209">
        <f t="shared" si="244"/>
        <v>31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f t="shared" si="238"/>
        <v>102</v>
      </c>
      <c r="P2210">
        <f t="shared" si="239"/>
        <v>42.339999999999996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40946.673912037033</v>
      </c>
      <c r="T2210" s="9">
        <f t="shared" si="243"/>
        <v>41005.958333333328</v>
      </c>
      <c r="U2210">
        <f t="shared" si="244"/>
        <v>60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f t="shared" si="238"/>
        <v>151</v>
      </c>
      <c r="P2211">
        <f t="shared" si="239"/>
        <v>50.269999999999996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41732.27134259259</v>
      </c>
      <c r="T2211" s="9">
        <f t="shared" si="243"/>
        <v>41743.75</v>
      </c>
      <c r="U2211">
        <f t="shared" si="244"/>
        <v>12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f t="shared" si="238"/>
        <v>112</v>
      </c>
      <c r="P2212">
        <f t="shared" si="239"/>
        <v>61.91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40955.857754629629</v>
      </c>
      <c r="T2212" s="9">
        <f t="shared" si="243"/>
        <v>41013.524999999994</v>
      </c>
      <c r="U2212">
        <f t="shared" si="244"/>
        <v>58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f t="shared" si="238"/>
        <v>196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41716.576678240737</v>
      </c>
      <c r="T2213" s="9">
        <f t="shared" si="243"/>
        <v>41739.082638888889</v>
      </c>
      <c r="U2213">
        <f t="shared" si="244"/>
        <v>23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f t="shared" si="238"/>
        <v>115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41548.539085648146</v>
      </c>
      <c r="T2214" s="9">
        <f t="shared" si="243"/>
        <v>41581.833333333328</v>
      </c>
      <c r="U2214">
        <f t="shared" si="244"/>
        <v>34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42109.617812499993</v>
      </c>
      <c r="T2215" s="9">
        <f t="shared" si="243"/>
        <v>42139.617812499993</v>
      </c>
      <c r="U2215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f t="shared" si="238"/>
        <v>293</v>
      </c>
      <c r="P2216">
        <f t="shared" si="239"/>
        <v>73.13000000000001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41646.58388888889</v>
      </c>
      <c r="T2216" s="9">
        <f t="shared" si="243"/>
        <v>41676.58388888889</v>
      </c>
      <c r="U2216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f t="shared" si="238"/>
        <v>157</v>
      </c>
      <c r="P2217">
        <f t="shared" si="239"/>
        <v>26.07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40958.508935185186</v>
      </c>
      <c r="T2217" s="9">
        <f t="shared" si="243"/>
        <v>40981.082638888889</v>
      </c>
      <c r="U2217">
        <f t="shared" si="244"/>
        <v>23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f t="shared" si="238"/>
        <v>106</v>
      </c>
      <c r="P2218">
        <f t="shared" si="239"/>
        <v>22.650000000000002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42194.543344907412</v>
      </c>
      <c r="T2218" s="9">
        <f t="shared" si="243"/>
        <v>42208.543344907412</v>
      </c>
      <c r="U2218">
        <f t="shared" si="24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f t="shared" si="238"/>
        <v>102</v>
      </c>
      <c r="P2219">
        <f t="shared" si="239"/>
        <v>47.23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42299.568437499998</v>
      </c>
      <c r="T2219" s="9">
        <f t="shared" si="243"/>
        <v>42310.124999999993</v>
      </c>
      <c r="U2219">
        <f t="shared" si="244"/>
        <v>11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f t="shared" si="238"/>
        <v>123</v>
      </c>
      <c r="P2220">
        <f t="shared" si="239"/>
        <v>32.33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41127.603969907403</v>
      </c>
      <c r="T2220" s="9">
        <f t="shared" si="243"/>
        <v>41149.791666666664</v>
      </c>
      <c r="U2220">
        <f t="shared" si="244"/>
        <v>23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f t="shared" si="238"/>
        <v>102</v>
      </c>
      <c r="P2221">
        <f t="shared" si="239"/>
        <v>53.43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42205.510555555556</v>
      </c>
      <c r="T2221" s="9">
        <f t="shared" si="243"/>
        <v>42235.510555555556</v>
      </c>
      <c r="U2221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f t="shared" si="238"/>
        <v>102</v>
      </c>
      <c r="P2222">
        <f t="shared" si="239"/>
        <v>51.309999999999995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41451.852268518516</v>
      </c>
      <c r="T2222" s="9">
        <f t="shared" si="243"/>
        <v>41481.852268518516</v>
      </c>
      <c r="U2222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f t="shared" si="238"/>
        <v>109</v>
      </c>
      <c r="P2223">
        <f t="shared" si="239"/>
        <v>37.199999999999996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42452.458437499998</v>
      </c>
      <c r="T2223" s="9">
        <f t="shared" si="243"/>
        <v>42482.791666666664</v>
      </c>
      <c r="U2223">
        <f t="shared" si="244"/>
        <v>31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f t="shared" si="238"/>
        <v>163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40906.579247685186</v>
      </c>
      <c r="T2224" s="9">
        <f t="shared" si="243"/>
        <v>40936.579247685186</v>
      </c>
      <c r="U2224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f t="shared" si="238"/>
        <v>106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42152.432500000003</v>
      </c>
      <c r="T2225" s="9">
        <f t="shared" si="243"/>
        <v>42182.432500000003</v>
      </c>
      <c r="U2225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f t="shared" si="238"/>
        <v>244</v>
      </c>
      <c r="P2226">
        <f t="shared" si="239"/>
        <v>82.15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42644.459201388883</v>
      </c>
      <c r="T2226" s="9">
        <f t="shared" si="243"/>
        <v>42672.583333333336</v>
      </c>
      <c r="U2226">
        <f t="shared" si="244"/>
        <v>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f t="shared" si="238"/>
        <v>945</v>
      </c>
      <c r="P2227">
        <f t="shared" si="239"/>
        <v>164.79999999999998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41873.583506944444</v>
      </c>
      <c r="T2227" s="9">
        <f t="shared" si="243"/>
        <v>41903.583506944444</v>
      </c>
      <c r="U2227">
        <f t="shared" si="24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f t="shared" si="238"/>
        <v>109</v>
      </c>
      <c r="P2228">
        <f t="shared" si="239"/>
        <v>60.83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42381.590532407405</v>
      </c>
      <c r="T2228" s="9">
        <f t="shared" si="243"/>
        <v>42411.999305555553</v>
      </c>
      <c r="U2228">
        <f t="shared" si="244"/>
        <v>31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f t="shared" si="238"/>
        <v>158</v>
      </c>
      <c r="P2229">
        <f t="shared" si="239"/>
        <v>67.98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41561.599016203698</v>
      </c>
      <c r="T2229" s="9">
        <f t="shared" si="243"/>
        <v>41591.640682870369</v>
      </c>
      <c r="U2229">
        <f t="shared" si="244"/>
        <v>31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f t="shared" si="238"/>
        <v>1175</v>
      </c>
      <c r="P2230">
        <f t="shared" si="239"/>
        <v>81.570000000000007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42202.069861111107</v>
      </c>
      <c r="T2230" s="9">
        <f t="shared" si="243"/>
        <v>42232.069861111107</v>
      </c>
      <c r="U2230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f t="shared" si="238"/>
        <v>172</v>
      </c>
      <c r="P2231">
        <f t="shared" si="239"/>
        <v>25.430000000000003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41484.455914351849</v>
      </c>
      <c r="T2231" s="9">
        <f t="shared" si="243"/>
        <v>41519.958333333328</v>
      </c>
      <c r="U2231">
        <f t="shared" si="244"/>
        <v>36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f t="shared" si="238"/>
        <v>126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41724.672766203701</v>
      </c>
      <c r="T2232" s="9">
        <f t="shared" si="243"/>
        <v>41754.672766203701</v>
      </c>
      <c r="U2232">
        <f t="shared" si="24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f t="shared" si="238"/>
        <v>1213</v>
      </c>
      <c r="P2233">
        <f t="shared" si="239"/>
        <v>27.23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41423.702557870369</v>
      </c>
      <c r="T2233" s="9">
        <f t="shared" si="243"/>
        <v>41450</v>
      </c>
      <c r="U2233">
        <f t="shared" si="244"/>
        <v>27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f t="shared" si="238"/>
        <v>496</v>
      </c>
      <c r="P2234">
        <f t="shared" si="239"/>
        <v>25.1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41806.585740740738</v>
      </c>
      <c r="T2234" s="9">
        <f t="shared" si="243"/>
        <v>41838.916666666664</v>
      </c>
      <c r="U2234">
        <f t="shared" si="244"/>
        <v>33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f t="shared" si="238"/>
        <v>333</v>
      </c>
      <c r="P2235">
        <f t="shared" si="239"/>
        <v>21.240000000000002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42331.170590277768</v>
      </c>
      <c r="T2235" s="9">
        <f t="shared" si="243"/>
        <v>42351.791666666664</v>
      </c>
      <c r="U2235">
        <f t="shared" si="244"/>
        <v>21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f t="shared" si="238"/>
        <v>1165</v>
      </c>
      <c r="P2236">
        <f t="shared" si="239"/>
        <v>41.61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42710.616284722222</v>
      </c>
      <c r="T2236" s="9">
        <f t="shared" si="243"/>
        <v>42740.616284722222</v>
      </c>
      <c r="U2236">
        <f t="shared" si="24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f t="shared" si="238"/>
        <v>154</v>
      </c>
      <c r="P2237">
        <f t="shared" si="239"/>
        <v>135.59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42061.813784722217</v>
      </c>
      <c r="T2237" s="9">
        <f t="shared" si="243"/>
        <v>42091.77211805556</v>
      </c>
      <c r="U2237">
        <f t="shared" si="244"/>
        <v>30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f t="shared" si="238"/>
        <v>538</v>
      </c>
      <c r="P2238">
        <f t="shared" si="239"/>
        <v>22.12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42371.408831018511</v>
      </c>
      <c r="T2238" s="9">
        <f t="shared" si="243"/>
        <v>42401.408831018511</v>
      </c>
      <c r="U2238">
        <f t="shared" si="24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f t="shared" si="238"/>
        <v>353</v>
      </c>
      <c r="P2239">
        <f t="shared" si="239"/>
        <v>64.63000000000001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41914.794942129629</v>
      </c>
      <c r="T2239" s="9">
        <f t="shared" si="243"/>
        <v>41955.124305555553</v>
      </c>
      <c r="U2239">
        <f t="shared" si="244"/>
        <v>41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f t="shared" si="238"/>
        <v>138</v>
      </c>
      <c r="P2240">
        <f t="shared" si="239"/>
        <v>69.570000000000007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42774.41337962963</v>
      </c>
      <c r="T2240" s="9">
        <f t="shared" si="243"/>
        <v>42804.41337962963</v>
      </c>
      <c r="U2240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f t="shared" si="238"/>
        <v>129</v>
      </c>
      <c r="P2241">
        <f t="shared" si="239"/>
        <v>75.14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41572.750162037039</v>
      </c>
      <c r="T2241" s="9">
        <f t="shared" si="243"/>
        <v>41608.959722222222</v>
      </c>
      <c r="U2241">
        <f t="shared" si="244"/>
        <v>37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f t="shared" si="238"/>
        <v>271</v>
      </c>
      <c r="P2242">
        <f t="shared" si="239"/>
        <v>140.97999999999999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42452.617407407401</v>
      </c>
      <c r="T2242" s="9">
        <f t="shared" si="243"/>
        <v>42482.617407407401</v>
      </c>
      <c r="U2242">
        <f t="shared" si="24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f t="shared" ref="O2243:O2306" si="245">ROUNDUP(SUM(E2243/D2243)*100,)</f>
        <v>807</v>
      </c>
      <c r="P2243">
        <f t="shared" ref="P2243:P2306" si="246">IFERROR(ROUNDUP(E2243/L2243,2),"")</f>
        <v>49.48</v>
      </c>
      <c r="Q2243" t="str">
        <f t="shared" ref="Q2243:Q2306" si="247">LEFT(N2243,SEARCH("/",N2243,1)-1)</f>
        <v>games</v>
      </c>
      <c r="R2243" t="str">
        <f t="shared" ref="R2243:R2306" si="248">RIGHT(N2243,LEN(N2243) - SEARCH("/",N2243))</f>
        <v>tabletop games</v>
      </c>
      <c r="S2243" s="9">
        <f t="shared" ref="S2243:S2306" si="249">(((J2243/60)/60)/24)+DATE(1970,1,1)+(-5/24)</f>
        <v>42766.619212962956</v>
      </c>
      <c r="T2243" s="9">
        <f t="shared" ref="T2243:T2306" si="250">(((I2243/60)/60)/24)+DATE(1970,1,1)+(-5/24)</f>
        <v>42796.619212962956</v>
      </c>
      <c r="U2243">
        <f t="shared" ref="U2243:U2306" si="251">IFERROR(ROUNDUP(T2243-S2243,0),"")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f t="shared" si="245"/>
        <v>1361</v>
      </c>
      <c r="P2244">
        <f t="shared" si="246"/>
        <v>53.87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41569.367280092592</v>
      </c>
      <c r="T2244" s="9">
        <f t="shared" si="250"/>
        <v>41604.91805555555</v>
      </c>
      <c r="U2244">
        <f t="shared" si="251"/>
        <v>36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f t="shared" si="245"/>
        <v>930250</v>
      </c>
      <c r="P2245">
        <f t="shared" si="246"/>
        <v>4.58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42800.542708333327</v>
      </c>
      <c r="T2245" s="9">
        <f t="shared" si="250"/>
        <v>42806.916666666664</v>
      </c>
      <c r="U2245">
        <f t="shared" si="251"/>
        <v>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f t="shared" si="245"/>
        <v>378</v>
      </c>
      <c r="P2246">
        <f t="shared" si="246"/>
        <v>65.010000000000005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42647.610486111109</v>
      </c>
      <c r="T2246" s="9">
        <f t="shared" si="250"/>
        <v>42659.645833333336</v>
      </c>
      <c r="U2246">
        <f t="shared" si="251"/>
        <v>13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f t="shared" si="245"/>
        <v>2648</v>
      </c>
      <c r="P2247">
        <f t="shared" si="246"/>
        <v>53.48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41660.500196759262</v>
      </c>
      <c r="T2247" s="9">
        <f t="shared" si="250"/>
        <v>41691.541666666664</v>
      </c>
      <c r="U2247">
        <f t="shared" si="251"/>
        <v>32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f t="shared" si="245"/>
        <v>101</v>
      </c>
      <c r="P2248">
        <f t="shared" si="246"/>
        <v>43.919999999999995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42221.583449074074</v>
      </c>
      <c r="T2248" s="9">
        <f t="shared" si="250"/>
        <v>42251.583449074074</v>
      </c>
      <c r="U2248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f t="shared" si="245"/>
        <v>105</v>
      </c>
      <c r="P2249">
        <f t="shared" si="246"/>
        <v>50.86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42200.457928240743</v>
      </c>
      <c r="T2249" s="9">
        <f t="shared" si="250"/>
        <v>42214.457928240743</v>
      </c>
      <c r="U2249">
        <f t="shared" si="251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f t="shared" si="245"/>
        <v>108</v>
      </c>
      <c r="P2250">
        <f t="shared" si="246"/>
        <v>58.64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42688.667569444442</v>
      </c>
      <c r="T2250" s="9">
        <f t="shared" si="250"/>
        <v>42718.667569444442</v>
      </c>
      <c r="U2250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f t="shared" si="245"/>
        <v>169</v>
      </c>
      <c r="P2251">
        <f t="shared" si="246"/>
        <v>32.82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41336.494965277772</v>
      </c>
      <c r="T2251" s="9">
        <f t="shared" si="250"/>
        <v>41366.453298611108</v>
      </c>
      <c r="U2251">
        <f t="shared" si="251"/>
        <v>30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f t="shared" si="245"/>
        <v>976</v>
      </c>
      <c r="P2252">
        <f t="shared" si="246"/>
        <v>426.94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42676.7971412037</v>
      </c>
      <c r="T2252" s="9">
        <f t="shared" si="250"/>
        <v>42706.838807870365</v>
      </c>
      <c r="U2252">
        <f t="shared" si="251"/>
        <v>31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f t="shared" si="245"/>
        <v>135</v>
      </c>
      <c r="P2253">
        <f t="shared" si="246"/>
        <v>23.810000000000002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41846.137465277774</v>
      </c>
      <c r="T2253" s="9">
        <f t="shared" si="250"/>
        <v>41867.137465277774</v>
      </c>
      <c r="U2253">
        <f t="shared" si="251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f t="shared" si="245"/>
        <v>273</v>
      </c>
      <c r="P2254">
        <f t="shared" si="246"/>
        <v>98.42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42573.119652777772</v>
      </c>
      <c r="T2254" s="9">
        <f t="shared" si="250"/>
        <v>42588.119652777772</v>
      </c>
      <c r="U2254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f t="shared" si="245"/>
        <v>113</v>
      </c>
      <c r="P2255">
        <f t="shared" si="246"/>
        <v>107.33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42296.422997685186</v>
      </c>
      <c r="T2255" s="9">
        <f t="shared" si="250"/>
        <v>42326.46466435185</v>
      </c>
      <c r="U2255">
        <f t="shared" si="251"/>
        <v>31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f t="shared" si="245"/>
        <v>460</v>
      </c>
      <c r="P2256">
        <f t="shared" si="246"/>
        <v>11.68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42752.439444444441</v>
      </c>
      <c r="T2256" s="9">
        <f t="shared" si="250"/>
        <v>42759.439444444441</v>
      </c>
      <c r="U2256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f t="shared" si="245"/>
        <v>287</v>
      </c>
      <c r="P2257">
        <f t="shared" si="246"/>
        <v>41.79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42467.743645833332</v>
      </c>
      <c r="T2257" s="9">
        <f t="shared" si="250"/>
        <v>42497.743645833332</v>
      </c>
      <c r="U2257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f t="shared" si="245"/>
        <v>223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42682.243587962956</v>
      </c>
      <c r="T2258" s="9">
        <f t="shared" si="250"/>
        <v>42696.243587962956</v>
      </c>
      <c r="U2258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f t="shared" si="245"/>
        <v>637</v>
      </c>
      <c r="P2259">
        <f t="shared" si="246"/>
        <v>94.11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42505.728344907409</v>
      </c>
      <c r="T2259" s="9">
        <f t="shared" si="250"/>
        <v>42540.749999999993</v>
      </c>
      <c r="U2259">
        <f t="shared" si="251"/>
        <v>36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f t="shared" si="245"/>
        <v>147</v>
      </c>
      <c r="P2260">
        <f t="shared" si="246"/>
        <v>15.73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42136.542673611104</v>
      </c>
      <c r="T2260" s="9">
        <f t="shared" si="250"/>
        <v>42166.542673611104</v>
      </c>
      <c r="U2260">
        <f t="shared" si="251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f t="shared" si="245"/>
        <v>1868</v>
      </c>
      <c r="P2261">
        <f t="shared" si="246"/>
        <v>90.64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42702.59648148148</v>
      </c>
      <c r="T2261" s="9">
        <f t="shared" si="250"/>
        <v>42712.59648148148</v>
      </c>
      <c r="U2261">
        <f t="shared" si="251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f t="shared" si="245"/>
        <v>327</v>
      </c>
      <c r="P2262">
        <f t="shared" si="246"/>
        <v>97.300000000000011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41694.808449074073</v>
      </c>
      <c r="T2262" s="9">
        <f t="shared" si="250"/>
        <v>41724.766782407409</v>
      </c>
      <c r="U2262">
        <f t="shared" si="251"/>
        <v>30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f t="shared" si="245"/>
        <v>780</v>
      </c>
      <c r="P2263">
        <f t="shared" si="246"/>
        <v>37.119999999999997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42759.516435185178</v>
      </c>
      <c r="T2263" s="9">
        <f t="shared" si="250"/>
        <v>42780.516435185178</v>
      </c>
      <c r="U2263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f t="shared" si="245"/>
        <v>155</v>
      </c>
      <c r="P2264">
        <f t="shared" si="246"/>
        <v>28.110000000000003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41926.376828703702</v>
      </c>
      <c r="T2264" s="9">
        <f t="shared" si="250"/>
        <v>41960.791666666664</v>
      </c>
      <c r="U2264">
        <f t="shared" si="251"/>
        <v>35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f t="shared" si="245"/>
        <v>116</v>
      </c>
      <c r="P2265">
        <f t="shared" si="246"/>
        <v>144.44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42014.623993055553</v>
      </c>
      <c r="T2265" s="9">
        <f t="shared" si="250"/>
        <v>42035.623993055553</v>
      </c>
      <c r="U2265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f t="shared" si="245"/>
        <v>181</v>
      </c>
      <c r="P2266">
        <f t="shared" si="246"/>
        <v>24.28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42496.374004629623</v>
      </c>
      <c r="T2266" s="9">
        <f t="shared" si="250"/>
        <v>42512.916666666664</v>
      </c>
      <c r="U2266">
        <f t="shared" si="251"/>
        <v>17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f t="shared" si="245"/>
        <v>299</v>
      </c>
      <c r="P2267">
        <f t="shared" si="246"/>
        <v>35.119999999999997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42689.644756944443</v>
      </c>
      <c r="T2267" s="9">
        <f t="shared" si="250"/>
        <v>42696.644756944443</v>
      </c>
      <c r="U2267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f t="shared" si="245"/>
        <v>321</v>
      </c>
      <c r="P2268">
        <f t="shared" si="246"/>
        <v>24.770000000000003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42469.666574074072</v>
      </c>
      <c r="T2268" s="9">
        <f t="shared" si="250"/>
        <v>42486.874999999993</v>
      </c>
      <c r="U2268">
        <f t="shared" si="251"/>
        <v>18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f t="shared" si="245"/>
        <v>381</v>
      </c>
      <c r="P2269">
        <f t="shared" si="246"/>
        <v>188.38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41968.621493055551</v>
      </c>
      <c r="T2269" s="9">
        <f t="shared" si="250"/>
        <v>41993.833333333336</v>
      </c>
      <c r="U2269">
        <f t="shared" si="251"/>
        <v>26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f t="shared" si="245"/>
        <v>103</v>
      </c>
      <c r="P2270">
        <f t="shared" si="246"/>
        <v>148.09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42775.874016203699</v>
      </c>
      <c r="T2270" s="9">
        <f t="shared" si="250"/>
        <v>42805.874016203699</v>
      </c>
      <c r="U2270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f t="shared" si="245"/>
        <v>1802</v>
      </c>
      <c r="P2271">
        <f t="shared" si="246"/>
        <v>49.94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42776.496099537035</v>
      </c>
      <c r="T2271" s="9">
        <f t="shared" si="250"/>
        <v>42800.999999999993</v>
      </c>
      <c r="U2271">
        <f t="shared" si="251"/>
        <v>25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f t="shared" si="245"/>
        <v>721</v>
      </c>
      <c r="P2272">
        <f t="shared" si="246"/>
        <v>107.83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42725.661030092589</v>
      </c>
      <c r="T2272" s="9">
        <f t="shared" si="250"/>
        <v>42745.707638888889</v>
      </c>
      <c r="U2272">
        <f t="shared" si="251"/>
        <v>21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f t="shared" si="245"/>
        <v>284</v>
      </c>
      <c r="P2273">
        <f t="shared" si="246"/>
        <v>42.64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42683.791712962957</v>
      </c>
      <c r="T2273" s="9">
        <f t="shared" si="250"/>
        <v>42713.791712962957</v>
      </c>
      <c r="U2273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f t="shared" si="245"/>
        <v>1357</v>
      </c>
      <c r="P2274">
        <f t="shared" si="246"/>
        <v>14.379999999999999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42315.491157407399</v>
      </c>
      <c r="T2274" s="9">
        <f t="shared" si="250"/>
        <v>42345.491157407399</v>
      </c>
      <c r="U2274">
        <f t="shared" si="251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f t="shared" si="245"/>
        <v>221</v>
      </c>
      <c r="P2275">
        <f t="shared" si="246"/>
        <v>37.479999999999997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42781.340763888882</v>
      </c>
      <c r="T2275" s="9">
        <f t="shared" si="250"/>
        <v>42806.299097222225</v>
      </c>
      <c r="U2275">
        <f t="shared" si="251"/>
        <v>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f t="shared" si="245"/>
        <v>120</v>
      </c>
      <c r="P2276">
        <f t="shared" si="246"/>
        <v>30.21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41663.292326388888</v>
      </c>
      <c r="T2276" s="9">
        <f t="shared" si="250"/>
        <v>41693.292326388888</v>
      </c>
      <c r="U2276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f t="shared" si="245"/>
        <v>408</v>
      </c>
      <c r="P2277">
        <f t="shared" si="246"/>
        <v>33.559999999999995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41965.408321759263</v>
      </c>
      <c r="T2277" s="9">
        <f t="shared" si="250"/>
        <v>41995.408321759263</v>
      </c>
      <c r="U2277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f t="shared" si="245"/>
        <v>106</v>
      </c>
      <c r="P2278">
        <f t="shared" si="246"/>
        <v>64.75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41614.443159722221</v>
      </c>
      <c r="T2278" s="9">
        <f t="shared" si="250"/>
        <v>41644.443159722221</v>
      </c>
      <c r="U2278">
        <f t="shared" si="251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f t="shared" si="245"/>
        <v>142</v>
      </c>
      <c r="P2279">
        <f t="shared" si="246"/>
        <v>57.94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40936.470173611109</v>
      </c>
      <c r="T2279" s="9">
        <f t="shared" si="250"/>
        <v>40966.470173611109</v>
      </c>
      <c r="U2279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f t="shared" si="245"/>
        <v>271</v>
      </c>
      <c r="P2280">
        <f t="shared" si="246"/>
        <v>53.08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42338.500775462955</v>
      </c>
      <c r="T2280" s="9">
        <f t="shared" si="250"/>
        <v>42372.749305555553</v>
      </c>
      <c r="U2280">
        <f t="shared" si="251"/>
        <v>35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f t="shared" si="245"/>
        <v>154</v>
      </c>
      <c r="P2281">
        <f t="shared" si="246"/>
        <v>48.07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42020.598368055551</v>
      </c>
      <c r="T2281" s="9">
        <f t="shared" si="250"/>
        <v>42038.958333333336</v>
      </c>
      <c r="U2281">
        <f t="shared" si="251"/>
        <v>19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f t="shared" si="245"/>
        <v>404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42234.416562499995</v>
      </c>
      <c r="T2282" s="9">
        <f t="shared" si="250"/>
        <v>42264.416562499995</v>
      </c>
      <c r="U2282">
        <f t="shared" si="251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f t="shared" si="245"/>
        <v>185</v>
      </c>
      <c r="P2283">
        <f t="shared" si="246"/>
        <v>50.46</v>
      </c>
      <c r="Q2283" t="str">
        <f t="shared" si="247"/>
        <v>music</v>
      </c>
      <c r="R2283" t="str">
        <f t="shared" si="248"/>
        <v>rock</v>
      </c>
      <c r="S2283" s="9">
        <f t="shared" si="249"/>
        <v>40687.077511574069</v>
      </c>
      <c r="T2283" s="9">
        <f t="shared" si="250"/>
        <v>40749.076388888883</v>
      </c>
      <c r="U2283">
        <f t="shared" si="251"/>
        <v>62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f t="shared" si="245"/>
        <v>186</v>
      </c>
      <c r="P2284">
        <f t="shared" si="246"/>
        <v>115.84</v>
      </c>
      <c r="Q2284" t="str">
        <f t="shared" si="247"/>
        <v>music</v>
      </c>
      <c r="R2284" t="str">
        <f t="shared" si="248"/>
        <v>rock</v>
      </c>
      <c r="S2284" s="9">
        <f t="shared" si="249"/>
        <v>42322.966273148144</v>
      </c>
      <c r="T2284" s="9">
        <f t="shared" si="250"/>
        <v>42382.966273148144</v>
      </c>
      <c r="U2284">
        <f t="shared" si="251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f t="shared" si="245"/>
        <v>101</v>
      </c>
      <c r="P2285">
        <f t="shared" si="246"/>
        <v>63.04</v>
      </c>
      <c r="Q2285" t="str">
        <f t="shared" si="247"/>
        <v>music</v>
      </c>
      <c r="R2285" t="str">
        <f t="shared" si="248"/>
        <v>rock</v>
      </c>
      <c r="S2285" s="9">
        <f t="shared" si="249"/>
        <v>40977.916712962957</v>
      </c>
      <c r="T2285" s="9">
        <f t="shared" si="250"/>
        <v>41037.875046296293</v>
      </c>
      <c r="U2285">
        <f t="shared" si="251"/>
        <v>60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f t="shared" si="245"/>
        <v>107</v>
      </c>
      <c r="P2286">
        <f t="shared" si="246"/>
        <v>108.03</v>
      </c>
      <c r="Q2286" t="str">
        <f t="shared" si="247"/>
        <v>music</v>
      </c>
      <c r="R2286" t="str">
        <f t="shared" si="248"/>
        <v>rock</v>
      </c>
      <c r="S2286" s="9">
        <f t="shared" si="249"/>
        <v>40585.588483796295</v>
      </c>
      <c r="T2286" s="9">
        <f t="shared" si="250"/>
        <v>40613.958333333328</v>
      </c>
      <c r="U2286">
        <f t="shared" si="251"/>
        <v>29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f t="shared" si="245"/>
        <v>122</v>
      </c>
      <c r="P2287">
        <f t="shared" si="246"/>
        <v>46.089999999999996</v>
      </c>
      <c r="Q2287" t="str">
        <f t="shared" si="247"/>
        <v>music</v>
      </c>
      <c r="R2287" t="str">
        <f t="shared" si="248"/>
        <v>rock</v>
      </c>
      <c r="S2287" s="9">
        <f t="shared" si="249"/>
        <v>41058.977349537032</v>
      </c>
      <c r="T2287" s="9">
        <f t="shared" si="250"/>
        <v>41088.977349537032</v>
      </c>
      <c r="U2287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f t="shared" si="245"/>
        <v>101</v>
      </c>
      <c r="P2288">
        <f t="shared" si="246"/>
        <v>107.22</v>
      </c>
      <c r="Q2288" t="str">
        <f t="shared" si="247"/>
        <v>music</v>
      </c>
      <c r="R2288" t="str">
        <f t="shared" si="248"/>
        <v>rock</v>
      </c>
      <c r="S2288" s="9">
        <f t="shared" si="249"/>
        <v>41494.755254629628</v>
      </c>
      <c r="T2288" s="9">
        <f t="shared" si="250"/>
        <v>41522.957638888889</v>
      </c>
      <c r="U2288">
        <f t="shared" si="251"/>
        <v>29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f t="shared" si="245"/>
        <v>120</v>
      </c>
      <c r="P2289">
        <f t="shared" si="246"/>
        <v>50.94</v>
      </c>
      <c r="Q2289" t="str">
        <f t="shared" si="247"/>
        <v>music</v>
      </c>
      <c r="R2289" t="str">
        <f t="shared" si="248"/>
        <v>rock</v>
      </c>
      <c r="S2289" s="9">
        <f t="shared" si="249"/>
        <v>41792.459027777775</v>
      </c>
      <c r="T2289" s="9">
        <f t="shared" si="250"/>
        <v>41813.459027777775</v>
      </c>
      <c r="U2289">
        <f t="shared" si="251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f t="shared" si="245"/>
        <v>101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41067.619085648148</v>
      </c>
      <c r="T2290" s="9">
        <f t="shared" si="250"/>
        <v>41086.541666666664</v>
      </c>
      <c r="U2290">
        <f t="shared" si="251"/>
        <v>19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f t="shared" si="245"/>
        <v>108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41571.790046296293</v>
      </c>
      <c r="T2291" s="9">
        <f t="shared" si="250"/>
        <v>41614.765277777777</v>
      </c>
      <c r="U2291">
        <f t="shared" si="251"/>
        <v>43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f t="shared" si="245"/>
        <v>105</v>
      </c>
      <c r="P2292">
        <f t="shared" si="246"/>
        <v>53.83</v>
      </c>
      <c r="Q2292" t="str">
        <f t="shared" si="247"/>
        <v>music</v>
      </c>
      <c r="R2292" t="str">
        <f t="shared" si="248"/>
        <v>rock</v>
      </c>
      <c r="S2292" s="9">
        <f t="shared" si="249"/>
        <v>40070.045486111107</v>
      </c>
      <c r="T2292" s="9">
        <f t="shared" si="250"/>
        <v>40148.5</v>
      </c>
      <c r="U2292">
        <f t="shared" si="251"/>
        <v>79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f t="shared" si="245"/>
        <v>173</v>
      </c>
      <c r="P2293">
        <f t="shared" si="246"/>
        <v>100.47</v>
      </c>
      <c r="Q2293" t="str">
        <f t="shared" si="247"/>
        <v>music</v>
      </c>
      <c r="R2293" t="str">
        <f t="shared" si="248"/>
        <v>rock</v>
      </c>
      <c r="S2293" s="9">
        <f t="shared" si="249"/>
        <v>40987.768726851849</v>
      </c>
      <c r="T2293" s="9">
        <f t="shared" si="250"/>
        <v>41021.958333333328</v>
      </c>
      <c r="U2293">
        <f t="shared" si="251"/>
        <v>35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f t="shared" si="245"/>
        <v>108</v>
      </c>
      <c r="P2294">
        <f t="shared" si="246"/>
        <v>46.64</v>
      </c>
      <c r="Q2294" t="str">
        <f t="shared" si="247"/>
        <v>music</v>
      </c>
      <c r="R2294" t="str">
        <f t="shared" si="248"/>
        <v>rock</v>
      </c>
      <c r="S2294" s="9">
        <f t="shared" si="249"/>
        <v>40987.489305555551</v>
      </c>
      <c r="T2294" s="9">
        <f t="shared" si="250"/>
        <v>41017.489305555551</v>
      </c>
      <c r="U2294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f t="shared" si="245"/>
        <v>109</v>
      </c>
      <c r="P2295">
        <f t="shared" si="246"/>
        <v>34.08</v>
      </c>
      <c r="Q2295" t="str">
        <f t="shared" si="247"/>
        <v>music</v>
      </c>
      <c r="R2295" t="str">
        <f t="shared" si="248"/>
        <v>rock</v>
      </c>
      <c r="S2295" s="9">
        <f t="shared" si="249"/>
        <v>41151.499988425923</v>
      </c>
      <c r="T2295" s="9">
        <f t="shared" si="250"/>
        <v>41176.957638888889</v>
      </c>
      <c r="U2295">
        <f t="shared" si="251"/>
        <v>26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f t="shared" si="245"/>
        <v>147</v>
      </c>
      <c r="P2296">
        <f t="shared" si="246"/>
        <v>65.22</v>
      </c>
      <c r="Q2296" t="str">
        <f t="shared" si="247"/>
        <v>music</v>
      </c>
      <c r="R2296" t="str">
        <f t="shared" si="248"/>
        <v>rock</v>
      </c>
      <c r="S2296" s="9">
        <f t="shared" si="249"/>
        <v>41264.514814814815</v>
      </c>
      <c r="T2296" s="9">
        <f t="shared" si="250"/>
        <v>41294.514814814815</v>
      </c>
      <c r="U2296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f t="shared" si="245"/>
        <v>126</v>
      </c>
      <c r="P2297">
        <f t="shared" si="246"/>
        <v>44.21</v>
      </c>
      <c r="Q2297" t="str">
        <f t="shared" si="247"/>
        <v>music</v>
      </c>
      <c r="R2297" t="str">
        <f t="shared" si="248"/>
        <v>rock</v>
      </c>
      <c r="S2297" s="9">
        <f t="shared" si="249"/>
        <v>41270.746018518512</v>
      </c>
      <c r="T2297" s="9">
        <f t="shared" si="250"/>
        <v>41300.746018518512</v>
      </c>
      <c r="U2297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f t="shared" si="245"/>
        <v>150</v>
      </c>
      <c r="P2298">
        <f t="shared" si="246"/>
        <v>71.97</v>
      </c>
      <c r="Q2298" t="str">
        <f t="shared" si="247"/>
        <v>music</v>
      </c>
      <c r="R2298" t="str">
        <f t="shared" si="248"/>
        <v>rock</v>
      </c>
      <c r="S2298" s="9">
        <f t="shared" si="249"/>
        <v>40927.52344907407</v>
      </c>
      <c r="T2298" s="9">
        <f t="shared" si="250"/>
        <v>40962.52344907407</v>
      </c>
      <c r="U2298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f t="shared" si="245"/>
        <v>101</v>
      </c>
      <c r="P2299">
        <f t="shared" si="246"/>
        <v>52.949999999999996</v>
      </c>
      <c r="Q2299" t="str">
        <f t="shared" si="247"/>
        <v>music</v>
      </c>
      <c r="R2299" t="str">
        <f t="shared" si="248"/>
        <v>rock</v>
      </c>
      <c r="S2299" s="9">
        <f t="shared" si="249"/>
        <v>40947.83390046296</v>
      </c>
      <c r="T2299" s="9">
        <f t="shared" si="250"/>
        <v>40981.957638888889</v>
      </c>
      <c r="U2299">
        <f t="shared" si="251"/>
        <v>35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f t="shared" si="245"/>
        <v>106</v>
      </c>
      <c r="P2300">
        <f t="shared" si="246"/>
        <v>109.46000000000001</v>
      </c>
      <c r="Q2300" t="str">
        <f t="shared" si="247"/>
        <v>music</v>
      </c>
      <c r="R2300" t="str">
        <f t="shared" si="248"/>
        <v>rock</v>
      </c>
      <c r="S2300" s="9">
        <f t="shared" si="249"/>
        <v>41694.632326388884</v>
      </c>
      <c r="T2300" s="9">
        <f t="shared" si="250"/>
        <v>41724.59065972222</v>
      </c>
      <c r="U2300">
        <f t="shared" si="251"/>
        <v>30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f t="shared" si="245"/>
        <v>351</v>
      </c>
      <c r="P2301">
        <f t="shared" si="246"/>
        <v>75.040000000000006</v>
      </c>
      <c r="Q2301" t="str">
        <f t="shared" si="247"/>
        <v>music</v>
      </c>
      <c r="R2301" t="str">
        <f t="shared" si="248"/>
        <v>rock</v>
      </c>
      <c r="S2301" s="9">
        <f t="shared" si="249"/>
        <v>40564.824178240735</v>
      </c>
      <c r="T2301" s="9">
        <f t="shared" si="250"/>
        <v>40579.824178240735</v>
      </c>
      <c r="U2301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f t="shared" si="245"/>
        <v>102</v>
      </c>
      <c r="P2302">
        <f t="shared" si="246"/>
        <v>115.72</v>
      </c>
      <c r="Q2302" t="str">
        <f t="shared" si="247"/>
        <v>music</v>
      </c>
      <c r="R2302" t="str">
        <f t="shared" si="248"/>
        <v>rock</v>
      </c>
      <c r="S2302" s="9">
        <f t="shared" si="249"/>
        <v>41074.518703703703</v>
      </c>
      <c r="T2302" s="9">
        <f t="shared" si="250"/>
        <v>41088.518703703703</v>
      </c>
      <c r="U2302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f t="shared" si="245"/>
        <v>134</v>
      </c>
      <c r="P2303">
        <f t="shared" si="246"/>
        <v>31.66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41415.938611111109</v>
      </c>
      <c r="T2303" s="9">
        <f t="shared" si="250"/>
        <v>41445.938611111109</v>
      </c>
      <c r="U2303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f t="shared" si="245"/>
        <v>171</v>
      </c>
      <c r="P2304">
        <f t="shared" si="246"/>
        <v>46.18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41605.660115740735</v>
      </c>
      <c r="T2304" s="9">
        <f t="shared" si="250"/>
        <v>41639.083333333328</v>
      </c>
      <c r="U2304">
        <f t="shared" si="251"/>
        <v>34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f t="shared" si="245"/>
        <v>110</v>
      </c>
      <c r="P2305">
        <f t="shared" si="246"/>
        <v>68.490000000000009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40849.902731481481</v>
      </c>
      <c r="T2305" s="9">
        <f t="shared" si="250"/>
        <v>40889.944398148145</v>
      </c>
      <c r="U2305">
        <f t="shared" si="251"/>
        <v>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f t="shared" si="245"/>
        <v>101</v>
      </c>
      <c r="P2306">
        <f t="shared" si="246"/>
        <v>53.47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40502.607534722221</v>
      </c>
      <c r="T2306" s="9">
        <f t="shared" si="250"/>
        <v>40543.999305555553</v>
      </c>
      <c r="U2306">
        <f t="shared" si="251"/>
        <v>42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f t="shared" ref="O2307:O2370" si="252">ROUNDUP(SUM(E2307/D2307)*100,)</f>
        <v>102</v>
      </c>
      <c r="P2307">
        <f t="shared" ref="P2307:P2370" si="253">IFERROR(ROUNDUP(E2307/L2307,2),"")</f>
        <v>109.11</v>
      </c>
      <c r="Q2307" t="str">
        <f t="shared" ref="Q2307:Q2370" si="254">LEFT(N2307,SEARCH("/",N2307,1)-1)</f>
        <v>music</v>
      </c>
      <c r="R2307" t="str">
        <f t="shared" ref="R2307:R2370" si="255">RIGHT(N2307,LEN(N2307) - SEARCH("/",N2307))</f>
        <v>indie rock</v>
      </c>
      <c r="S2307" s="9">
        <f t="shared" ref="S2307:S2370" si="256">(((J2307/60)/60)/24)+DATE(1970,1,1)+(-5/24)</f>
        <v>41834.486944444441</v>
      </c>
      <c r="T2307" s="9">
        <f t="shared" ref="T2307:T2370" si="257">(((I2307/60)/60)/24)+DATE(1970,1,1)+(-5/24)</f>
        <v>41859.541666666664</v>
      </c>
      <c r="U2307">
        <f t="shared" ref="U2307:U2370" si="258">IFERROR(ROUNDUP(T2307-S2307,0),"")</f>
        <v>26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f t="shared" si="252"/>
        <v>107</v>
      </c>
      <c r="P2308">
        <f t="shared" si="253"/>
        <v>51.19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40947.959826388884</v>
      </c>
      <c r="T2308" s="9">
        <f t="shared" si="257"/>
        <v>40977.959826388884</v>
      </c>
      <c r="U2308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f t="shared" si="252"/>
        <v>107</v>
      </c>
      <c r="P2309">
        <f t="shared" si="253"/>
        <v>27.94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41004.594131944439</v>
      </c>
      <c r="T2309" s="9">
        <f t="shared" si="257"/>
        <v>41034.59407407407</v>
      </c>
      <c r="U2309">
        <f t="shared" si="258"/>
        <v>30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f t="shared" si="252"/>
        <v>102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41851.754583333335</v>
      </c>
      <c r="T2310" s="9">
        <f t="shared" si="257"/>
        <v>41879.833333333328</v>
      </c>
      <c r="U2310">
        <f t="shared" si="258"/>
        <v>29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f t="shared" si="252"/>
        <v>107</v>
      </c>
      <c r="P2311">
        <f t="shared" si="253"/>
        <v>59.82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41307.779363425921</v>
      </c>
      <c r="T2311" s="9">
        <f t="shared" si="257"/>
        <v>41342.779363425921</v>
      </c>
      <c r="U2311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f t="shared" si="252"/>
        <v>429</v>
      </c>
      <c r="P2312">
        <f t="shared" si="253"/>
        <v>64.820000000000007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41324.585821759254</v>
      </c>
      <c r="T2312" s="9">
        <f t="shared" si="257"/>
        <v>41354.54415509259</v>
      </c>
      <c r="U2312">
        <f t="shared" si="258"/>
        <v>30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f t="shared" si="252"/>
        <v>105</v>
      </c>
      <c r="P2313">
        <f t="shared" si="253"/>
        <v>90.100000000000009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41735.796168981477</v>
      </c>
      <c r="T2313" s="9">
        <f t="shared" si="257"/>
        <v>41765.796168981477</v>
      </c>
      <c r="U2313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f t="shared" si="252"/>
        <v>108</v>
      </c>
      <c r="P2314">
        <f t="shared" si="253"/>
        <v>40.97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41716.424513888887</v>
      </c>
      <c r="T2314" s="9">
        <f t="shared" si="257"/>
        <v>41747.75</v>
      </c>
      <c r="U2314">
        <f t="shared" si="258"/>
        <v>32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f t="shared" si="252"/>
        <v>176</v>
      </c>
      <c r="P2315">
        <f t="shared" si="253"/>
        <v>56.01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41002.750300925924</v>
      </c>
      <c r="T2315" s="9">
        <f t="shared" si="257"/>
        <v>41032.750300925924</v>
      </c>
      <c r="U2315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f t="shared" si="252"/>
        <v>157</v>
      </c>
      <c r="P2316">
        <f t="shared" si="253"/>
        <v>37.68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41037.343252314815</v>
      </c>
      <c r="T2316" s="9">
        <f t="shared" si="257"/>
        <v>41067.343252314815</v>
      </c>
      <c r="U2316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f t="shared" si="252"/>
        <v>103</v>
      </c>
      <c r="P2317">
        <f t="shared" si="253"/>
        <v>40.08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41004.517858796295</v>
      </c>
      <c r="T2317" s="9">
        <f t="shared" si="257"/>
        <v>41034.517858796295</v>
      </c>
      <c r="U2317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f t="shared" si="252"/>
        <v>105</v>
      </c>
      <c r="P2318">
        <f t="shared" si="253"/>
        <v>78.040000000000006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40079.516782407409</v>
      </c>
      <c r="T2318" s="9">
        <f t="shared" si="257"/>
        <v>40156.558333333334</v>
      </c>
      <c r="U2318">
        <f t="shared" si="258"/>
        <v>78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f t="shared" si="252"/>
        <v>104</v>
      </c>
      <c r="P2319">
        <f t="shared" si="253"/>
        <v>18.91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40192.33390046296</v>
      </c>
      <c r="T2319" s="9">
        <f t="shared" si="257"/>
        <v>40224</v>
      </c>
      <c r="U2319">
        <f t="shared" si="258"/>
        <v>32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f t="shared" si="252"/>
        <v>122</v>
      </c>
      <c r="P2320">
        <f t="shared" si="253"/>
        <v>37.14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40050.435347222221</v>
      </c>
      <c r="T2320" s="9">
        <f t="shared" si="257"/>
        <v>40081.957638888889</v>
      </c>
      <c r="U2320">
        <f t="shared" si="258"/>
        <v>32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f t="shared" si="252"/>
        <v>108</v>
      </c>
      <c r="P2321">
        <f t="shared" si="253"/>
        <v>41.97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41592.873668981476</v>
      </c>
      <c r="T2321" s="9">
        <f t="shared" si="257"/>
        <v>41622.873668981476</v>
      </c>
      <c r="U2321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f t="shared" si="252"/>
        <v>109</v>
      </c>
      <c r="P2322">
        <f t="shared" si="253"/>
        <v>61.05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41696.608796296292</v>
      </c>
      <c r="T2322" s="9">
        <f t="shared" si="257"/>
        <v>41731.567129629628</v>
      </c>
      <c r="U2322">
        <f t="shared" si="258"/>
        <v>35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f t="shared" si="252"/>
        <v>40</v>
      </c>
      <c r="P2323">
        <f t="shared" si="253"/>
        <v>64.540000000000006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42799.052094907405</v>
      </c>
      <c r="T2323" s="9">
        <f t="shared" si="257"/>
        <v>42829.010428240734</v>
      </c>
      <c r="U2323">
        <f t="shared" si="258"/>
        <v>30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f t="shared" si="252"/>
        <v>4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42804.687141203707</v>
      </c>
      <c r="T2324" s="9">
        <f t="shared" si="257"/>
        <v>42834.645474537036</v>
      </c>
      <c r="U2324">
        <f t="shared" si="258"/>
        <v>30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42807.54684027777</v>
      </c>
      <c r="T2325" s="9">
        <f t="shared" si="257"/>
        <v>42814.54684027777</v>
      </c>
      <c r="U2325">
        <f t="shared" si="25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f t="shared" si="252"/>
        <v>21</v>
      </c>
      <c r="P2326">
        <f t="shared" si="253"/>
        <v>25.5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42790.67690972222</v>
      </c>
      <c r="T2326" s="9">
        <f t="shared" si="257"/>
        <v>42820.635243055549</v>
      </c>
      <c r="U2326">
        <f t="shared" si="258"/>
        <v>30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f t="shared" si="252"/>
        <v>8</v>
      </c>
      <c r="P2327">
        <f t="shared" si="253"/>
        <v>11.43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42793.814016203702</v>
      </c>
      <c r="T2327" s="9">
        <f t="shared" si="257"/>
        <v>42823.772349537037</v>
      </c>
      <c r="U2327">
        <f t="shared" si="258"/>
        <v>30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42803.825787037036</v>
      </c>
      <c r="T2328" s="9">
        <f t="shared" si="257"/>
        <v>42855.499999999993</v>
      </c>
      <c r="U2328">
        <f t="shared" si="258"/>
        <v>52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f t="shared" si="252"/>
        <v>527</v>
      </c>
      <c r="P2329">
        <f t="shared" si="253"/>
        <v>54.89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41842.708796296298</v>
      </c>
      <c r="T2329" s="9">
        <f t="shared" si="257"/>
        <v>41877.708796296298</v>
      </c>
      <c r="U2329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f t="shared" si="252"/>
        <v>255</v>
      </c>
      <c r="P2330">
        <f t="shared" si="253"/>
        <v>47.39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42139.573344907411</v>
      </c>
      <c r="T2330" s="9">
        <f t="shared" si="257"/>
        <v>42169.573344907411</v>
      </c>
      <c r="U2330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f t="shared" si="252"/>
        <v>106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41807.416041666664</v>
      </c>
      <c r="T2331" s="9">
        <f t="shared" si="257"/>
        <v>41837.416041666664</v>
      </c>
      <c r="U2331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f t="shared" si="252"/>
        <v>103</v>
      </c>
      <c r="P2332">
        <f t="shared" si="253"/>
        <v>219.92999999999998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42332.691469907404</v>
      </c>
      <c r="T2332" s="9">
        <f t="shared" si="257"/>
        <v>42362.791666666664</v>
      </c>
      <c r="U2332">
        <f t="shared" si="258"/>
        <v>31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f t="shared" si="252"/>
        <v>145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41838.797337962962</v>
      </c>
      <c r="T2333" s="9">
        <f t="shared" si="257"/>
        <v>41868.797337962962</v>
      </c>
      <c r="U2333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f t="shared" si="252"/>
        <v>107</v>
      </c>
      <c r="P2334">
        <f t="shared" si="253"/>
        <v>75.510000000000005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42011.419803240737</v>
      </c>
      <c r="T2334" s="9">
        <f t="shared" si="257"/>
        <v>42041.419803240737</v>
      </c>
      <c r="U2334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f t="shared" si="252"/>
        <v>213</v>
      </c>
      <c r="P2335">
        <f t="shared" si="253"/>
        <v>13.549999999999999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41767.442013888889</v>
      </c>
      <c r="T2335" s="9">
        <f t="shared" si="257"/>
        <v>41788.534722222219</v>
      </c>
      <c r="U2335">
        <f t="shared" si="258"/>
        <v>22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f t="shared" si="252"/>
        <v>102</v>
      </c>
      <c r="P2336">
        <f t="shared" si="253"/>
        <v>60.87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41918.461782407401</v>
      </c>
      <c r="T2336" s="9">
        <f t="shared" si="257"/>
        <v>41948.523611111108</v>
      </c>
      <c r="U2336">
        <f t="shared" si="258"/>
        <v>31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f t="shared" si="252"/>
        <v>103</v>
      </c>
      <c r="P2337">
        <f t="shared" si="253"/>
        <v>115.7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41771.363923611112</v>
      </c>
      <c r="T2337" s="9">
        <f t="shared" si="257"/>
        <v>41801.363923611112</v>
      </c>
      <c r="U2337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f t="shared" si="252"/>
        <v>521</v>
      </c>
      <c r="P2338">
        <f t="shared" si="253"/>
        <v>48.11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41666.716377314813</v>
      </c>
      <c r="T2338" s="9">
        <f t="shared" si="257"/>
        <v>41706.716377314813</v>
      </c>
      <c r="U2338">
        <f t="shared" si="25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f t="shared" si="252"/>
        <v>111</v>
      </c>
      <c r="P2339">
        <f t="shared" si="253"/>
        <v>74.190000000000012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41786.432210648149</v>
      </c>
      <c r="T2339" s="9">
        <f t="shared" si="257"/>
        <v>41816.432210648149</v>
      </c>
      <c r="U2339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f t="shared" si="252"/>
        <v>102</v>
      </c>
      <c r="P2340">
        <f t="shared" si="253"/>
        <v>123.35000000000001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41789.688472222217</v>
      </c>
      <c r="T2340" s="9">
        <f t="shared" si="257"/>
        <v>41819.688472222217</v>
      </c>
      <c r="U2340">
        <f t="shared" si="25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f t="shared" si="252"/>
        <v>295</v>
      </c>
      <c r="P2341">
        <f t="shared" si="253"/>
        <v>66.63000000000001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42692.591539351844</v>
      </c>
      <c r="T2341" s="9">
        <f t="shared" si="257"/>
        <v>42723.124305555553</v>
      </c>
      <c r="U2341">
        <f t="shared" si="258"/>
        <v>31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f t="shared" si="252"/>
        <v>106</v>
      </c>
      <c r="P2342">
        <f t="shared" si="253"/>
        <v>105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42643.434467592589</v>
      </c>
      <c r="T2342" s="9">
        <f t="shared" si="257"/>
        <v>42673.434467592589</v>
      </c>
      <c r="U2342">
        <f t="shared" si="25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f t="shared" si="252"/>
        <v>0</v>
      </c>
      <c r="P2343" t="str">
        <f t="shared" si="253"/>
        <v/>
      </c>
      <c r="Q2343" t="str">
        <f t="shared" si="254"/>
        <v>technology</v>
      </c>
      <c r="R2343" t="str">
        <f t="shared" si="255"/>
        <v>web</v>
      </c>
      <c r="S2343" s="9">
        <f t="shared" si="256"/>
        <v>42167.605370370373</v>
      </c>
      <c r="T2343" s="9">
        <f t="shared" si="257"/>
        <v>42197.605370370373</v>
      </c>
      <c r="U2343">
        <f t="shared" si="25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f t="shared" si="252"/>
        <v>0</v>
      </c>
      <c r="P2344" t="str">
        <f t="shared" si="253"/>
        <v/>
      </c>
      <c r="Q2344" t="str">
        <f t="shared" si="254"/>
        <v>technology</v>
      </c>
      <c r="R2344" t="str">
        <f t="shared" si="255"/>
        <v>web</v>
      </c>
      <c r="S2344" s="9">
        <f t="shared" si="256"/>
        <v>41897.49386574074</v>
      </c>
      <c r="T2344" s="9">
        <f t="shared" si="257"/>
        <v>41918</v>
      </c>
      <c r="U2344">
        <f t="shared" si="258"/>
        <v>21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42327.616956018515</v>
      </c>
      <c r="T2345" s="9">
        <f t="shared" si="257"/>
        <v>42377.615972222215</v>
      </c>
      <c r="U2345">
        <f t="shared" si="258"/>
        <v>50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f t="shared" si="252"/>
        <v>1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42515.519317129627</v>
      </c>
      <c r="T2346" s="9">
        <f t="shared" si="257"/>
        <v>42545.519317129627</v>
      </c>
      <c r="U2346">
        <f t="shared" si="258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f t="shared" si="252"/>
        <v>0</v>
      </c>
      <c r="P2347" t="str">
        <f t="shared" si="253"/>
        <v/>
      </c>
      <c r="Q2347" t="str">
        <f t="shared" si="254"/>
        <v>technology</v>
      </c>
      <c r="R2347" t="str">
        <f t="shared" si="255"/>
        <v>web</v>
      </c>
      <c r="S2347" s="9">
        <f t="shared" si="256"/>
        <v>42059.79347222222</v>
      </c>
      <c r="T2347" s="9">
        <f t="shared" si="257"/>
        <v>42094.777083333327</v>
      </c>
      <c r="U2347">
        <f t="shared" si="258"/>
        <v>35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f t="shared" si="252"/>
        <v>1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42615.590636574074</v>
      </c>
      <c r="T2348" s="9">
        <f t="shared" si="257"/>
        <v>42660.590636574074</v>
      </c>
      <c r="U2348">
        <f t="shared" si="25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42577.399027777778</v>
      </c>
      <c r="T2349" s="9">
        <f t="shared" si="257"/>
        <v>42607.399027777778</v>
      </c>
      <c r="U2349">
        <f t="shared" si="258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f t="shared" si="252"/>
        <v>1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42360.723819444444</v>
      </c>
      <c r="T2350" s="9">
        <f t="shared" si="257"/>
        <v>42420.723819444444</v>
      </c>
      <c r="U2350">
        <f t="shared" si="25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f t="shared" si="252"/>
        <v>0</v>
      </c>
      <c r="P2351" t="str">
        <f t="shared" si="253"/>
        <v/>
      </c>
      <c r="Q2351" t="str">
        <f t="shared" si="254"/>
        <v>technology</v>
      </c>
      <c r="R2351" t="str">
        <f t="shared" si="255"/>
        <v>web</v>
      </c>
      <c r="S2351" s="9">
        <f t="shared" si="256"/>
        <v>42198.567453703705</v>
      </c>
      <c r="T2351" s="9">
        <f t="shared" si="257"/>
        <v>42227.567453703705</v>
      </c>
      <c r="U2351">
        <f t="shared" si="25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f t="shared" si="252"/>
        <v>0</v>
      </c>
      <c r="P2352" t="str">
        <f t="shared" si="253"/>
        <v/>
      </c>
      <c r="Q2352" t="str">
        <f t="shared" si="254"/>
        <v>technology</v>
      </c>
      <c r="R2352" t="str">
        <f t="shared" si="255"/>
        <v>web</v>
      </c>
      <c r="S2352" s="9">
        <f t="shared" si="256"/>
        <v>42708.633912037032</v>
      </c>
      <c r="T2352" s="9">
        <f t="shared" si="257"/>
        <v>42738.633912037032</v>
      </c>
      <c r="U2352">
        <f t="shared" si="25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f t="shared" si="252"/>
        <v>1</v>
      </c>
      <c r="P2353">
        <f t="shared" si="253"/>
        <v>15.43</v>
      </c>
      <c r="Q2353" t="str">
        <f t="shared" si="254"/>
        <v>technology</v>
      </c>
      <c r="R2353" t="str">
        <f t="shared" si="255"/>
        <v>web</v>
      </c>
      <c r="S2353" s="9">
        <f t="shared" si="256"/>
        <v>42093.892812500002</v>
      </c>
      <c r="T2353" s="9">
        <f t="shared" si="257"/>
        <v>42123.892812500002</v>
      </c>
      <c r="U2353">
        <f t="shared" si="25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f t="shared" si="252"/>
        <v>0</v>
      </c>
      <c r="P2354" t="str">
        <f t="shared" si="253"/>
        <v/>
      </c>
      <c r="Q2354" t="str">
        <f t="shared" si="254"/>
        <v>technology</v>
      </c>
      <c r="R2354" t="str">
        <f t="shared" si="255"/>
        <v>web</v>
      </c>
      <c r="S2354" s="9">
        <f t="shared" si="256"/>
        <v>42101.425370370365</v>
      </c>
      <c r="T2354" s="9">
        <f t="shared" si="257"/>
        <v>42161.425370370365</v>
      </c>
      <c r="U2354">
        <f t="shared" si="258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f t="shared" si="252"/>
        <v>0</v>
      </c>
      <c r="P2355" t="str">
        <f t="shared" si="253"/>
        <v/>
      </c>
      <c r="Q2355" t="str">
        <f t="shared" si="254"/>
        <v>technology</v>
      </c>
      <c r="R2355" t="str">
        <f t="shared" si="255"/>
        <v>web</v>
      </c>
      <c r="S2355" s="9">
        <f t="shared" si="256"/>
        <v>42103.467847222222</v>
      </c>
      <c r="T2355" s="9">
        <f t="shared" si="257"/>
        <v>42115.467847222222</v>
      </c>
      <c r="U2355">
        <f t="shared" si="25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f t="shared" si="252"/>
        <v>1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41954.51458333333</v>
      </c>
      <c r="T2356" s="9">
        <f t="shared" si="257"/>
        <v>42014.51458333333</v>
      </c>
      <c r="U2356">
        <f t="shared" si="25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f t="shared" si="252"/>
        <v>1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42096.709907407399</v>
      </c>
      <c r="T2357" s="9">
        <f t="shared" si="257"/>
        <v>42126.709907407399</v>
      </c>
      <c r="U2357">
        <f t="shared" si="25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f t="shared" si="252"/>
        <v>0</v>
      </c>
      <c r="P2358" t="str">
        <f t="shared" si="253"/>
        <v/>
      </c>
      <c r="Q2358" t="str">
        <f t="shared" si="254"/>
        <v>technology</v>
      </c>
      <c r="R2358" t="str">
        <f t="shared" si="255"/>
        <v>web</v>
      </c>
      <c r="S2358" s="9">
        <f t="shared" si="256"/>
        <v>42130.575277777774</v>
      </c>
      <c r="T2358" s="9">
        <f t="shared" si="257"/>
        <v>42160.575277777774</v>
      </c>
      <c r="U2358">
        <f t="shared" si="25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f t="shared" si="252"/>
        <v>0</v>
      </c>
      <c r="P2359" t="str">
        <f t="shared" si="253"/>
        <v/>
      </c>
      <c r="Q2359" t="str">
        <f t="shared" si="254"/>
        <v>technology</v>
      </c>
      <c r="R2359" t="str">
        <f t="shared" si="255"/>
        <v>web</v>
      </c>
      <c r="S2359" s="9">
        <f t="shared" si="256"/>
        <v>42264.411782407398</v>
      </c>
      <c r="T2359" s="9">
        <f t="shared" si="257"/>
        <v>42294.411782407398</v>
      </c>
      <c r="U2359">
        <f t="shared" si="25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f t="shared" si="252"/>
        <v>0</v>
      </c>
      <c r="P2360" t="str">
        <f t="shared" si="253"/>
        <v/>
      </c>
      <c r="Q2360" t="str">
        <f t="shared" si="254"/>
        <v>technology</v>
      </c>
      <c r="R2360" t="str">
        <f t="shared" si="255"/>
        <v>web</v>
      </c>
      <c r="S2360" s="9">
        <f t="shared" si="256"/>
        <v>41978.722638888888</v>
      </c>
      <c r="T2360" s="9">
        <f t="shared" si="257"/>
        <v>42034.818749999999</v>
      </c>
      <c r="U2360">
        <f t="shared" si="258"/>
        <v>57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42159.441249999996</v>
      </c>
      <c r="T2361" s="9">
        <f t="shared" si="257"/>
        <v>42219.441249999996</v>
      </c>
      <c r="U2361">
        <f t="shared" si="25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f t="shared" si="252"/>
        <v>1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42377.498611111114</v>
      </c>
      <c r="T2362" s="9">
        <f t="shared" si="257"/>
        <v>42407.498611111114</v>
      </c>
      <c r="U2362">
        <f t="shared" si="25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f t="shared" si="252"/>
        <v>0</v>
      </c>
      <c r="P2363" t="str">
        <f t="shared" si="253"/>
        <v/>
      </c>
      <c r="Q2363" t="str">
        <f t="shared" si="254"/>
        <v>technology</v>
      </c>
      <c r="R2363" t="str">
        <f t="shared" si="255"/>
        <v>web</v>
      </c>
      <c r="S2363" s="9">
        <f t="shared" si="256"/>
        <v>42466.650555555556</v>
      </c>
      <c r="T2363" s="9">
        <f t="shared" si="257"/>
        <v>42490.708333333336</v>
      </c>
      <c r="U2363">
        <f t="shared" si="258"/>
        <v>25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41954.47997685185</v>
      </c>
      <c r="T2364" s="9">
        <f t="shared" si="257"/>
        <v>41984.47997685185</v>
      </c>
      <c r="U2364">
        <f t="shared" si="25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f t="shared" si="252"/>
        <v>0</v>
      </c>
      <c r="P2365" t="str">
        <f t="shared" si="253"/>
        <v/>
      </c>
      <c r="Q2365" t="str">
        <f t="shared" si="254"/>
        <v>technology</v>
      </c>
      <c r="R2365" t="str">
        <f t="shared" si="255"/>
        <v>web</v>
      </c>
      <c r="S2365" s="9">
        <f t="shared" si="256"/>
        <v>42321.803240740737</v>
      </c>
      <c r="T2365" s="9">
        <f t="shared" si="257"/>
        <v>42366.803240740737</v>
      </c>
      <c r="U2365">
        <f t="shared" si="258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f t="shared" si="252"/>
        <v>0</v>
      </c>
      <c r="P2366" t="str">
        <f t="shared" si="253"/>
        <v/>
      </c>
      <c r="Q2366" t="str">
        <f t="shared" si="254"/>
        <v>technology</v>
      </c>
      <c r="R2366" t="str">
        <f t="shared" si="255"/>
        <v>web</v>
      </c>
      <c r="S2366" s="9">
        <f t="shared" si="256"/>
        <v>42248.726342592585</v>
      </c>
      <c r="T2366" s="9">
        <f t="shared" si="257"/>
        <v>42303.726342592585</v>
      </c>
      <c r="U2366">
        <f t="shared" si="258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f t="shared" si="252"/>
        <v>0</v>
      </c>
      <c r="P2367" t="str">
        <f t="shared" si="253"/>
        <v/>
      </c>
      <c r="Q2367" t="str">
        <f t="shared" si="254"/>
        <v>technology</v>
      </c>
      <c r="R2367" t="str">
        <f t="shared" si="255"/>
        <v>web</v>
      </c>
      <c r="S2367" s="9">
        <f t="shared" si="256"/>
        <v>42346.528067129628</v>
      </c>
      <c r="T2367" s="9">
        <f t="shared" si="257"/>
        <v>42386.749999999993</v>
      </c>
      <c r="U2367">
        <f t="shared" si="258"/>
        <v>41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f t="shared" si="252"/>
        <v>11</v>
      </c>
      <c r="P2368">
        <f t="shared" si="253"/>
        <v>97.410000000000011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42268.323298611103</v>
      </c>
      <c r="T2368" s="9">
        <f t="shared" si="257"/>
        <v>42298.323298611103</v>
      </c>
      <c r="U2368">
        <f t="shared" si="258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f t="shared" si="252"/>
        <v>2</v>
      </c>
      <c r="P2369">
        <f t="shared" si="253"/>
        <v>47.86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42425.761759259258</v>
      </c>
      <c r="T2369" s="9">
        <f t="shared" si="257"/>
        <v>42485.720092592594</v>
      </c>
      <c r="U2369">
        <f t="shared" si="258"/>
        <v>60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f t="shared" si="252"/>
        <v>1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42063.513483796291</v>
      </c>
      <c r="T2370" s="9">
        <f t="shared" si="257"/>
        <v>42108.471817129634</v>
      </c>
      <c r="U2370">
        <f t="shared" si="258"/>
        <v>45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f t="shared" ref="O2371:O2434" si="259">ROUNDUP(SUM(E2371/D2371)*100,)</f>
        <v>0</v>
      </c>
      <c r="P2371" t="str">
        <f t="shared" ref="P2371:P2434" si="260">IFERROR(ROUNDUP(E2371/L2371,2),"")</f>
        <v/>
      </c>
      <c r="Q2371" t="str">
        <f t="shared" ref="Q2371:Q2434" si="261">LEFT(N2371,SEARCH("/",N2371,1)-1)</f>
        <v>technology</v>
      </c>
      <c r="R2371" t="str">
        <f t="shared" ref="R2371:R2434" si="262">RIGHT(N2371,LEN(N2371) - SEARCH("/",N2371))</f>
        <v>web</v>
      </c>
      <c r="S2371" s="9">
        <f t="shared" ref="S2371:S2434" si="263">(((J2371/60)/60)/24)+DATE(1970,1,1)+(-5/24)</f>
        <v>42380.60429398148</v>
      </c>
      <c r="T2371" s="9">
        <f t="shared" ref="T2371:T2434" si="264">(((I2371/60)/60)/24)+DATE(1970,1,1)+(-5/24)</f>
        <v>42410.60429398148</v>
      </c>
      <c r="U2371">
        <f t="shared" ref="U2371:U2434" si="265">IFERROR(ROUNDUP(T2371-S2371,0),"")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f t="shared" si="259"/>
        <v>1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41960.980798611105</v>
      </c>
      <c r="T2372" s="9">
        <f t="shared" si="264"/>
        <v>41990.980798611105</v>
      </c>
      <c r="U2372">
        <f t="shared" si="265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f t="shared" si="259"/>
        <v>0</v>
      </c>
      <c r="P2373" t="str">
        <f t="shared" si="260"/>
        <v/>
      </c>
      <c r="Q2373" t="str">
        <f t="shared" si="261"/>
        <v>technology</v>
      </c>
      <c r="R2373" t="str">
        <f t="shared" si="262"/>
        <v>web</v>
      </c>
      <c r="S2373" s="9">
        <f t="shared" si="263"/>
        <v>42150.569398148145</v>
      </c>
      <c r="T2373" s="9">
        <f t="shared" si="264"/>
        <v>42180.569398148145</v>
      </c>
      <c r="U2373">
        <f t="shared" si="265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f t="shared" si="259"/>
        <v>4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42087.860775462956</v>
      </c>
      <c r="T2374" s="9">
        <f t="shared" si="264"/>
        <v>42117.860775462956</v>
      </c>
      <c r="U2374">
        <f t="shared" si="265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f t="shared" si="259"/>
        <v>1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42215.453981481485</v>
      </c>
      <c r="T2375" s="9">
        <f t="shared" si="264"/>
        <v>42245.453981481485</v>
      </c>
      <c r="U2375">
        <f t="shared" si="265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f t="shared" si="259"/>
        <v>1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42017.634953703695</v>
      </c>
      <c r="T2376" s="9">
        <f t="shared" si="264"/>
        <v>42047.634953703695</v>
      </c>
      <c r="U2376">
        <f t="shared" si="265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f t="shared" si="259"/>
        <v>0</v>
      </c>
      <c r="P2377" t="str">
        <f t="shared" si="260"/>
        <v/>
      </c>
      <c r="Q2377" t="str">
        <f t="shared" si="261"/>
        <v>technology</v>
      </c>
      <c r="R2377" t="str">
        <f t="shared" si="262"/>
        <v>web</v>
      </c>
      <c r="S2377" s="9">
        <f t="shared" si="263"/>
        <v>42592.627743055556</v>
      </c>
      <c r="T2377" s="9">
        <f t="shared" si="264"/>
        <v>42622.627743055556</v>
      </c>
      <c r="U2377">
        <f t="shared" si="265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f t="shared" si="259"/>
        <v>11</v>
      </c>
      <c r="P2378">
        <f t="shared" si="260"/>
        <v>81.59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42318.717199074068</v>
      </c>
      <c r="T2378" s="9">
        <f t="shared" si="264"/>
        <v>42348.717199074068</v>
      </c>
      <c r="U2378">
        <f t="shared" si="265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f t="shared" si="259"/>
        <v>0</v>
      </c>
      <c r="P2379" t="str">
        <f t="shared" si="260"/>
        <v/>
      </c>
      <c r="Q2379" t="str">
        <f t="shared" si="261"/>
        <v>technology</v>
      </c>
      <c r="R2379" t="str">
        <f t="shared" si="262"/>
        <v>web</v>
      </c>
      <c r="S2379" s="9">
        <f t="shared" si="263"/>
        <v>42669.661840277775</v>
      </c>
      <c r="T2379" s="9">
        <f t="shared" si="264"/>
        <v>42699.703506944446</v>
      </c>
      <c r="U2379">
        <f t="shared" si="265"/>
        <v>31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f t="shared" si="259"/>
        <v>0</v>
      </c>
      <c r="P2380" t="str">
        <f t="shared" si="260"/>
        <v/>
      </c>
      <c r="Q2380" t="str">
        <f t="shared" si="261"/>
        <v>technology</v>
      </c>
      <c r="R2380" t="str">
        <f t="shared" si="262"/>
        <v>web</v>
      </c>
      <c r="S2380" s="9">
        <f t="shared" si="263"/>
        <v>42212.804745370369</v>
      </c>
      <c r="T2380" s="9">
        <f t="shared" si="264"/>
        <v>42241.804745370369</v>
      </c>
      <c r="U2380">
        <f t="shared" si="265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f t="shared" si="259"/>
        <v>0</v>
      </c>
      <c r="P2381" t="str">
        <f t="shared" si="260"/>
        <v/>
      </c>
      <c r="Q2381" t="str">
        <f t="shared" si="261"/>
        <v>technology</v>
      </c>
      <c r="R2381" t="str">
        <f t="shared" si="262"/>
        <v>web</v>
      </c>
      <c r="S2381" s="9">
        <f t="shared" si="263"/>
        <v>42236.808055555557</v>
      </c>
      <c r="T2381" s="9">
        <f t="shared" si="264"/>
        <v>42281.808055555557</v>
      </c>
      <c r="U2381">
        <f t="shared" si="265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f t="shared" si="259"/>
        <v>1</v>
      </c>
      <c r="P2382">
        <f t="shared" si="260"/>
        <v>18.34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42248.584976851846</v>
      </c>
      <c r="T2382" s="9">
        <f t="shared" si="264"/>
        <v>42278.584976851846</v>
      </c>
      <c r="U2382">
        <f t="shared" si="265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f t="shared" si="259"/>
        <v>2</v>
      </c>
      <c r="P2383">
        <f t="shared" si="260"/>
        <v>224.42999999999998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42074.727407407401</v>
      </c>
      <c r="T2383" s="9">
        <f t="shared" si="264"/>
        <v>42104.727407407401</v>
      </c>
      <c r="U2383">
        <f t="shared" si="265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f t="shared" si="259"/>
        <v>3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42194.979201388887</v>
      </c>
      <c r="T2384" s="9">
        <f t="shared" si="264"/>
        <v>42219.979201388887</v>
      </c>
      <c r="U2384">
        <f t="shared" si="265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f t="shared" si="259"/>
        <v>5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42026.848460648143</v>
      </c>
      <c r="T2385" s="9">
        <f t="shared" si="264"/>
        <v>42056.848460648143</v>
      </c>
      <c r="U2385">
        <f t="shared" si="265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41926.859293981477</v>
      </c>
      <c r="T2386" s="9">
        <f t="shared" si="264"/>
        <v>41956.900960648149</v>
      </c>
      <c r="U2386">
        <f t="shared" si="265"/>
        <v>31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f t="shared" si="259"/>
        <v>2</v>
      </c>
      <c r="P2387">
        <f t="shared" si="260"/>
        <v>112.58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42191.493425925924</v>
      </c>
      <c r="T2387" s="9">
        <f t="shared" si="264"/>
        <v>42221.493425925924</v>
      </c>
      <c r="U2387">
        <f t="shared" si="265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f t="shared" si="259"/>
        <v>0</v>
      </c>
      <c r="P2388" t="str">
        <f t="shared" si="260"/>
        <v/>
      </c>
      <c r="Q2388" t="str">
        <f t="shared" si="261"/>
        <v>technology</v>
      </c>
      <c r="R2388" t="str">
        <f t="shared" si="262"/>
        <v>web</v>
      </c>
      <c r="S2388" s="9">
        <f t="shared" si="263"/>
        <v>41954.629907407405</v>
      </c>
      <c r="T2388" s="9">
        <f t="shared" si="264"/>
        <v>42014.629907407405</v>
      </c>
      <c r="U2388">
        <f t="shared" si="265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42528.418287037035</v>
      </c>
      <c r="T2389" s="9">
        <f t="shared" si="264"/>
        <v>42573.418287037035</v>
      </c>
      <c r="U2389">
        <f t="shared" si="265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f t="shared" si="259"/>
        <v>2</v>
      </c>
      <c r="P2390">
        <f t="shared" si="260"/>
        <v>57.879999999999995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41989.645358796297</v>
      </c>
      <c r="T2390" s="9">
        <f t="shared" si="264"/>
        <v>42019.603472222218</v>
      </c>
      <c r="U2390">
        <f t="shared" si="265"/>
        <v>30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f t="shared" si="259"/>
        <v>1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42179.445046296292</v>
      </c>
      <c r="T2391" s="9">
        <f t="shared" si="264"/>
        <v>42210.707638888889</v>
      </c>
      <c r="U2391">
        <f t="shared" si="265"/>
        <v>32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f t="shared" si="259"/>
        <v>0</v>
      </c>
      <c r="P2392" t="str">
        <f t="shared" si="260"/>
        <v/>
      </c>
      <c r="Q2392" t="str">
        <f t="shared" si="261"/>
        <v>technology</v>
      </c>
      <c r="R2392" t="str">
        <f t="shared" si="262"/>
        <v>web</v>
      </c>
      <c r="S2392" s="9">
        <f t="shared" si="263"/>
        <v>41968.053981481477</v>
      </c>
      <c r="T2392" s="9">
        <f t="shared" si="264"/>
        <v>42008.053981481477</v>
      </c>
      <c r="U2392">
        <f t="shared" si="265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f t="shared" si="259"/>
        <v>1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42064.586157407401</v>
      </c>
      <c r="T2393" s="9">
        <f t="shared" si="264"/>
        <v>42094.544490740744</v>
      </c>
      <c r="U2393">
        <f t="shared" si="265"/>
        <v>30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f t="shared" si="259"/>
        <v>0</v>
      </c>
      <c r="P2394" t="str">
        <f t="shared" si="260"/>
        <v/>
      </c>
      <c r="Q2394" t="str">
        <f t="shared" si="261"/>
        <v>technology</v>
      </c>
      <c r="R2394" t="str">
        <f t="shared" si="262"/>
        <v>web</v>
      </c>
      <c r="S2394" s="9">
        <f t="shared" si="263"/>
        <v>42275.912303240737</v>
      </c>
      <c r="T2394" s="9">
        <f t="shared" si="264"/>
        <v>42305.912303240737</v>
      </c>
      <c r="U2394">
        <f t="shared" si="265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f t="shared" si="259"/>
        <v>1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42194.440011574072</v>
      </c>
      <c r="T2395" s="9">
        <f t="shared" si="264"/>
        <v>42224.440011574072</v>
      </c>
      <c r="U2395">
        <f t="shared" si="265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f t="shared" si="259"/>
        <v>1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42031.15385416666</v>
      </c>
      <c r="T2396" s="9">
        <f t="shared" si="264"/>
        <v>42061.15385416666</v>
      </c>
      <c r="U2396">
        <f t="shared" si="265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f t="shared" si="259"/>
        <v>0</v>
      </c>
      <c r="P2397" t="str">
        <f t="shared" si="260"/>
        <v/>
      </c>
      <c r="Q2397" t="str">
        <f t="shared" si="261"/>
        <v>technology</v>
      </c>
      <c r="R2397" t="str">
        <f t="shared" si="262"/>
        <v>web</v>
      </c>
      <c r="S2397" s="9">
        <f t="shared" si="263"/>
        <v>42716.913043981483</v>
      </c>
      <c r="T2397" s="9">
        <f t="shared" si="264"/>
        <v>42745.164583333331</v>
      </c>
      <c r="U2397">
        <f t="shared" si="265"/>
        <v>29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f t="shared" si="259"/>
        <v>1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42262.640717592592</v>
      </c>
      <c r="T2398" s="9">
        <f t="shared" si="264"/>
        <v>42292.640717592592</v>
      </c>
      <c r="U2398">
        <f t="shared" si="265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f t="shared" si="259"/>
        <v>0</v>
      </c>
      <c r="P2399" t="str">
        <f t="shared" si="260"/>
        <v/>
      </c>
      <c r="Q2399" t="str">
        <f t="shared" si="261"/>
        <v>technology</v>
      </c>
      <c r="R2399" t="str">
        <f t="shared" si="262"/>
        <v>web</v>
      </c>
      <c r="S2399" s="9">
        <f t="shared" si="263"/>
        <v>41976.676574074074</v>
      </c>
      <c r="T2399" s="9">
        <f t="shared" si="264"/>
        <v>42006.676574074074</v>
      </c>
      <c r="U2399">
        <f t="shared" si="265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f t="shared" si="259"/>
        <v>0</v>
      </c>
      <c r="P2400" t="str">
        <f t="shared" si="260"/>
        <v/>
      </c>
      <c r="Q2400" t="str">
        <f t="shared" si="261"/>
        <v>technology</v>
      </c>
      <c r="R2400" t="str">
        <f t="shared" si="262"/>
        <v>web</v>
      </c>
      <c r="S2400" s="9">
        <f t="shared" si="263"/>
        <v>42157.708148148151</v>
      </c>
      <c r="T2400" s="9">
        <f t="shared" si="264"/>
        <v>42187.708148148151</v>
      </c>
      <c r="U2400">
        <f t="shared" si="265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f t="shared" si="259"/>
        <v>0</v>
      </c>
      <c r="P2401" t="str">
        <f t="shared" si="260"/>
        <v/>
      </c>
      <c r="Q2401" t="str">
        <f t="shared" si="261"/>
        <v>technology</v>
      </c>
      <c r="R2401" t="str">
        <f t="shared" si="262"/>
        <v>web</v>
      </c>
      <c r="S2401" s="9">
        <f t="shared" si="263"/>
        <v>41956.644745370366</v>
      </c>
      <c r="T2401" s="9">
        <f t="shared" si="264"/>
        <v>41991.644745370366</v>
      </c>
      <c r="U2401">
        <f t="shared" si="265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f t="shared" si="259"/>
        <v>0</v>
      </c>
      <c r="P2402" t="str">
        <f t="shared" si="260"/>
        <v/>
      </c>
      <c r="Q2402" t="str">
        <f t="shared" si="261"/>
        <v>technology</v>
      </c>
      <c r="R2402" t="str">
        <f t="shared" si="262"/>
        <v>web</v>
      </c>
      <c r="S2402" s="9">
        <f t="shared" si="263"/>
        <v>42444.059768518513</v>
      </c>
      <c r="T2402" s="9">
        <f t="shared" si="264"/>
        <v>42474.059768518513</v>
      </c>
      <c r="U2402">
        <f t="shared" si="265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f t="shared" si="259"/>
        <v>1</v>
      </c>
      <c r="P2403">
        <f t="shared" si="260"/>
        <v>22.34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42374.614537037036</v>
      </c>
      <c r="T2403" s="9">
        <f t="shared" si="264"/>
        <v>42434.614537037036</v>
      </c>
      <c r="U2403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f t="shared" si="259"/>
        <v>1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42107.47142361111</v>
      </c>
      <c r="T2404" s="9">
        <f t="shared" si="264"/>
        <v>42137.47142361111</v>
      </c>
      <c r="U2404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f t="shared" si="259"/>
        <v>17</v>
      </c>
      <c r="P2405">
        <f t="shared" si="260"/>
        <v>16.84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42399.674282407403</v>
      </c>
      <c r="T2405" s="9">
        <f t="shared" si="264"/>
        <v>42459.632615740738</v>
      </c>
      <c r="U2405">
        <f t="shared" si="265"/>
        <v>60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f t="shared" si="259"/>
        <v>0</v>
      </c>
      <c r="P2406" t="str">
        <f t="shared" si="260"/>
        <v/>
      </c>
      <c r="Q2406" t="str">
        <f t="shared" si="261"/>
        <v>food</v>
      </c>
      <c r="R2406" t="str">
        <f t="shared" si="262"/>
        <v>food trucks</v>
      </c>
      <c r="S2406" s="9">
        <f t="shared" si="263"/>
        <v>42341.831099537034</v>
      </c>
      <c r="T2406" s="9">
        <f t="shared" si="264"/>
        <v>42371.831099537034</v>
      </c>
      <c r="U2406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f t="shared" si="259"/>
        <v>23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42595.377025462956</v>
      </c>
      <c r="T2407" s="9">
        <f t="shared" si="264"/>
        <v>42616.377025462956</v>
      </c>
      <c r="U2407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f t="shared" si="259"/>
        <v>42</v>
      </c>
      <c r="P2408">
        <f t="shared" si="260"/>
        <v>84.070000000000007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41982.902662037035</v>
      </c>
      <c r="T2408" s="9">
        <f t="shared" si="264"/>
        <v>42022.902662037035</v>
      </c>
      <c r="U2408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f t="shared" si="259"/>
        <v>26</v>
      </c>
      <c r="P2409">
        <f t="shared" si="260"/>
        <v>168.39999999999998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42082.367222222216</v>
      </c>
      <c r="T2409" s="9">
        <f t="shared" si="264"/>
        <v>42105.041666666664</v>
      </c>
      <c r="U2409">
        <f t="shared" si="265"/>
        <v>23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f t="shared" si="259"/>
        <v>1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41918.93237268518</v>
      </c>
      <c r="T2410" s="9">
        <f t="shared" si="264"/>
        <v>41948.974039351851</v>
      </c>
      <c r="U2410">
        <f t="shared" si="265"/>
        <v>31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f t="shared" si="259"/>
        <v>2</v>
      </c>
      <c r="P2411">
        <f t="shared" si="260"/>
        <v>76.67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42204.667534722219</v>
      </c>
      <c r="T2411" s="9">
        <f t="shared" si="264"/>
        <v>42234.667534722219</v>
      </c>
      <c r="U2411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f t="shared" si="259"/>
        <v>0</v>
      </c>
      <c r="P2412" t="str">
        <f t="shared" si="260"/>
        <v/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42224.199942129628</v>
      </c>
      <c r="T2412" s="9">
        <f t="shared" si="264"/>
        <v>42254.199942129628</v>
      </c>
      <c r="U2412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f t="shared" si="259"/>
        <v>1</v>
      </c>
      <c r="P2413">
        <f t="shared" si="260"/>
        <v>50.339999999999996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42211.524097222216</v>
      </c>
      <c r="T2413" s="9">
        <f t="shared" si="264"/>
        <v>42241.524097222216</v>
      </c>
      <c r="U2413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f t="shared" si="259"/>
        <v>0</v>
      </c>
      <c r="P2414" t="str">
        <f t="shared" si="260"/>
        <v/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42655.528622685182</v>
      </c>
      <c r="T2414" s="9">
        <f t="shared" si="264"/>
        <v>42700.570289351854</v>
      </c>
      <c r="U2414">
        <f t="shared" si="265"/>
        <v>46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f t="shared" si="259"/>
        <v>1</v>
      </c>
      <c r="P2415">
        <f t="shared" si="260"/>
        <v>8.34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41759.901412037034</v>
      </c>
      <c r="T2415" s="9">
        <f t="shared" si="264"/>
        <v>41790.770833333328</v>
      </c>
      <c r="U2415">
        <f t="shared" si="265"/>
        <v>31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f t="shared" si="259"/>
        <v>4</v>
      </c>
      <c r="P2416">
        <f t="shared" si="260"/>
        <v>35.39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42198.486805555549</v>
      </c>
      <c r="T2416" s="9">
        <f t="shared" si="264"/>
        <v>42237.957638888889</v>
      </c>
      <c r="U2416">
        <f t="shared" si="265"/>
        <v>40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f t="shared" si="259"/>
        <v>1</v>
      </c>
      <c r="P2417">
        <f t="shared" si="260"/>
        <v>55.839999999999996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42536.654467592591</v>
      </c>
      <c r="T2417" s="9">
        <f t="shared" si="264"/>
        <v>42566.654467592591</v>
      </c>
      <c r="U2417">
        <f t="shared" si="265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f t="shared" si="259"/>
        <v>1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42019.529432870368</v>
      </c>
      <c r="T2418" s="9">
        <f t="shared" si="264"/>
        <v>42077.416666666664</v>
      </c>
      <c r="U2418">
        <f t="shared" si="265"/>
        <v>58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f t="shared" si="259"/>
        <v>0</v>
      </c>
      <c r="P2419" t="str">
        <f t="shared" si="260"/>
        <v/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41831.675775462958</v>
      </c>
      <c r="T2419" s="9">
        <f t="shared" si="264"/>
        <v>41861.675775462958</v>
      </c>
      <c r="U2419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f t="shared" si="259"/>
        <v>1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42027.648657407401</v>
      </c>
      <c r="T2420" s="9">
        <f t="shared" si="264"/>
        <v>42087.606990740744</v>
      </c>
      <c r="U2420">
        <f t="shared" si="265"/>
        <v>60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f t="shared" si="259"/>
        <v>0</v>
      </c>
      <c r="P2421" t="str">
        <f t="shared" si="260"/>
        <v/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41993.529965277768</v>
      </c>
      <c r="T2421" s="9">
        <f t="shared" si="264"/>
        <v>42053.529965277768</v>
      </c>
      <c r="U2421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f t="shared" si="259"/>
        <v>15</v>
      </c>
      <c r="P2422">
        <f t="shared" si="260"/>
        <v>69.48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41892.820543981477</v>
      </c>
      <c r="T2422" s="9">
        <f t="shared" si="264"/>
        <v>41952.862210648142</v>
      </c>
      <c r="U2422">
        <f t="shared" si="265"/>
        <v>61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f t="shared" si="259"/>
        <v>1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42026.479120370372</v>
      </c>
      <c r="T2423" s="9">
        <f t="shared" si="264"/>
        <v>42056.479120370372</v>
      </c>
      <c r="U2423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f t="shared" si="259"/>
        <v>1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42044.516620370363</v>
      </c>
      <c r="T2424" s="9">
        <f t="shared" si="264"/>
        <v>42074.474953703706</v>
      </c>
      <c r="U2424">
        <f t="shared" si="265"/>
        <v>30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f t="shared" si="259"/>
        <v>1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41974.496412037035</v>
      </c>
      <c r="T2425" s="9">
        <f t="shared" si="264"/>
        <v>42004.496412037035</v>
      </c>
      <c r="U2425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f t="shared" si="259"/>
        <v>2</v>
      </c>
      <c r="P2426">
        <f t="shared" si="260"/>
        <v>34.449999999999996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41909.684120370366</v>
      </c>
      <c r="T2426" s="9">
        <f t="shared" si="264"/>
        <v>41939.684120370366</v>
      </c>
      <c r="U2426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f t="shared" si="259"/>
        <v>1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42502.705428240741</v>
      </c>
      <c r="T2427" s="9">
        <f t="shared" si="264"/>
        <v>42517.711111111108</v>
      </c>
      <c r="U2427">
        <f t="shared" si="265"/>
        <v>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f t="shared" si="259"/>
        <v>0</v>
      </c>
      <c r="P2428" t="str">
        <f t="shared" si="260"/>
        <v/>
      </c>
      <c r="Q2428" t="str">
        <f t="shared" si="261"/>
        <v>food</v>
      </c>
      <c r="R2428" t="str">
        <f t="shared" si="262"/>
        <v>food trucks</v>
      </c>
      <c r="S2428" s="9">
        <f t="shared" si="263"/>
        <v>42163.961712962955</v>
      </c>
      <c r="T2428" s="9">
        <f t="shared" si="264"/>
        <v>42223.961712962955</v>
      </c>
      <c r="U2428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f t="shared" si="259"/>
        <v>1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42412.11033564814</v>
      </c>
      <c r="T2429" s="9">
        <f t="shared" si="264"/>
        <v>42452.068668981483</v>
      </c>
      <c r="U2429">
        <f t="shared" si="265"/>
        <v>40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f t="shared" si="259"/>
        <v>1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42045.575821759259</v>
      </c>
      <c r="T2430" s="9">
        <f t="shared" si="264"/>
        <v>42075.534155092588</v>
      </c>
      <c r="U2430">
        <f t="shared" si="265"/>
        <v>30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f t="shared" si="259"/>
        <v>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42734.670902777776</v>
      </c>
      <c r="T2431" s="9">
        <f t="shared" si="264"/>
        <v>42771.488888888889</v>
      </c>
      <c r="U2431">
        <f t="shared" si="265"/>
        <v>37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f t="shared" si="259"/>
        <v>1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42381.922499999993</v>
      </c>
      <c r="T2432" s="9">
        <f t="shared" si="264"/>
        <v>42411.922499999993</v>
      </c>
      <c r="U2432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f t="shared" si="259"/>
        <v>1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42488.891354166662</v>
      </c>
      <c r="T2433" s="9">
        <f t="shared" si="264"/>
        <v>42548.891354166662</v>
      </c>
      <c r="U2433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f t="shared" si="259"/>
        <v>1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42041.010381944441</v>
      </c>
      <c r="T2434" s="9">
        <f t="shared" si="264"/>
        <v>42071.010381944441</v>
      </c>
      <c r="U2434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f t="shared" ref="O2435:O2498" si="266">ROUNDUP(SUM(E2435/D2435)*100,)</f>
        <v>0</v>
      </c>
      <c r="P2435" t="str">
        <f t="shared" ref="P2435:P2498" si="267">IFERROR(ROUNDUP(E2435/L2435,2),"")</f>
        <v/>
      </c>
      <c r="Q2435" t="str">
        <f t="shared" ref="Q2435:Q2498" si="268">LEFT(N2435,SEARCH("/",N2435,1)-1)</f>
        <v>food</v>
      </c>
      <c r="R2435" t="str">
        <f t="shared" ref="R2435:R2498" si="269">RIGHT(N2435,LEN(N2435) - SEARCH("/",N2435))</f>
        <v>food trucks</v>
      </c>
      <c r="S2435" s="9">
        <f t="shared" ref="S2435:S2498" si="270">(((J2435/60)/60)/24)+DATE(1970,1,1)+(-5/24)</f>
        <v>42397.691469907404</v>
      </c>
      <c r="T2435" s="9">
        <f t="shared" ref="T2435:T2498" si="271">(((I2435/60)/60)/24)+DATE(1970,1,1)+(-5/24)</f>
        <v>42427.691469907404</v>
      </c>
      <c r="U2435">
        <f t="shared" ref="U2435:U2498" si="272">IFERROR(ROUNDUP(T2435-S2435,0),"")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f t="shared" si="266"/>
        <v>1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42179.977708333325</v>
      </c>
      <c r="T2436" s="9">
        <f t="shared" si="271"/>
        <v>42219.977708333325</v>
      </c>
      <c r="U2436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f t="shared" si="266"/>
        <v>1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42252.069282407399</v>
      </c>
      <c r="T2437" s="9">
        <f t="shared" si="271"/>
        <v>42282.069282407399</v>
      </c>
      <c r="U2437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f t="shared" si="266"/>
        <v>1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42338.407060185178</v>
      </c>
      <c r="T2438" s="9">
        <f t="shared" si="271"/>
        <v>42398.407060185178</v>
      </c>
      <c r="U2438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f t="shared" si="266"/>
        <v>0</v>
      </c>
      <c r="P2439" t="str">
        <f t="shared" si="267"/>
        <v/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42031.756805555553</v>
      </c>
      <c r="T2439" s="9">
        <f t="shared" si="271"/>
        <v>42080.541666666664</v>
      </c>
      <c r="U2439">
        <f t="shared" si="272"/>
        <v>49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f t="shared" si="266"/>
        <v>1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42285.706736111104</v>
      </c>
      <c r="T2440" s="9">
        <f t="shared" si="271"/>
        <v>42345.748402777775</v>
      </c>
      <c r="U2440">
        <f t="shared" si="272"/>
        <v>61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f t="shared" si="266"/>
        <v>0</v>
      </c>
      <c r="P2441" t="str">
        <f t="shared" si="267"/>
        <v/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42265.610289351847</v>
      </c>
      <c r="T2441" s="9">
        <f t="shared" si="271"/>
        <v>42295.610289351847</v>
      </c>
      <c r="U2441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f t="shared" si="266"/>
        <v>1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42383.691122685181</v>
      </c>
      <c r="T2442" s="9">
        <f t="shared" si="271"/>
        <v>42413.691122685181</v>
      </c>
      <c r="U2442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f t="shared" si="266"/>
        <v>108</v>
      </c>
      <c r="P2443">
        <f t="shared" si="267"/>
        <v>74.23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42186.917291666665</v>
      </c>
      <c r="T2443" s="9">
        <f t="shared" si="271"/>
        <v>42207.999305555553</v>
      </c>
      <c r="U2443">
        <f t="shared" si="272"/>
        <v>22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f t="shared" si="266"/>
        <v>126</v>
      </c>
      <c r="P2444">
        <f t="shared" si="267"/>
        <v>81.260000000000005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42052.458657407398</v>
      </c>
      <c r="T2444" s="9">
        <f t="shared" si="271"/>
        <v>42082.416990740741</v>
      </c>
      <c r="U2444">
        <f t="shared" si="272"/>
        <v>30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f t="shared" si="266"/>
        <v>203</v>
      </c>
      <c r="P2445">
        <f t="shared" si="267"/>
        <v>130.23999999999998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41836.416921296295</v>
      </c>
      <c r="T2445" s="9">
        <f t="shared" si="271"/>
        <v>41866.416921296295</v>
      </c>
      <c r="U2445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f t="shared" si="266"/>
        <v>109</v>
      </c>
      <c r="P2446">
        <f t="shared" si="267"/>
        <v>53.41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42485.54619212963</v>
      </c>
      <c r="T2446" s="9">
        <f t="shared" si="271"/>
        <v>42515.54619212963</v>
      </c>
      <c r="U2446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f t="shared" si="266"/>
        <v>173</v>
      </c>
      <c r="P2447">
        <f t="shared" si="267"/>
        <v>75.14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42242.981724537036</v>
      </c>
      <c r="T2447" s="9">
        <f t="shared" si="271"/>
        <v>42272.981724537036</v>
      </c>
      <c r="U2447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f t="shared" si="266"/>
        <v>168</v>
      </c>
      <c r="P2448">
        <f t="shared" si="267"/>
        <v>75.67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42670.394340277773</v>
      </c>
      <c r="T2448" s="9">
        <f t="shared" si="271"/>
        <v>42700.436006944445</v>
      </c>
      <c r="U2448">
        <f t="shared" si="272"/>
        <v>31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f t="shared" si="266"/>
        <v>428</v>
      </c>
      <c r="P2449">
        <f t="shared" si="267"/>
        <v>31.700000000000003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42654.26149305555</v>
      </c>
      <c r="T2449" s="9">
        <f t="shared" si="271"/>
        <v>42685.958333333336</v>
      </c>
      <c r="U2449">
        <f t="shared" si="272"/>
        <v>32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f t="shared" si="266"/>
        <v>108</v>
      </c>
      <c r="P2450">
        <f t="shared" si="267"/>
        <v>47.78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42607.107789351845</v>
      </c>
      <c r="T2450" s="9">
        <f t="shared" si="271"/>
        <v>42613.025000000001</v>
      </c>
      <c r="U2450">
        <f t="shared" si="272"/>
        <v>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41942.934201388889</v>
      </c>
      <c r="T2451" s="9">
        <f t="shared" si="271"/>
        <v>41972.975868055553</v>
      </c>
      <c r="U2451">
        <f t="shared" si="272"/>
        <v>31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f t="shared" si="266"/>
        <v>102</v>
      </c>
      <c r="P2452">
        <f t="shared" si="267"/>
        <v>149.32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41901.864074074074</v>
      </c>
      <c r="T2452" s="9">
        <f t="shared" si="271"/>
        <v>41939.924305555556</v>
      </c>
      <c r="U2452">
        <f t="shared" si="272"/>
        <v>39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f t="shared" si="266"/>
        <v>116</v>
      </c>
      <c r="P2453">
        <f t="shared" si="267"/>
        <v>62.07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42779.700115740743</v>
      </c>
      <c r="T2453" s="9">
        <f t="shared" si="271"/>
        <v>42799.700115740743</v>
      </c>
      <c r="U2453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f t="shared" si="266"/>
        <v>134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42338.635416666664</v>
      </c>
      <c r="T2454" s="9">
        <f t="shared" si="271"/>
        <v>42367.749999999993</v>
      </c>
      <c r="U2454">
        <f t="shared" si="272"/>
        <v>30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f t="shared" si="266"/>
        <v>155</v>
      </c>
      <c r="P2455">
        <f t="shared" si="267"/>
        <v>69.27000000000001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42738.483900462961</v>
      </c>
      <c r="T2455" s="9">
        <f t="shared" si="271"/>
        <v>42768.483900462961</v>
      </c>
      <c r="U2455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f t="shared" si="266"/>
        <v>101</v>
      </c>
      <c r="P2456">
        <f t="shared" si="267"/>
        <v>271.51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42769.99314814814</v>
      </c>
      <c r="T2456" s="9">
        <f t="shared" si="271"/>
        <v>42804.99314814814</v>
      </c>
      <c r="U2456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f t="shared" si="266"/>
        <v>182</v>
      </c>
      <c r="P2457">
        <f t="shared" si="267"/>
        <v>34.129999999999995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42452.573495370372</v>
      </c>
      <c r="T2457" s="9">
        <f t="shared" si="271"/>
        <v>42480.573495370372</v>
      </c>
      <c r="U2457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f t="shared" si="266"/>
        <v>181</v>
      </c>
      <c r="P2458">
        <f t="shared" si="267"/>
        <v>40.5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42761.752766203703</v>
      </c>
      <c r="T2458" s="9">
        <f t="shared" si="271"/>
        <v>42791.752766203703</v>
      </c>
      <c r="U2458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f t="shared" si="266"/>
        <v>103</v>
      </c>
      <c r="P2459">
        <f t="shared" si="267"/>
        <v>189.76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42423.394166666665</v>
      </c>
      <c r="T2459" s="9">
        <f t="shared" si="271"/>
        <v>42453.352500000001</v>
      </c>
      <c r="U2459">
        <f t="shared" si="272"/>
        <v>30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f t="shared" si="266"/>
        <v>111</v>
      </c>
      <c r="P2460">
        <f t="shared" si="267"/>
        <v>68.87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42495.663402777776</v>
      </c>
      <c r="T2460" s="9">
        <f t="shared" si="271"/>
        <v>42530.583333333336</v>
      </c>
      <c r="U2460">
        <f t="shared" si="272"/>
        <v>35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f t="shared" si="266"/>
        <v>103</v>
      </c>
      <c r="P2461">
        <f t="shared" si="267"/>
        <v>108.78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42407.429224537038</v>
      </c>
      <c r="T2461" s="9">
        <f t="shared" si="271"/>
        <v>42452.387557870366</v>
      </c>
      <c r="U2461">
        <f t="shared" si="272"/>
        <v>45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f t="shared" si="266"/>
        <v>101</v>
      </c>
      <c r="P2462">
        <f t="shared" si="267"/>
        <v>125.99000000000001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42703.978784722225</v>
      </c>
      <c r="T2462" s="9">
        <f t="shared" si="271"/>
        <v>42737.970138888886</v>
      </c>
      <c r="U2462">
        <f t="shared" si="272"/>
        <v>34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f t="shared" si="266"/>
        <v>104</v>
      </c>
      <c r="P2463">
        <f t="shared" si="267"/>
        <v>90.53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40783.804363425923</v>
      </c>
      <c r="T2463" s="9">
        <f t="shared" si="271"/>
        <v>40816.916666666664</v>
      </c>
      <c r="U2463">
        <f t="shared" si="272"/>
        <v>34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f t="shared" si="266"/>
        <v>111</v>
      </c>
      <c r="P2464">
        <f t="shared" si="267"/>
        <v>28.89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41088.977962962963</v>
      </c>
      <c r="T2464" s="9">
        <f t="shared" si="271"/>
        <v>41108.977962962963</v>
      </c>
      <c r="U2464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f t="shared" si="266"/>
        <v>117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41340.903067129628</v>
      </c>
      <c r="T2465" s="9">
        <f t="shared" si="271"/>
        <v>41380.583333333328</v>
      </c>
      <c r="U2465">
        <f t="shared" si="272"/>
        <v>40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f t="shared" si="266"/>
        <v>112</v>
      </c>
      <c r="P2466">
        <f t="shared" si="267"/>
        <v>51.68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42248.692094907405</v>
      </c>
      <c r="T2466" s="9">
        <f t="shared" si="271"/>
        <v>42277.603472222218</v>
      </c>
      <c r="U2466">
        <f t="shared" si="272"/>
        <v>29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f t="shared" si="266"/>
        <v>181</v>
      </c>
      <c r="P2467">
        <f t="shared" si="267"/>
        <v>26.28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41145.510972222219</v>
      </c>
      <c r="T2467" s="9">
        <f t="shared" si="271"/>
        <v>41175.510972222219</v>
      </c>
      <c r="U2467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f t="shared" si="266"/>
        <v>100</v>
      </c>
      <c r="P2468">
        <f t="shared" si="267"/>
        <v>48.08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41372.894131944442</v>
      </c>
      <c r="T2468" s="9">
        <f t="shared" si="271"/>
        <v>41402.894131944442</v>
      </c>
      <c r="U2468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f t="shared" si="266"/>
        <v>119</v>
      </c>
      <c r="P2469">
        <f t="shared" si="267"/>
        <v>27.560000000000002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41025.665868055556</v>
      </c>
      <c r="T2469" s="9">
        <f t="shared" si="271"/>
        <v>41039.5</v>
      </c>
      <c r="U2469">
        <f t="shared" si="272"/>
        <v>14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f t="shared" si="266"/>
        <v>108</v>
      </c>
      <c r="P2470">
        <f t="shared" si="267"/>
        <v>36.979999999999997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41173.945844907401</v>
      </c>
      <c r="T2470" s="9">
        <f t="shared" si="271"/>
        <v>41210</v>
      </c>
      <c r="U2470">
        <f t="shared" si="272"/>
        <v>37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f t="shared" si="266"/>
        <v>114</v>
      </c>
      <c r="P2471">
        <f t="shared" si="267"/>
        <v>29.03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40557.221400462957</v>
      </c>
      <c r="T2471" s="9">
        <f t="shared" si="271"/>
        <v>40582.221400462957</v>
      </c>
      <c r="U2471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f t="shared" si="266"/>
        <v>104</v>
      </c>
      <c r="P2472">
        <f t="shared" si="267"/>
        <v>28.66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41022.866377314815</v>
      </c>
      <c r="T2472" s="9">
        <f t="shared" si="271"/>
        <v>41052.866377314815</v>
      </c>
      <c r="U2472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f t="shared" si="266"/>
        <v>128</v>
      </c>
      <c r="P2473">
        <f t="shared" si="267"/>
        <v>37.65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40893.784629629627</v>
      </c>
      <c r="T2473" s="9">
        <f t="shared" si="271"/>
        <v>40933.784629629627</v>
      </c>
      <c r="U2473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f t="shared" si="266"/>
        <v>136</v>
      </c>
      <c r="P2474">
        <f t="shared" si="267"/>
        <v>97.910000000000011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40353.907175925924</v>
      </c>
      <c r="T2474" s="9">
        <f t="shared" si="271"/>
        <v>40424.835416666661</v>
      </c>
      <c r="U2474">
        <f t="shared" si="272"/>
        <v>71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f t="shared" si="266"/>
        <v>100</v>
      </c>
      <c r="P2475">
        <f t="shared" si="267"/>
        <v>42.559999999999995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41193.540150462963</v>
      </c>
      <c r="T2475" s="9">
        <f t="shared" si="271"/>
        <v>41223.581817129627</v>
      </c>
      <c r="U2475">
        <f t="shared" si="272"/>
        <v>31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f t="shared" si="266"/>
        <v>101</v>
      </c>
      <c r="P2476">
        <f t="shared" si="267"/>
        <v>131.59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40416.80296296296</v>
      </c>
      <c r="T2476" s="9">
        <f t="shared" si="271"/>
        <v>40461.80296296296</v>
      </c>
      <c r="U2476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f t="shared" si="266"/>
        <v>105</v>
      </c>
      <c r="P2477">
        <f t="shared" si="267"/>
        <v>32.33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40310.079340277778</v>
      </c>
      <c r="T2477" s="9">
        <f t="shared" si="271"/>
        <v>40369.708333333328</v>
      </c>
      <c r="U2477">
        <f t="shared" si="272"/>
        <v>60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f t="shared" si="266"/>
        <v>106</v>
      </c>
      <c r="P2478">
        <f t="shared" si="267"/>
        <v>61.11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41913.120023148142</v>
      </c>
      <c r="T2478" s="9">
        <f t="shared" si="271"/>
        <v>41946.161689814813</v>
      </c>
      <c r="U2478">
        <f t="shared" si="272"/>
        <v>34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f t="shared" si="266"/>
        <v>172</v>
      </c>
      <c r="P2479">
        <f t="shared" si="267"/>
        <v>31.35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41088.483159722222</v>
      </c>
      <c r="T2479" s="9">
        <f t="shared" si="271"/>
        <v>41133.483159722222</v>
      </c>
      <c r="U2479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f t="shared" si="266"/>
        <v>128</v>
      </c>
      <c r="P2480">
        <f t="shared" si="267"/>
        <v>129.12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41257.742048611108</v>
      </c>
      <c r="T2480" s="9">
        <f t="shared" si="271"/>
        <v>41287.742048611108</v>
      </c>
      <c r="U2480">
        <f t="shared" si="272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f t="shared" si="266"/>
        <v>134</v>
      </c>
      <c r="P2481">
        <f t="shared" si="267"/>
        <v>25.03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41107.518449074072</v>
      </c>
      <c r="T2481" s="9">
        <f t="shared" si="271"/>
        <v>41117.875</v>
      </c>
      <c r="U2481">
        <f t="shared" si="272"/>
        <v>11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42227.727824074071</v>
      </c>
      <c r="T2482" s="9">
        <f t="shared" si="271"/>
        <v>42287.727824074071</v>
      </c>
      <c r="U2482">
        <f t="shared" si="272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f t="shared" si="266"/>
        <v>113</v>
      </c>
      <c r="P2483">
        <f t="shared" si="267"/>
        <v>47.55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40999.437592592592</v>
      </c>
      <c r="T2483" s="9">
        <f t="shared" si="271"/>
        <v>41029.437592592592</v>
      </c>
      <c r="U2483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f t="shared" si="266"/>
        <v>101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40711.573877314811</v>
      </c>
      <c r="T2484" s="9">
        <f t="shared" si="271"/>
        <v>40756.573877314811</v>
      </c>
      <c r="U2484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f t="shared" si="266"/>
        <v>114</v>
      </c>
      <c r="P2485">
        <f t="shared" si="267"/>
        <v>65.850000000000009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40970.541701388887</v>
      </c>
      <c r="T2485" s="9">
        <f t="shared" si="271"/>
        <v>41030.500034722223</v>
      </c>
      <c r="U2485">
        <f t="shared" si="272"/>
        <v>60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f t="shared" si="266"/>
        <v>120</v>
      </c>
      <c r="P2486">
        <f t="shared" si="267"/>
        <v>46.41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40771.708368055552</v>
      </c>
      <c r="T2486" s="9">
        <f t="shared" si="271"/>
        <v>40801.708368055552</v>
      </c>
      <c r="U2486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f t="shared" si="266"/>
        <v>104</v>
      </c>
      <c r="P2487">
        <f t="shared" si="267"/>
        <v>50.37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40793.790266203701</v>
      </c>
      <c r="T2487" s="9">
        <f t="shared" si="271"/>
        <v>40828.790266203701</v>
      </c>
      <c r="U2487">
        <f t="shared" si="272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f t="shared" si="266"/>
        <v>266</v>
      </c>
      <c r="P2488">
        <f t="shared" si="267"/>
        <v>26.57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40991.499722222223</v>
      </c>
      <c r="T2488" s="9">
        <f t="shared" si="271"/>
        <v>41021.499722222223</v>
      </c>
      <c r="U2488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f t="shared" si="266"/>
        <v>101</v>
      </c>
      <c r="P2489">
        <f t="shared" si="267"/>
        <v>39.5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41025.874965277777</v>
      </c>
      <c r="T2489" s="9">
        <f t="shared" si="271"/>
        <v>41055.874965277777</v>
      </c>
      <c r="U2489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f t="shared" si="266"/>
        <v>107</v>
      </c>
      <c r="P2490">
        <f t="shared" si="267"/>
        <v>49.25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40833.424861111111</v>
      </c>
      <c r="T2490" s="9">
        <f t="shared" si="271"/>
        <v>40863.466527777775</v>
      </c>
      <c r="U2490">
        <f t="shared" si="272"/>
        <v>31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f t="shared" si="266"/>
        <v>134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41373.481932870367</v>
      </c>
      <c r="T2491" s="9">
        <f t="shared" si="271"/>
        <v>41403.481932870367</v>
      </c>
      <c r="U2491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f t="shared" si="266"/>
        <v>122</v>
      </c>
      <c r="P2492">
        <f t="shared" si="267"/>
        <v>37.94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41023.019398148142</v>
      </c>
      <c r="T2492" s="9">
        <f t="shared" si="271"/>
        <v>41083.019398148142</v>
      </c>
      <c r="U2492">
        <f t="shared" si="272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f t="shared" si="266"/>
        <v>104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40542.630949074075</v>
      </c>
      <c r="T2493" s="9">
        <f t="shared" si="271"/>
        <v>40558.868749999994</v>
      </c>
      <c r="U2493">
        <f t="shared" si="272"/>
        <v>17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f t="shared" si="266"/>
        <v>125</v>
      </c>
      <c r="P2494">
        <f t="shared" si="267"/>
        <v>27.78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41024.777638888889</v>
      </c>
      <c r="T2494" s="9">
        <f t="shared" si="271"/>
        <v>41076.207638888889</v>
      </c>
      <c r="U2494">
        <f t="shared" si="272"/>
        <v>52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f t="shared" si="266"/>
        <v>129</v>
      </c>
      <c r="P2495">
        <f t="shared" si="267"/>
        <v>99.39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41347.959953703699</v>
      </c>
      <c r="T2495" s="9">
        <f t="shared" si="271"/>
        <v>41392.959953703699</v>
      </c>
      <c r="U2495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f t="shared" si="266"/>
        <v>102</v>
      </c>
      <c r="P2496">
        <f t="shared" si="267"/>
        <v>38.85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41022.436851851846</v>
      </c>
      <c r="T2496" s="9">
        <f t="shared" si="271"/>
        <v>41052.436851851846</v>
      </c>
      <c r="U2496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f t="shared" si="266"/>
        <v>128</v>
      </c>
      <c r="P2497">
        <f t="shared" si="267"/>
        <v>45.55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41036.738136574073</v>
      </c>
      <c r="T2497" s="9">
        <f t="shared" si="271"/>
        <v>41066.738136574073</v>
      </c>
      <c r="U2497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41327.788101851853</v>
      </c>
      <c r="T2498" s="9">
        <f t="shared" si="271"/>
        <v>41362.746435185181</v>
      </c>
      <c r="U2498">
        <f t="shared" si="272"/>
        <v>35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f t="shared" ref="O2499:O2562" si="273">ROUNDUP(SUM(E2499/D2499)*100,)</f>
        <v>113</v>
      </c>
      <c r="P2499">
        <f t="shared" ref="P2499:P2562" si="274">IFERROR(ROUNDUP(E2499/L2499,2),"")</f>
        <v>80.56</v>
      </c>
      <c r="Q2499" t="str">
        <f t="shared" ref="Q2499:Q2562" si="275">LEFT(N2499,SEARCH("/",N2499,1)-1)</f>
        <v>music</v>
      </c>
      <c r="R2499" t="str">
        <f t="shared" ref="R2499:R2562" si="276">RIGHT(N2499,LEN(N2499) - SEARCH("/",N2499))</f>
        <v>indie rock</v>
      </c>
      <c r="S2499" s="9">
        <f t="shared" ref="S2499:S2562" si="277">(((J2499/60)/60)/24)+DATE(1970,1,1)+(-5/24)</f>
        <v>40730.670578703699</v>
      </c>
      <c r="T2499" s="9">
        <f t="shared" ref="T2499:T2562" si="278">(((I2499/60)/60)/24)+DATE(1970,1,1)+(-5/24)</f>
        <v>40760.670578703699</v>
      </c>
      <c r="U2499">
        <f t="shared" ref="U2499:U2562" si="279">IFERROR(ROUNDUP(T2499-S2499,0),"")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f t="shared" si="273"/>
        <v>106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42017.759108796294</v>
      </c>
      <c r="T2500" s="9">
        <f t="shared" si="278"/>
        <v>42031.759108796294</v>
      </c>
      <c r="U2500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f t="shared" si="273"/>
        <v>203</v>
      </c>
      <c r="P2501">
        <f t="shared" si="274"/>
        <v>47.68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41226.440243055549</v>
      </c>
      <c r="T2501" s="9">
        <f t="shared" si="278"/>
        <v>41274.541666666664</v>
      </c>
      <c r="U2501">
        <f t="shared" si="279"/>
        <v>49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f t="shared" si="273"/>
        <v>114</v>
      </c>
      <c r="P2502">
        <f t="shared" si="274"/>
        <v>23.450000000000003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41053.564525462964</v>
      </c>
      <c r="T2502" s="9">
        <f t="shared" si="278"/>
        <v>41083.564525462964</v>
      </c>
      <c r="U2502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f t="shared" si="273"/>
        <v>3</v>
      </c>
      <c r="P2503">
        <f t="shared" si="274"/>
        <v>40.15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42244.568333333329</v>
      </c>
      <c r="T2503" s="9">
        <f t="shared" si="278"/>
        <v>42274.568333333329</v>
      </c>
      <c r="U2503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f t="shared" si="273"/>
        <v>1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41858.617106481477</v>
      </c>
      <c r="T2504" s="9">
        <f t="shared" si="278"/>
        <v>41903.617106481477</v>
      </c>
      <c r="U2504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f t="shared" si="273"/>
        <v>0</v>
      </c>
      <c r="P2505" t="str">
        <f t="shared" si="274"/>
        <v/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42498.691064814811</v>
      </c>
      <c r="T2505" s="9">
        <f t="shared" si="278"/>
        <v>42528.67083333333</v>
      </c>
      <c r="U2505">
        <f t="shared" si="279"/>
        <v>30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f t="shared" si="273"/>
        <v>0</v>
      </c>
      <c r="P2506" t="str">
        <f t="shared" si="274"/>
        <v/>
      </c>
      <c r="Q2506" t="str">
        <f t="shared" si="275"/>
        <v>food</v>
      </c>
      <c r="R2506" t="str">
        <f t="shared" si="276"/>
        <v>restaurants</v>
      </c>
      <c r="S2506" s="9">
        <f t="shared" si="277"/>
        <v>41927.807106481479</v>
      </c>
      <c r="T2506" s="9">
        <f t="shared" si="278"/>
        <v>41957.848773148151</v>
      </c>
      <c r="U2506">
        <f t="shared" si="279"/>
        <v>31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f t="shared" si="273"/>
        <v>0</v>
      </c>
      <c r="P2507" t="str">
        <f t="shared" si="274"/>
        <v/>
      </c>
      <c r="Q2507" t="str">
        <f t="shared" si="275"/>
        <v>food</v>
      </c>
      <c r="R2507" t="str">
        <f t="shared" si="276"/>
        <v>restaurants</v>
      </c>
      <c r="S2507" s="9">
        <f t="shared" si="277"/>
        <v>42046.847407407404</v>
      </c>
      <c r="T2507" s="9">
        <f t="shared" si="278"/>
        <v>42076.80574074074</v>
      </c>
      <c r="U2507">
        <f t="shared" si="279"/>
        <v>30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42258.088761574072</v>
      </c>
      <c r="T2508" s="9">
        <f t="shared" si="278"/>
        <v>42280.666666666664</v>
      </c>
      <c r="U2508">
        <f t="shared" si="279"/>
        <v>23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f t="shared" si="273"/>
        <v>0</v>
      </c>
      <c r="P2509" t="str">
        <f t="shared" si="274"/>
        <v/>
      </c>
      <c r="Q2509" t="str">
        <f t="shared" si="275"/>
        <v>food</v>
      </c>
      <c r="R2509" t="str">
        <f t="shared" si="276"/>
        <v>restaurants</v>
      </c>
      <c r="S2509" s="9">
        <f t="shared" si="277"/>
        <v>42104.864629629628</v>
      </c>
      <c r="T2509" s="9">
        <f t="shared" si="278"/>
        <v>42134.864629629628</v>
      </c>
      <c r="U2509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f t="shared" si="273"/>
        <v>0</v>
      </c>
      <c r="P2510" t="str">
        <f t="shared" si="274"/>
        <v/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41835.743449074071</v>
      </c>
      <c r="T2510" s="9">
        <f t="shared" si="278"/>
        <v>41865.743449074071</v>
      </c>
      <c r="U2510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f t="shared" si="273"/>
        <v>2</v>
      </c>
      <c r="P2511">
        <f t="shared" si="274"/>
        <v>35.72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42058.601261574069</v>
      </c>
      <c r="T2511" s="9">
        <f t="shared" si="278"/>
        <v>42114.559594907405</v>
      </c>
      <c r="U2511">
        <f t="shared" si="279"/>
        <v>56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f t="shared" si="273"/>
        <v>1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42078.78902777777</v>
      </c>
      <c r="T2512" s="9">
        <f t="shared" si="278"/>
        <v>42138.78902777777</v>
      </c>
      <c r="U2512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f t="shared" si="273"/>
        <v>0</v>
      </c>
      <c r="P2513" t="str">
        <f t="shared" si="274"/>
        <v/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42371.238576388881</v>
      </c>
      <c r="T2513" s="9">
        <f t="shared" si="278"/>
        <v>42401.238576388881</v>
      </c>
      <c r="U2513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f t="shared" si="273"/>
        <v>0</v>
      </c>
      <c r="P2514" t="str">
        <f t="shared" si="274"/>
        <v/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41971.668530092589</v>
      </c>
      <c r="T2514" s="9">
        <f t="shared" si="278"/>
        <v>41986.668530092589</v>
      </c>
      <c r="U2514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f t="shared" si="273"/>
        <v>0</v>
      </c>
      <c r="P2515" t="str">
        <f t="shared" si="274"/>
        <v/>
      </c>
      <c r="Q2515" t="str">
        <f t="shared" si="275"/>
        <v>food</v>
      </c>
      <c r="R2515" t="str">
        <f t="shared" si="276"/>
        <v>restaurants</v>
      </c>
      <c r="S2515" s="9">
        <f t="shared" si="277"/>
        <v>42731.798483796294</v>
      </c>
      <c r="T2515" s="9">
        <f t="shared" si="278"/>
        <v>42791.798483796294</v>
      </c>
      <c r="U2515">
        <f t="shared" si="27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f t="shared" si="273"/>
        <v>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41854.181446759256</v>
      </c>
      <c r="T2516" s="9">
        <f t="shared" si="278"/>
        <v>41871.181446759256</v>
      </c>
      <c r="U2516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f t="shared" si="273"/>
        <v>19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42027.63140046296</v>
      </c>
      <c r="T2517" s="9">
        <f t="shared" si="278"/>
        <v>42057.63140046296</v>
      </c>
      <c r="U2517">
        <f t="shared" si="27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f t="shared" si="273"/>
        <v>0</v>
      </c>
      <c r="P2518" t="str">
        <f t="shared" si="274"/>
        <v/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41942.445046296292</v>
      </c>
      <c r="T2518" s="9">
        <f t="shared" si="278"/>
        <v>41972.486712962964</v>
      </c>
      <c r="U2518">
        <f t="shared" si="279"/>
        <v>31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f t="shared" si="273"/>
        <v>10</v>
      </c>
      <c r="P2519">
        <f t="shared" si="274"/>
        <v>53.55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42052.594097222223</v>
      </c>
      <c r="T2519" s="9">
        <f t="shared" si="278"/>
        <v>42082.552430555552</v>
      </c>
      <c r="U2519">
        <f t="shared" si="279"/>
        <v>30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f t="shared" si="273"/>
        <v>0</v>
      </c>
      <c r="P2520" t="str">
        <f t="shared" si="274"/>
        <v/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41926.472546296296</v>
      </c>
      <c r="T2520" s="9">
        <f t="shared" si="278"/>
        <v>41956.51421296296</v>
      </c>
      <c r="U2520">
        <f t="shared" si="279"/>
        <v>31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f t="shared" si="273"/>
        <v>1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41808.946805555555</v>
      </c>
      <c r="T2521" s="9">
        <f t="shared" si="278"/>
        <v>41838.946805555555</v>
      </c>
      <c r="U2521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f t="shared" si="273"/>
        <v>0</v>
      </c>
      <c r="P2522" t="str">
        <f t="shared" si="274"/>
        <v/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42612.392187500001</v>
      </c>
      <c r="T2522" s="9">
        <f t="shared" si="278"/>
        <v>42658.597916666658</v>
      </c>
      <c r="U2522">
        <f t="shared" si="279"/>
        <v>47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f t="shared" si="273"/>
        <v>110</v>
      </c>
      <c r="P2523">
        <f t="shared" si="274"/>
        <v>103.69000000000001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42269.75950231481</v>
      </c>
      <c r="T2523" s="9">
        <f t="shared" si="278"/>
        <v>42290.75950231481</v>
      </c>
      <c r="U2523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f t="shared" si="273"/>
        <v>100</v>
      </c>
      <c r="P2524">
        <f t="shared" si="274"/>
        <v>185.19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42460.365277777775</v>
      </c>
      <c r="T2524" s="9">
        <f t="shared" si="278"/>
        <v>42482.411111111105</v>
      </c>
      <c r="U2524">
        <f t="shared" si="279"/>
        <v>23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f t="shared" si="273"/>
        <v>157</v>
      </c>
      <c r="P2525">
        <f t="shared" si="274"/>
        <v>54.16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41930.767268518517</v>
      </c>
      <c r="T2525" s="9">
        <f t="shared" si="278"/>
        <v>41960.808935185189</v>
      </c>
      <c r="U2525">
        <f t="shared" si="279"/>
        <v>31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f t="shared" si="273"/>
        <v>102</v>
      </c>
      <c r="P2526">
        <f t="shared" si="274"/>
        <v>177.20999999999998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41961.599039351851</v>
      </c>
      <c r="T2526" s="9">
        <f t="shared" si="278"/>
        <v>41993.979166666664</v>
      </c>
      <c r="U2526">
        <f t="shared" si="279"/>
        <v>33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f t="shared" si="273"/>
        <v>101</v>
      </c>
      <c r="P2527">
        <f t="shared" si="274"/>
        <v>100.33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41058.636238425926</v>
      </c>
      <c r="T2527" s="9">
        <f t="shared" si="278"/>
        <v>41088.636238425926</v>
      </c>
      <c r="U2527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f t="shared" si="273"/>
        <v>113</v>
      </c>
      <c r="P2528">
        <f t="shared" si="274"/>
        <v>136.91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41952.882800925923</v>
      </c>
      <c r="T2528" s="9">
        <f t="shared" si="278"/>
        <v>41980.999305555553</v>
      </c>
      <c r="U2528">
        <f t="shared" si="279"/>
        <v>29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f t="shared" si="273"/>
        <v>103</v>
      </c>
      <c r="P2529">
        <f t="shared" si="274"/>
        <v>57.54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41546.542719907404</v>
      </c>
      <c r="T2529" s="9">
        <f t="shared" si="278"/>
        <v>41564.957638888889</v>
      </c>
      <c r="U2529">
        <f t="shared" si="279"/>
        <v>19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f t="shared" si="273"/>
        <v>108</v>
      </c>
      <c r="P2530">
        <f t="shared" si="274"/>
        <v>52.97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42217.626192129632</v>
      </c>
      <c r="T2530" s="9">
        <f t="shared" si="278"/>
        <v>42236.249999999993</v>
      </c>
      <c r="U2530">
        <f t="shared" si="279"/>
        <v>19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f t="shared" si="273"/>
        <v>105</v>
      </c>
      <c r="P2531">
        <f t="shared" si="274"/>
        <v>82.33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40947.872395833328</v>
      </c>
      <c r="T2531" s="9">
        <f t="shared" si="278"/>
        <v>40992.830729166664</v>
      </c>
      <c r="U2531">
        <f t="shared" si="279"/>
        <v>45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f t="shared" si="273"/>
        <v>100</v>
      </c>
      <c r="P2532">
        <f t="shared" si="274"/>
        <v>135.41999999999999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42081.656307870369</v>
      </c>
      <c r="T2532" s="9">
        <f t="shared" si="278"/>
        <v>42113.993055555555</v>
      </c>
      <c r="U2532">
        <f t="shared" si="279"/>
        <v>33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f t="shared" si="273"/>
        <v>101</v>
      </c>
      <c r="P2533">
        <f t="shared" si="274"/>
        <v>74.070000000000007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42208.471689814811</v>
      </c>
      <c r="T2533" s="9">
        <f t="shared" si="278"/>
        <v>42230.957638888889</v>
      </c>
      <c r="U2533">
        <f t="shared" si="279"/>
        <v>23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f t="shared" si="273"/>
        <v>127</v>
      </c>
      <c r="P2534">
        <f t="shared" si="274"/>
        <v>84.09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41107.640810185185</v>
      </c>
      <c r="T2534" s="9">
        <f t="shared" si="278"/>
        <v>41137.640810185185</v>
      </c>
      <c r="U2534">
        <f t="shared" si="27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f t="shared" si="273"/>
        <v>111</v>
      </c>
      <c r="P2535">
        <f t="shared" si="274"/>
        <v>61.03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41304.542951388888</v>
      </c>
      <c r="T2535" s="9">
        <f t="shared" si="278"/>
        <v>41334.542453703703</v>
      </c>
      <c r="U2535">
        <f t="shared" si="279"/>
        <v>30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40127.492037037038</v>
      </c>
      <c r="T2536" s="9">
        <f t="shared" si="278"/>
        <v>40179.041666666664</v>
      </c>
      <c r="U2536">
        <f t="shared" si="279"/>
        <v>52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f t="shared" si="273"/>
        <v>104</v>
      </c>
      <c r="P2537">
        <f t="shared" si="274"/>
        <v>266.08999999999997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41943.582696759258</v>
      </c>
      <c r="T2537" s="9">
        <f t="shared" si="278"/>
        <v>41974.624363425923</v>
      </c>
      <c r="U2537">
        <f t="shared" si="279"/>
        <v>32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f t="shared" si="273"/>
        <v>116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41463.89775462963</v>
      </c>
      <c r="T2538" s="9">
        <f t="shared" si="278"/>
        <v>41484.89775462963</v>
      </c>
      <c r="U2538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40696.440451388888</v>
      </c>
      <c r="T2539" s="9">
        <f t="shared" si="278"/>
        <v>40756.440451388888</v>
      </c>
      <c r="U2539">
        <f t="shared" si="27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f t="shared" si="273"/>
        <v>114</v>
      </c>
      <c r="P2540">
        <f t="shared" si="274"/>
        <v>109.97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41298.301631944443</v>
      </c>
      <c r="T2540" s="9">
        <f t="shared" si="278"/>
        <v>41328.999305555553</v>
      </c>
      <c r="U2540">
        <f t="shared" si="279"/>
        <v>31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f t="shared" si="273"/>
        <v>101</v>
      </c>
      <c r="P2541">
        <f t="shared" si="274"/>
        <v>169.92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41977.693888888891</v>
      </c>
      <c r="T2541" s="9">
        <f t="shared" si="278"/>
        <v>42037.693888888891</v>
      </c>
      <c r="U2541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f t="shared" si="273"/>
        <v>104</v>
      </c>
      <c r="P2542">
        <f t="shared" si="274"/>
        <v>95.75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40785.466678240737</v>
      </c>
      <c r="T2542" s="9">
        <f t="shared" si="278"/>
        <v>40845.466678240737</v>
      </c>
      <c r="U2542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f t="shared" si="273"/>
        <v>108</v>
      </c>
      <c r="P2543">
        <f t="shared" si="274"/>
        <v>59.47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41483.240949074068</v>
      </c>
      <c r="T2543" s="9">
        <f t="shared" si="278"/>
        <v>41543.240949074068</v>
      </c>
      <c r="U2543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f t="shared" si="273"/>
        <v>104</v>
      </c>
      <c r="P2544">
        <f t="shared" si="274"/>
        <v>55.769999999999996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41509.218252314815</v>
      </c>
      <c r="T2544" s="9">
        <f t="shared" si="278"/>
        <v>41547.957638888889</v>
      </c>
      <c r="U2544">
        <f t="shared" si="279"/>
        <v>39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f t="shared" si="273"/>
        <v>157</v>
      </c>
      <c r="P2545">
        <f t="shared" si="274"/>
        <v>30.080000000000002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40513.899282407401</v>
      </c>
      <c r="T2545" s="9">
        <f t="shared" si="278"/>
        <v>40544.916666666664</v>
      </c>
      <c r="U2545">
        <f t="shared" si="279"/>
        <v>32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f t="shared" si="273"/>
        <v>101</v>
      </c>
      <c r="P2546">
        <f t="shared" si="274"/>
        <v>88.440000000000012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41068.3121412037</v>
      </c>
      <c r="T2546" s="9">
        <f t="shared" si="278"/>
        <v>41098.3121412037</v>
      </c>
      <c r="U2546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f t="shared" si="273"/>
        <v>196</v>
      </c>
      <c r="P2547">
        <f t="shared" si="274"/>
        <v>64.040000000000006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42026.929837962954</v>
      </c>
      <c r="T2547" s="9">
        <f t="shared" si="278"/>
        <v>42061.812499999993</v>
      </c>
      <c r="U2547">
        <f t="shared" si="279"/>
        <v>35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f t="shared" si="273"/>
        <v>112</v>
      </c>
      <c r="P2548">
        <f t="shared" si="274"/>
        <v>60.16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41524.650219907402</v>
      </c>
      <c r="T2548" s="9">
        <f t="shared" si="278"/>
        <v>41552</v>
      </c>
      <c r="U2548">
        <f t="shared" si="279"/>
        <v>28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f t="shared" si="273"/>
        <v>120</v>
      </c>
      <c r="P2549">
        <f t="shared" si="274"/>
        <v>49.199999999999996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40973.564849537033</v>
      </c>
      <c r="T2549" s="9">
        <f t="shared" si="278"/>
        <v>41003.523182870369</v>
      </c>
      <c r="U2549">
        <f t="shared" si="279"/>
        <v>30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f t="shared" si="273"/>
        <v>102</v>
      </c>
      <c r="P2550">
        <f t="shared" si="274"/>
        <v>165.17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42618.417094907411</v>
      </c>
      <c r="T2550" s="9">
        <f t="shared" si="278"/>
        <v>42642.977083333331</v>
      </c>
      <c r="U2550">
        <f t="shared" si="279"/>
        <v>25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f t="shared" si="273"/>
        <v>103</v>
      </c>
      <c r="P2551">
        <f t="shared" si="274"/>
        <v>43.629999999999995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41390.549421296295</v>
      </c>
      <c r="T2551" s="9">
        <f t="shared" si="278"/>
        <v>41425.5</v>
      </c>
      <c r="U2551">
        <f t="shared" si="279"/>
        <v>35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f t="shared" si="273"/>
        <v>101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42228.425995370366</v>
      </c>
      <c r="T2552" s="9">
        <f t="shared" si="278"/>
        <v>42284.957638888889</v>
      </c>
      <c r="U2552">
        <f t="shared" si="279"/>
        <v>57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f t="shared" si="273"/>
        <v>103</v>
      </c>
      <c r="P2553">
        <f t="shared" si="274"/>
        <v>67.42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40961.043807870366</v>
      </c>
      <c r="T2553" s="9">
        <f t="shared" si="278"/>
        <v>40989.658333333333</v>
      </c>
      <c r="U2553">
        <f t="shared" si="279"/>
        <v>29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f t="shared" si="273"/>
        <v>107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42769.601631944439</v>
      </c>
      <c r="T2554" s="9">
        <f t="shared" si="278"/>
        <v>42799.601631944439</v>
      </c>
      <c r="U2554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f t="shared" si="273"/>
        <v>156</v>
      </c>
      <c r="P2555">
        <f t="shared" si="274"/>
        <v>38.89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41112.99082175926</v>
      </c>
      <c r="T2555" s="9">
        <f t="shared" si="278"/>
        <v>41172.99082175926</v>
      </c>
      <c r="U2555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f t="shared" si="273"/>
        <v>123</v>
      </c>
      <c r="P2556">
        <f t="shared" si="274"/>
        <v>54.989999999999995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42124.869942129626</v>
      </c>
      <c r="T2556" s="9">
        <f t="shared" si="278"/>
        <v>42155.957638888889</v>
      </c>
      <c r="U2556">
        <f t="shared" si="279"/>
        <v>32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f t="shared" si="273"/>
        <v>108</v>
      </c>
      <c r="P2557">
        <f t="shared" si="274"/>
        <v>61.35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41026.44667824074</v>
      </c>
      <c r="T2557" s="9">
        <f t="shared" si="278"/>
        <v>41057.44667824074</v>
      </c>
      <c r="U2557">
        <f t="shared" si="27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f t="shared" si="273"/>
        <v>106</v>
      </c>
      <c r="P2558">
        <f t="shared" si="274"/>
        <v>23.12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41222.783067129625</v>
      </c>
      <c r="T2558" s="9">
        <f t="shared" si="278"/>
        <v>41267.783067129625</v>
      </c>
      <c r="U2558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f t="shared" si="273"/>
        <v>119</v>
      </c>
      <c r="P2559">
        <f t="shared" si="274"/>
        <v>29.62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41744.536874999998</v>
      </c>
      <c r="T2559" s="9">
        <f t="shared" si="278"/>
        <v>41774.536874999998</v>
      </c>
      <c r="U2559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f t="shared" si="273"/>
        <v>109</v>
      </c>
      <c r="P2560">
        <f t="shared" si="274"/>
        <v>75.62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42093.651689814818</v>
      </c>
      <c r="T2560" s="9">
        <f t="shared" si="278"/>
        <v>42125.374305555553</v>
      </c>
      <c r="U2560">
        <f t="shared" si="279"/>
        <v>32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f t="shared" si="273"/>
        <v>112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40829.665324074071</v>
      </c>
      <c r="T2561" s="9">
        <f t="shared" si="278"/>
        <v>40862.609027777777</v>
      </c>
      <c r="U2561">
        <f t="shared" si="279"/>
        <v>33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f t="shared" si="273"/>
        <v>101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42039.742754629631</v>
      </c>
      <c r="T2562" s="9">
        <f t="shared" si="278"/>
        <v>42069.742754629631</v>
      </c>
      <c r="U2562">
        <f t="shared" si="27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f t="shared" ref="O2563:O2626" si="280">ROUNDUP(SUM(E2563/D2563)*100,)</f>
        <v>0</v>
      </c>
      <c r="P2563" t="str">
        <f t="shared" ref="P2563:P2626" si="281">IFERROR(ROUNDUP(E2563/L2563,2),"")</f>
        <v/>
      </c>
      <c r="Q2563" t="str">
        <f t="shared" ref="Q2563:Q2626" si="282">LEFT(N2563,SEARCH("/",N2563,1)-1)</f>
        <v>food</v>
      </c>
      <c r="R2563" t="str">
        <f t="shared" ref="R2563:R2626" si="283">RIGHT(N2563,LEN(N2563) - SEARCH("/",N2563))</f>
        <v>food trucks</v>
      </c>
      <c r="S2563" s="9">
        <f t="shared" ref="S2563:S2626" si="284">(((J2563/60)/60)/24)+DATE(1970,1,1)+(-5/24)</f>
        <v>42260.320474537039</v>
      </c>
      <c r="T2563" s="9">
        <f t="shared" ref="T2563:T2626" si="285">(((I2563/60)/60)/24)+DATE(1970,1,1)+(-5/24)</f>
        <v>42290.320474537039</v>
      </c>
      <c r="U2563">
        <f t="shared" ref="U2563:U2626" si="286">IFERROR(ROUNDUP(T2563-S2563,0),"")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42594.316423611112</v>
      </c>
      <c r="T2564" s="9">
        <f t="shared" si="285"/>
        <v>42654.316423611112</v>
      </c>
      <c r="U2564">
        <f t="shared" si="286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f t="shared" si="280"/>
        <v>0</v>
      </c>
      <c r="P2565" t="str">
        <f t="shared" si="281"/>
        <v/>
      </c>
      <c r="Q2565" t="str">
        <f t="shared" si="282"/>
        <v>food</v>
      </c>
      <c r="R2565" t="str">
        <f t="shared" si="283"/>
        <v>food trucks</v>
      </c>
      <c r="S2565" s="9">
        <f t="shared" si="284"/>
        <v>42154.931145833332</v>
      </c>
      <c r="T2565" s="9">
        <f t="shared" si="285"/>
        <v>42214.931145833332</v>
      </c>
      <c r="U2565">
        <f t="shared" si="286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f t="shared" si="280"/>
        <v>0</v>
      </c>
      <c r="P2566" t="str">
        <f t="shared" si="281"/>
        <v/>
      </c>
      <c r="Q2566" t="str">
        <f t="shared" si="282"/>
        <v>food</v>
      </c>
      <c r="R2566" t="str">
        <f t="shared" si="283"/>
        <v>food trucks</v>
      </c>
      <c r="S2566" s="9">
        <f t="shared" si="284"/>
        <v>41821.83216435185</v>
      </c>
      <c r="T2566" s="9">
        <f t="shared" si="285"/>
        <v>41851.83216435185</v>
      </c>
      <c r="U2566">
        <f t="shared" si="286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42440.442002314812</v>
      </c>
      <c r="T2567" s="9">
        <f t="shared" si="285"/>
        <v>42499.659722222219</v>
      </c>
      <c r="U2567">
        <f t="shared" si="286"/>
        <v>60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f t="shared" si="280"/>
        <v>0</v>
      </c>
      <c r="P2568" t="str">
        <f t="shared" si="281"/>
        <v/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41842.772546296292</v>
      </c>
      <c r="T2568" s="9">
        <f t="shared" si="285"/>
        <v>41872.772546296292</v>
      </c>
      <c r="U2568">
        <f t="shared" si="286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f t="shared" si="280"/>
        <v>1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42087.670578703699</v>
      </c>
      <c r="T2569" s="9">
        <f t="shared" si="285"/>
        <v>42117.670578703699</v>
      </c>
      <c r="U2569">
        <f t="shared" si="286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42584.45826388889</v>
      </c>
      <c r="T2570" s="9">
        <f t="shared" si="285"/>
        <v>42614.45826388889</v>
      </c>
      <c r="U2570">
        <f t="shared" si="286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f t="shared" si="280"/>
        <v>3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42233.897129629629</v>
      </c>
      <c r="T2571" s="9">
        <f t="shared" si="285"/>
        <v>42263.897129629629</v>
      </c>
      <c r="U2571">
        <f t="shared" si="286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f t="shared" si="280"/>
        <v>1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42744.694849537038</v>
      </c>
      <c r="T2572" s="9">
        <f t="shared" si="285"/>
        <v>42774.694849537038</v>
      </c>
      <c r="U2572">
        <f t="shared" si="286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f t="shared" si="280"/>
        <v>1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42449.133344907408</v>
      </c>
      <c r="T2573" s="9">
        <f t="shared" si="285"/>
        <v>42509.133344907408</v>
      </c>
      <c r="U2573">
        <f t="shared" si="286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f t="shared" si="280"/>
        <v>0</v>
      </c>
      <c r="P2574" t="str">
        <f t="shared" si="281"/>
        <v/>
      </c>
      <c r="Q2574" t="str">
        <f t="shared" si="282"/>
        <v>food</v>
      </c>
      <c r="R2574" t="str">
        <f t="shared" si="283"/>
        <v>food trucks</v>
      </c>
      <c r="S2574" s="9">
        <f t="shared" si="284"/>
        <v>42076.911076388882</v>
      </c>
      <c r="T2574" s="9">
        <f t="shared" si="285"/>
        <v>42106.911076388882</v>
      </c>
      <c r="U2574">
        <f t="shared" si="286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f t="shared" si="280"/>
        <v>0</v>
      </c>
      <c r="P2575" t="str">
        <f t="shared" si="281"/>
        <v/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41829.383668981478</v>
      </c>
      <c r="T2575" s="9">
        <f t="shared" si="285"/>
        <v>41874.383668981478</v>
      </c>
      <c r="U2575">
        <f t="shared" si="286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f t="shared" si="280"/>
        <v>0</v>
      </c>
      <c r="P2576" t="str">
        <f t="shared" si="281"/>
        <v/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42487.617418981477</v>
      </c>
      <c r="T2576" s="9">
        <f t="shared" si="285"/>
        <v>42508.617418981477</v>
      </c>
      <c r="U2576">
        <f t="shared" si="286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f t="shared" si="280"/>
        <v>0</v>
      </c>
      <c r="P2577" t="str">
        <f t="shared" si="281"/>
        <v/>
      </c>
      <c r="Q2577" t="str">
        <f t="shared" si="282"/>
        <v>food</v>
      </c>
      <c r="R2577" t="str">
        <f t="shared" si="283"/>
        <v>food trucks</v>
      </c>
      <c r="S2577" s="9">
        <f t="shared" si="284"/>
        <v>41985.90039351851</v>
      </c>
      <c r="T2577" s="9">
        <f t="shared" si="285"/>
        <v>42015.90039351851</v>
      </c>
      <c r="U2577">
        <f t="shared" si="286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f t="shared" si="280"/>
        <v>0</v>
      </c>
      <c r="P2578" t="str">
        <f t="shared" si="281"/>
        <v/>
      </c>
      <c r="Q2578" t="str">
        <f t="shared" si="282"/>
        <v>food</v>
      </c>
      <c r="R2578" t="str">
        <f t="shared" si="283"/>
        <v>food trucks</v>
      </c>
      <c r="S2578" s="9">
        <f t="shared" si="284"/>
        <v>42059.801469907405</v>
      </c>
      <c r="T2578" s="9">
        <f t="shared" si="285"/>
        <v>42104.759803240733</v>
      </c>
      <c r="U2578">
        <f t="shared" si="286"/>
        <v>45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f t="shared" si="280"/>
        <v>0</v>
      </c>
      <c r="P2579" t="str">
        <f t="shared" si="281"/>
        <v/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41830.612233796295</v>
      </c>
      <c r="T2579" s="9">
        <f t="shared" si="285"/>
        <v>41855.612233796295</v>
      </c>
      <c r="U2579">
        <f t="shared" si="286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f t="shared" si="280"/>
        <v>0</v>
      </c>
      <c r="P2580" t="str">
        <f t="shared" si="281"/>
        <v/>
      </c>
      <c r="Q2580" t="str">
        <f t="shared" si="282"/>
        <v>food</v>
      </c>
      <c r="R2580" t="str">
        <f t="shared" si="283"/>
        <v>food trucks</v>
      </c>
      <c r="S2580" s="9">
        <f t="shared" si="284"/>
        <v>42237.814571759263</v>
      </c>
      <c r="T2580" s="9">
        <f t="shared" si="285"/>
        <v>42286.499999999993</v>
      </c>
      <c r="U2580">
        <f t="shared" si="286"/>
        <v>49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f t="shared" si="280"/>
        <v>1</v>
      </c>
      <c r="P2581">
        <f t="shared" si="281"/>
        <v>23.09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41837.621562499997</v>
      </c>
      <c r="T2581" s="9">
        <f t="shared" si="285"/>
        <v>41897.621562499997</v>
      </c>
      <c r="U2581">
        <f t="shared" si="286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f t="shared" si="280"/>
        <v>1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42110.118090277778</v>
      </c>
      <c r="T2582" s="9">
        <f t="shared" si="285"/>
        <v>42139.916666666664</v>
      </c>
      <c r="U2582">
        <f t="shared" si="286"/>
        <v>30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f t="shared" si="280"/>
        <v>11</v>
      </c>
      <c r="P2583">
        <f t="shared" si="281"/>
        <v>48.19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42294.420115740737</v>
      </c>
      <c r="T2583" s="9">
        <f t="shared" si="285"/>
        <v>42324.461782407401</v>
      </c>
      <c r="U2583">
        <f t="shared" si="286"/>
        <v>31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f t="shared" si="280"/>
        <v>1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42642.780486111107</v>
      </c>
      <c r="T2584" s="9">
        <f t="shared" si="285"/>
        <v>42672.780486111107</v>
      </c>
      <c r="U2584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42019.561111111114</v>
      </c>
      <c r="T2585" s="9">
        <f t="shared" si="285"/>
        <v>42079.519444444442</v>
      </c>
      <c r="U2585">
        <f t="shared" si="286"/>
        <v>60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f t="shared" si="280"/>
        <v>0</v>
      </c>
      <c r="P2586" t="str">
        <f t="shared" si="281"/>
        <v/>
      </c>
      <c r="Q2586" t="str">
        <f t="shared" si="282"/>
        <v>food</v>
      </c>
      <c r="R2586" t="str">
        <f t="shared" si="283"/>
        <v>food trucks</v>
      </c>
      <c r="S2586" s="9">
        <f t="shared" si="284"/>
        <v>42139.964918981481</v>
      </c>
      <c r="T2586" s="9">
        <f t="shared" si="285"/>
        <v>42169.964918981481</v>
      </c>
      <c r="U2586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f t="shared" si="280"/>
        <v>1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41795.754999999997</v>
      </c>
      <c r="T2587" s="9">
        <f t="shared" si="285"/>
        <v>41825.754999999997</v>
      </c>
      <c r="U2587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f t="shared" si="280"/>
        <v>1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42333.121944444443</v>
      </c>
      <c r="T2588" s="9">
        <f t="shared" si="285"/>
        <v>42363.121944444443</v>
      </c>
      <c r="U2588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f t="shared" si="280"/>
        <v>3</v>
      </c>
      <c r="P2589">
        <f t="shared" si="281"/>
        <v>202.84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42338.467048611106</v>
      </c>
      <c r="T2589" s="9">
        <f t="shared" si="285"/>
        <v>42368.467048611106</v>
      </c>
      <c r="U2589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f t="shared" si="280"/>
        <v>4</v>
      </c>
      <c r="P2590">
        <f t="shared" si="281"/>
        <v>29.130000000000003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42042.467893518515</v>
      </c>
      <c r="T2590" s="9">
        <f t="shared" si="285"/>
        <v>42094.343055555553</v>
      </c>
      <c r="U2590">
        <f t="shared" si="286"/>
        <v>52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f t="shared" si="280"/>
        <v>1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42422.327858796292</v>
      </c>
      <c r="T2591" s="9">
        <f t="shared" si="285"/>
        <v>42452.286192129628</v>
      </c>
      <c r="U2591">
        <f t="shared" si="286"/>
        <v>30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f t="shared" si="280"/>
        <v>0</v>
      </c>
      <c r="P2592" t="str">
        <f t="shared" si="281"/>
        <v/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42388.380752314813</v>
      </c>
      <c r="T2592" s="9">
        <f t="shared" si="285"/>
        <v>42395.380752314813</v>
      </c>
      <c r="U2592">
        <f t="shared" si="286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42382.698194444441</v>
      </c>
      <c r="T2593" s="9">
        <f t="shared" si="285"/>
        <v>42442.656527777777</v>
      </c>
      <c r="U2593">
        <f t="shared" si="286"/>
        <v>60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f t="shared" si="280"/>
        <v>1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41887.592835648145</v>
      </c>
      <c r="T2594" s="9">
        <f t="shared" si="285"/>
        <v>41917.592835648145</v>
      </c>
      <c r="U2594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f t="shared" si="280"/>
        <v>0</v>
      </c>
      <c r="P2595" t="str">
        <f t="shared" si="281"/>
        <v/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42089.636875000004</v>
      </c>
      <c r="T2595" s="9">
        <f t="shared" si="285"/>
        <v>42119.636875000004</v>
      </c>
      <c r="U2595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f t="shared" si="280"/>
        <v>1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41828.759583333333</v>
      </c>
      <c r="T2596" s="9">
        <f t="shared" si="285"/>
        <v>41858.759583333333</v>
      </c>
      <c r="U2596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f t="shared" si="280"/>
        <v>13</v>
      </c>
      <c r="P2597">
        <f t="shared" si="281"/>
        <v>96.06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42760.035879629628</v>
      </c>
      <c r="T2597" s="9">
        <f t="shared" si="285"/>
        <v>42790.035879629628</v>
      </c>
      <c r="U2597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f t="shared" si="280"/>
        <v>24</v>
      </c>
      <c r="P2598">
        <f t="shared" si="281"/>
        <v>305.77999999999997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41828.45612268518</v>
      </c>
      <c r="T2598" s="9">
        <f t="shared" si="285"/>
        <v>41858.45612268518</v>
      </c>
      <c r="U2598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f t="shared" si="280"/>
        <v>6</v>
      </c>
      <c r="P2599">
        <f t="shared" si="281"/>
        <v>12.15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42510.133298611108</v>
      </c>
      <c r="T2599" s="9">
        <f t="shared" si="285"/>
        <v>42540.133298611108</v>
      </c>
      <c r="U2599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f t="shared" si="280"/>
        <v>39</v>
      </c>
      <c r="P2600">
        <f t="shared" si="281"/>
        <v>83.58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42240.631956018515</v>
      </c>
      <c r="T2600" s="9">
        <f t="shared" si="285"/>
        <v>42270.631956018515</v>
      </c>
      <c r="U2600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41809.545682870368</v>
      </c>
      <c r="T2601" s="9">
        <f t="shared" si="285"/>
        <v>41854.545682870368</v>
      </c>
      <c r="U2601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f t="shared" si="280"/>
        <v>7</v>
      </c>
      <c r="P2602">
        <f t="shared" si="281"/>
        <v>115.54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42394.692129629628</v>
      </c>
      <c r="T2602" s="9">
        <f t="shared" si="285"/>
        <v>42454.650462962956</v>
      </c>
      <c r="U2602">
        <f t="shared" si="286"/>
        <v>60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f t="shared" si="280"/>
        <v>662</v>
      </c>
      <c r="P2603">
        <f t="shared" si="281"/>
        <v>21.91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41150.69385416666</v>
      </c>
      <c r="T2603" s="9">
        <f t="shared" si="285"/>
        <v>41164.957638888889</v>
      </c>
      <c r="U2603">
        <f t="shared" si="286"/>
        <v>15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f t="shared" si="280"/>
        <v>327</v>
      </c>
      <c r="P2604">
        <f t="shared" si="281"/>
        <v>80.03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41915.538981481477</v>
      </c>
      <c r="T2604" s="9">
        <f t="shared" si="285"/>
        <v>41955.680555555555</v>
      </c>
      <c r="U2604">
        <f t="shared" si="286"/>
        <v>41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f t="shared" si="280"/>
        <v>102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41617.704328703701</v>
      </c>
      <c r="T2605" s="9">
        <f t="shared" si="285"/>
        <v>41631.704328703701</v>
      </c>
      <c r="U2605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f t="shared" si="280"/>
        <v>105</v>
      </c>
      <c r="P2606">
        <f t="shared" si="281"/>
        <v>64.940000000000012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40997.842858796292</v>
      </c>
      <c r="T2606" s="9">
        <f t="shared" si="285"/>
        <v>41027.842858796292</v>
      </c>
      <c r="U2606">
        <f t="shared" si="286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f t="shared" si="280"/>
        <v>108</v>
      </c>
      <c r="P2607">
        <f t="shared" si="281"/>
        <v>60.97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42508.33321759259</v>
      </c>
      <c r="T2607" s="9">
        <f t="shared" si="285"/>
        <v>42538.33321759259</v>
      </c>
      <c r="U2607">
        <f t="shared" si="286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f t="shared" si="280"/>
        <v>111</v>
      </c>
      <c r="P2608">
        <f t="shared" si="281"/>
        <v>31.450000000000003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41726.504421296297</v>
      </c>
      <c r="T2608" s="9">
        <f t="shared" si="285"/>
        <v>41758.504421296297</v>
      </c>
      <c r="U2608">
        <f t="shared" si="286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f t="shared" si="280"/>
        <v>408</v>
      </c>
      <c r="P2609">
        <f t="shared" si="281"/>
        <v>81.95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42184.666342592587</v>
      </c>
      <c r="T2609" s="9">
        <f t="shared" si="285"/>
        <v>42227.874999999993</v>
      </c>
      <c r="U2609">
        <f t="shared" si="286"/>
        <v>44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f t="shared" si="280"/>
        <v>224</v>
      </c>
      <c r="P2610">
        <f t="shared" si="281"/>
        <v>58.93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42767.593379629623</v>
      </c>
      <c r="T2610" s="9">
        <f t="shared" si="285"/>
        <v>42808.791666666664</v>
      </c>
      <c r="U2610">
        <f t="shared" si="286"/>
        <v>42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f t="shared" si="280"/>
        <v>304</v>
      </c>
      <c r="P2611">
        <f t="shared" si="281"/>
        <v>157.29999999999998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41075.02952546296</v>
      </c>
      <c r="T2611" s="9">
        <f t="shared" si="285"/>
        <v>41105.02952546296</v>
      </c>
      <c r="U2611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f t="shared" si="280"/>
        <v>142</v>
      </c>
      <c r="P2612">
        <f t="shared" si="281"/>
        <v>55.76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42564.672743055555</v>
      </c>
      <c r="T2612" s="9">
        <f t="shared" si="285"/>
        <v>42604.082638888889</v>
      </c>
      <c r="U2612">
        <f t="shared" si="286"/>
        <v>40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f t="shared" si="280"/>
        <v>2791</v>
      </c>
      <c r="P2613">
        <f t="shared" si="281"/>
        <v>83.81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42704.127476851849</v>
      </c>
      <c r="T2613" s="9">
        <f t="shared" si="285"/>
        <v>42737.749305555553</v>
      </c>
      <c r="U2613">
        <f t="shared" si="286"/>
        <v>34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f t="shared" si="280"/>
        <v>172</v>
      </c>
      <c r="P2614">
        <f t="shared" si="281"/>
        <v>58.43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41981.934837962959</v>
      </c>
      <c r="T2614" s="9">
        <f t="shared" si="285"/>
        <v>42012.934837962959</v>
      </c>
      <c r="U2614">
        <f t="shared" si="286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f t="shared" si="280"/>
        <v>102</v>
      </c>
      <c r="P2615">
        <f t="shared" si="281"/>
        <v>270.58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41143.609884259255</v>
      </c>
      <c r="T2615" s="9">
        <f t="shared" si="285"/>
        <v>41173.609884259255</v>
      </c>
      <c r="U2615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41730.500138888885</v>
      </c>
      <c r="T2616" s="9">
        <f t="shared" si="285"/>
        <v>41759</v>
      </c>
      <c r="U2616">
        <f t="shared" si="286"/>
        <v>29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f t="shared" si="280"/>
        <v>170</v>
      </c>
      <c r="P2617">
        <f t="shared" si="281"/>
        <v>47.19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42453.288935185185</v>
      </c>
      <c r="T2617" s="9">
        <f t="shared" si="285"/>
        <v>42490.291666666664</v>
      </c>
      <c r="U2617">
        <f t="shared" si="286"/>
        <v>38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f t="shared" si="280"/>
        <v>115</v>
      </c>
      <c r="P2618">
        <f t="shared" si="281"/>
        <v>120.31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42211.786215277774</v>
      </c>
      <c r="T2618" s="9">
        <f t="shared" si="285"/>
        <v>42241.786215277774</v>
      </c>
      <c r="U2618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f t="shared" si="280"/>
        <v>878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41902.666099537033</v>
      </c>
      <c r="T2619" s="9">
        <f t="shared" si="285"/>
        <v>41932.666099537033</v>
      </c>
      <c r="U2619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f t="shared" si="280"/>
        <v>106</v>
      </c>
      <c r="P2620">
        <f t="shared" si="281"/>
        <v>205.29999999999998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42279.584039351852</v>
      </c>
      <c r="T2620" s="9">
        <f t="shared" si="285"/>
        <v>42339.625706018516</v>
      </c>
      <c r="U2620">
        <f t="shared" si="286"/>
        <v>61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f t="shared" si="280"/>
        <v>189</v>
      </c>
      <c r="P2621">
        <f t="shared" si="281"/>
        <v>35.549999999999997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42273.67597222222</v>
      </c>
      <c r="T2621" s="9">
        <f t="shared" si="285"/>
        <v>42300.249999999993</v>
      </c>
      <c r="U2621">
        <f t="shared" si="286"/>
        <v>27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f t="shared" si="280"/>
        <v>144</v>
      </c>
      <c r="P2622">
        <f t="shared" si="281"/>
        <v>74.64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42250.958819444444</v>
      </c>
      <c r="T2622" s="9">
        <f t="shared" si="285"/>
        <v>42287.833333333336</v>
      </c>
      <c r="U2622">
        <f t="shared" si="286"/>
        <v>37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f t="shared" si="280"/>
        <v>146</v>
      </c>
      <c r="P2623">
        <f t="shared" si="281"/>
        <v>47.059999999999995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42115.539212962954</v>
      </c>
      <c r="T2623" s="9">
        <f t="shared" si="285"/>
        <v>42145.539212962954</v>
      </c>
      <c r="U2623">
        <f t="shared" si="286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f t="shared" si="280"/>
        <v>132</v>
      </c>
      <c r="P2624">
        <f t="shared" si="281"/>
        <v>26.6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42689.534907407404</v>
      </c>
      <c r="T2624" s="9">
        <f t="shared" si="285"/>
        <v>42734.534907407404</v>
      </c>
      <c r="U2624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f t="shared" si="280"/>
        <v>114</v>
      </c>
      <c r="P2625">
        <f t="shared" si="281"/>
        <v>36.78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42692.048217592594</v>
      </c>
      <c r="T2625" s="9">
        <f t="shared" si="285"/>
        <v>42706.048217592594</v>
      </c>
      <c r="U2625">
        <f t="shared" si="286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f t="shared" si="280"/>
        <v>1380</v>
      </c>
      <c r="P2626">
        <f t="shared" si="281"/>
        <v>31.830000000000002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41144.213217592594</v>
      </c>
      <c r="T2626" s="9">
        <f t="shared" si="285"/>
        <v>41165.213217592594</v>
      </c>
      <c r="U2626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f t="shared" ref="O2627:O2690" si="287">ROUNDUP(SUM(E2627/D2627)*100,)</f>
        <v>956</v>
      </c>
      <c r="P2627">
        <f t="shared" ref="P2627:P2690" si="288">IFERROR(ROUNDUP(E2627/L2627,2),"")</f>
        <v>27.580000000000002</v>
      </c>
      <c r="Q2627" t="str">
        <f t="shared" ref="Q2627:Q2690" si="289">LEFT(N2627,SEARCH("/",N2627,1)-1)</f>
        <v>technology</v>
      </c>
      <c r="R2627" t="str">
        <f t="shared" ref="R2627:R2690" si="290">RIGHT(N2627,LEN(N2627) - SEARCH("/",N2627))</f>
        <v>space exploration</v>
      </c>
      <c r="S2627" s="9">
        <f t="shared" ref="S2627:S2690" si="291">(((J2627/60)/60)/24)+DATE(1970,1,1)+(-5/24)</f>
        <v>42658.601944444446</v>
      </c>
      <c r="T2627" s="9">
        <f t="shared" ref="T2627:T2690" si="292">(((I2627/60)/60)/24)+DATE(1970,1,1)+(-5/24)</f>
        <v>42683.643611111103</v>
      </c>
      <c r="U2627">
        <f t="shared" ref="U2627:U2690" si="293">IFERROR(ROUNDUP(T2627-S2627,0),"")</f>
        <v>26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42128.41978009259</v>
      </c>
      <c r="T2628" s="9">
        <f t="shared" si="292"/>
        <v>42158.41978009259</v>
      </c>
      <c r="U2628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f t="shared" si="287"/>
        <v>647</v>
      </c>
      <c r="P2629">
        <f t="shared" si="288"/>
        <v>21.560000000000002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42304.621076388888</v>
      </c>
      <c r="T2629" s="9">
        <f t="shared" si="292"/>
        <v>42334.66274305556</v>
      </c>
      <c r="U2629">
        <f t="shared" si="293"/>
        <v>31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f t="shared" si="287"/>
        <v>111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41953.757719907408</v>
      </c>
      <c r="T2630" s="9">
        <f t="shared" si="292"/>
        <v>41973.757719907408</v>
      </c>
      <c r="U2630">
        <f t="shared" si="293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f t="shared" si="287"/>
        <v>128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42108.330115740733</v>
      </c>
      <c r="T2631" s="9">
        <f t="shared" si="292"/>
        <v>42138.330115740733</v>
      </c>
      <c r="U2631">
        <f t="shared" si="293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f t="shared" si="287"/>
        <v>158</v>
      </c>
      <c r="P2632">
        <f t="shared" si="288"/>
        <v>38.989999999999995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42523.897129629629</v>
      </c>
      <c r="T2632" s="9">
        <f t="shared" si="292"/>
        <v>42551.208333333336</v>
      </c>
      <c r="U2632">
        <f t="shared" si="293"/>
        <v>28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f t="shared" si="287"/>
        <v>115</v>
      </c>
      <c r="P2633">
        <f t="shared" si="288"/>
        <v>80.190000000000012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42217.960960648146</v>
      </c>
      <c r="T2633" s="9">
        <f t="shared" si="292"/>
        <v>42245.960960648146</v>
      </c>
      <c r="U2633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f t="shared" si="287"/>
        <v>138</v>
      </c>
      <c r="P2634">
        <f t="shared" si="288"/>
        <v>34.909999999999997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42493.853460648148</v>
      </c>
      <c r="T2634" s="9">
        <f t="shared" si="292"/>
        <v>42518.853460648148</v>
      </c>
      <c r="U2634">
        <f t="shared" si="293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f t="shared" si="287"/>
        <v>355</v>
      </c>
      <c r="P2635">
        <f t="shared" si="288"/>
        <v>89.11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41667.614953703705</v>
      </c>
      <c r="T2635" s="9">
        <f t="shared" si="292"/>
        <v>41697.75</v>
      </c>
      <c r="U2635">
        <f t="shared" si="293"/>
        <v>31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f t="shared" si="287"/>
        <v>107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42612.448159722226</v>
      </c>
      <c r="T2636" s="9">
        <f t="shared" si="292"/>
        <v>42642.448159722226</v>
      </c>
      <c r="U2636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f t="shared" si="287"/>
        <v>100</v>
      </c>
      <c r="P2637">
        <f t="shared" si="288"/>
        <v>136.91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42037.742604166669</v>
      </c>
      <c r="T2637" s="9">
        <f t="shared" si="292"/>
        <v>42072.700937499998</v>
      </c>
      <c r="U2637">
        <f t="shared" si="293"/>
        <v>35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f t="shared" si="287"/>
        <v>188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42636.406412037039</v>
      </c>
      <c r="T2638" s="9">
        <f t="shared" si="292"/>
        <v>42658.833333333336</v>
      </c>
      <c r="U2638">
        <f t="shared" si="293"/>
        <v>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f t="shared" si="287"/>
        <v>167</v>
      </c>
      <c r="P2639">
        <f t="shared" si="288"/>
        <v>31.970000000000002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42639.341145833336</v>
      </c>
      <c r="T2639" s="9">
        <f t="shared" si="292"/>
        <v>42655.341145833336</v>
      </c>
      <c r="U2639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f t="shared" si="287"/>
        <v>102</v>
      </c>
      <c r="P2640">
        <f t="shared" si="288"/>
        <v>25.220000000000002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41989.70480324074</v>
      </c>
      <c r="T2640" s="9">
        <f t="shared" si="292"/>
        <v>42019.70480324074</v>
      </c>
      <c r="U2640">
        <f t="shared" si="293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f t="shared" si="287"/>
        <v>164</v>
      </c>
      <c r="P2641">
        <f t="shared" si="288"/>
        <v>10.049999999999999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42024.656805555554</v>
      </c>
      <c r="T2641" s="9">
        <f t="shared" si="292"/>
        <v>42054.656805555554</v>
      </c>
      <c r="U2641">
        <f t="shared" si="293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f t="shared" si="287"/>
        <v>106</v>
      </c>
      <c r="P2642">
        <f t="shared" si="288"/>
        <v>45.949999999999996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42102.952245370368</v>
      </c>
      <c r="T2642" s="9">
        <f t="shared" si="292"/>
        <v>42162.952245370368</v>
      </c>
      <c r="U2642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41880.618784722217</v>
      </c>
      <c r="T2643" s="9">
        <f t="shared" si="292"/>
        <v>41897.631249999999</v>
      </c>
      <c r="U2643">
        <f t="shared" si="293"/>
        <v>18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f t="shared" si="287"/>
        <v>0</v>
      </c>
      <c r="P2644" t="str">
        <f t="shared" si="288"/>
        <v/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42536.03828703703</v>
      </c>
      <c r="T2644" s="9">
        <f t="shared" si="292"/>
        <v>42566.081249999996</v>
      </c>
      <c r="U2644">
        <f t="shared" si="293"/>
        <v>31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f t="shared" si="287"/>
        <v>34</v>
      </c>
      <c r="P2645">
        <f t="shared" si="288"/>
        <v>223.59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42689.374016203699</v>
      </c>
      <c r="T2645" s="9">
        <f t="shared" si="292"/>
        <v>42725.124305555553</v>
      </c>
      <c r="U2645">
        <f t="shared" si="293"/>
        <v>36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f t="shared" si="287"/>
        <v>3</v>
      </c>
      <c r="P2646">
        <f t="shared" si="288"/>
        <v>39.489999999999995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42774.583738425928</v>
      </c>
      <c r="T2646" s="9">
        <f t="shared" si="292"/>
        <v>42804.583738425928</v>
      </c>
      <c r="U2646">
        <f t="shared" si="293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f t="shared" si="287"/>
        <v>11</v>
      </c>
      <c r="P2647">
        <f t="shared" si="288"/>
        <v>91.31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41921.634293981479</v>
      </c>
      <c r="T2647" s="9">
        <f t="shared" si="292"/>
        <v>41951.675960648143</v>
      </c>
      <c r="U2647">
        <f t="shared" si="293"/>
        <v>31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f t="shared" si="287"/>
        <v>9</v>
      </c>
      <c r="P2648">
        <f t="shared" si="288"/>
        <v>78.67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42226.10496527778</v>
      </c>
      <c r="T2648" s="9">
        <f t="shared" si="292"/>
        <v>42256.10496527778</v>
      </c>
      <c r="U2648">
        <f t="shared" si="293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f t="shared" si="287"/>
        <v>2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42200.053460648145</v>
      </c>
      <c r="T2649" s="9">
        <f t="shared" si="292"/>
        <v>42230.053460648145</v>
      </c>
      <c r="U2649">
        <f t="shared" si="293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f t="shared" si="287"/>
        <v>1</v>
      </c>
      <c r="P2650">
        <f t="shared" si="288"/>
        <v>17.670000000000002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42408.506481481476</v>
      </c>
      <c r="T2650" s="9">
        <f t="shared" si="292"/>
        <v>42438.506481481476</v>
      </c>
      <c r="U2650">
        <f t="shared" si="293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f t="shared" si="287"/>
        <v>1</v>
      </c>
      <c r="P2651">
        <f t="shared" si="288"/>
        <v>41.339999999999996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42341.788668981484</v>
      </c>
      <c r="T2651" s="9">
        <f t="shared" si="292"/>
        <v>42401.788668981484</v>
      </c>
      <c r="U2651">
        <f t="shared" si="293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f t="shared" si="287"/>
        <v>1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42695.416006944441</v>
      </c>
      <c r="T2652" s="9">
        <f t="shared" si="292"/>
        <v>42725.416006944441</v>
      </c>
      <c r="U2652">
        <f t="shared" si="293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f t="shared" si="287"/>
        <v>2</v>
      </c>
      <c r="P2653">
        <f t="shared" si="288"/>
        <v>307.83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42327.597326388881</v>
      </c>
      <c r="T2653" s="9">
        <f t="shared" si="292"/>
        <v>42355.597326388881</v>
      </c>
      <c r="U2653">
        <f t="shared" si="293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f t="shared" si="287"/>
        <v>1</v>
      </c>
      <c r="P2654">
        <f t="shared" si="288"/>
        <v>80.460000000000008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41952.950520833336</v>
      </c>
      <c r="T2654" s="9">
        <f t="shared" si="292"/>
        <v>41982.950520833336</v>
      </c>
      <c r="U2654">
        <f t="shared" si="293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f t="shared" si="287"/>
        <v>12</v>
      </c>
      <c r="P2655">
        <f t="shared" si="288"/>
        <v>83.95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41771.443599537037</v>
      </c>
      <c r="T2655" s="9">
        <f t="shared" si="292"/>
        <v>41802.958333333328</v>
      </c>
      <c r="U2655">
        <f t="shared" si="293"/>
        <v>32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f t="shared" si="287"/>
        <v>1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42055.39266203704</v>
      </c>
      <c r="T2656" s="9">
        <f t="shared" si="292"/>
        <v>42115.350995370369</v>
      </c>
      <c r="U2656">
        <f t="shared" si="293"/>
        <v>60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f t="shared" si="287"/>
        <v>22</v>
      </c>
      <c r="P2657">
        <f t="shared" si="288"/>
        <v>73.38000000000001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42381.657951388886</v>
      </c>
      <c r="T2657" s="9">
        <f t="shared" si="292"/>
        <v>42409.624999999993</v>
      </c>
      <c r="U2657">
        <f t="shared" si="293"/>
        <v>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f t="shared" si="287"/>
        <v>12</v>
      </c>
      <c r="P2658">
        <f t="shared" si="288"/>
        <v>112.87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42767.480185185181</v>
      </c>
      <c r="T2658" s="9">
        <f t="shared" si="292"/>
        <v>42806.583333333336</v>
      </c>
      <c r="U2658">
        <f t="shared" si="293"/>
        <v>40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f t="shared" si="287"/>
        <v>19</v>
      </c>
      <c r="P2659">
        <f t="shared" si="288"/>
        <v>95.28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42551.720520833333</v>
      </c>
      <c r="T2659" s="9">
        <f t="shared" si="292"/>
        <v>42584.854166666664</v>
      </c>
      <c r="U2659">
        <f t="shared" si="293"/>
        <v>34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f t="shared" si="287"/>
        <v>1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42551.675856481481</v>
      </c>
      <c r="T2660" s="9">
        <f t="shared" si="292"/>
        <v>42581.675856481481</v>
      </c>
      <c r="U2660">
        <f t="shared" si="293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f t="shared" si="287"/>
        <v>3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42081.861226851855</v>
      </c>
      <c r="T2661" s="9">
        <f t="shared" si="292"/>
        <v>42111.861226851855</v>
      </c>
      <c r="U2661">
        <f t="shared" si="293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f t="shared" si="287"/>
        <v>1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42272.504837962959</v>
      </c>
      <c r="T2662" s="9">
        <f t="shared" si="292"/>
        <v>42332.546504629623</v>
      </c>
      <c r="U2662">
        <f t="shared" si="293"/>
        <v>61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f t="shared" si="287"/>
        <v>103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41542.750115740739</v>
      </c>
      <c r="T2663" s="9">
        <f t="shared" si="292"/>
        <v>41572.750115740739</v>
      </c>
      <c r="U2663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42207.538344907407</v>
      </c>
      <c r="T2664" s="9">
        <f t="shared" si="292"/>
        <v>42237.538344907407</v>
      </c>
      <c r="U2664">
        <f t="shared" si="293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f t="shared" si="287"/>
        <v>105</v>
      </c>
      <c r="P2665">
        <f t="shared" si="288"/>
        <v>373.56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42222.41443287037</v>
      </c>
      <c r="T2665" s="9">
        <f t="shared" si="292"/>
        <v>42251.416666666664</v>
      </c>
      <c r="U2665">
        <f t="shared" si="293"/>
        <v>30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f t="shared" si="287"/>
        <v>104</v>
      </c>
      <c r="P2666">
        <f t="shared" si="288"/>
        <v>174.04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42312.817094907405</v>
      </c>
      <c r="T2666" s="9">
        <f t="shared" si="292"/>
        <v>42347.082638888889</v>
      </c>
      <c r="U2666">
        <f t="shared" si="293"/>
        <v>35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f t="shared" si="287"/>
        <v>124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42083.687199074069</v>
      </c>
      <c r="T2667" s="9">
        <f t="shared" si="292"/>
        <v>42128.687199074069</v>
      </c>
      <c r="U2667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f t="shared" si="287"/>
        <v>160</v>
      </c>
      <c r="P2668">
        <f t="shared" si="288"/>
        <v>77.33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42235.55600694444</v>
      </c>
      <c r="T2668" s="9">
        <f t="shared" si="292"/>
        <v>42272.666666666664</v>
      </c>
      <c r="U2668">
        <f t="shared" si="293"/>
        <v>38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f t="shared" si="287"/>
        <v>111</v>
      </c>
      <c r="P2669">
        <f t="shared" si="288"/>
        <v>92.23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42380.717777777776</v>
      </c>
      <c r="T2669" s="9">
        <f t="shared" si="292"/>
        <v>42410.717777777776</v>
      </c>
      <c r="U2669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f t="shared" si="287"/>
        <v>171</v>
      </c>
      <c r="P2670">
        <f t="shared" si="288"/>
        <v>60.97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42275.380381944437</v>
      </c>
      <c r="T2670" s="9">
        <f t="shared" si="292"/>
        <v>42317.397222222215</v>
      </c>
      <c r="U2670">
        <f t="shared" si="293"/>
        <v>43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f t="shared" si="287"/>
        <v>126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42318.827499999999</v>
      </c>
      <c r="T2671" s="9">
        <f t="shared" si="292"/>
        <v>42378.827499999999</v>
      </c>
      <c r="U2671">
        <f t="shared" si="293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f t="shared" si="287"/>
        <v>7</v>
      </c>
      <c r="P2672">
        <f t="shared" si="288"/>
        <v>41.589999999999996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41820.812268518515</v>
      </c>
      <c r="T2672" s="9">
        <f t="shared" si="292"/>
        <v>41848.812268518515</v>
      </c>
      <c r="U2672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f t="shared" si="287"/>
        <v>12</v>
      </c>
      <c r="P2673">
        <f t="shared" si="288"/>
        <v>33.769999999999996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41962.540694444448</v>
      </c>
      <c r="T2673" s="9">
        <f t="shared" si="292"/>
        <v>41992.609722222223</v>
      </c>
      <c r="U2673">
        <f t="shared" si="293"/>
        <v>31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f t="shared" si="287"/>
        <v>34</v>
      </c>
      <c r="P2674">
        <f t="shared" si="288"/>
        <v>70.62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42344.675810185181</v>
      </c>
      <c r="T2674" s="9">
        <f t="shared" si="292"/>
        <v>42366.041666666664</v>
      </c>
      <c r="U2674">
        <f t="shared" si="293"/>
        <v>22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f t="shared" si="287"/>
        <v>28</v>
      </c>
      <c r="P2675">
        <f t="shared" si="288"/>
        <v>167.16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41912.333321759259</v>
      </c>
      <c r="T2675" s="9">
        <f t="shared" si="292"/>
        <v>41941.739583333328</v>
      </c>
      <c r="U2675">
        <f t="shared" si="293"/>
        <v>30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f t="shared" si="287"/>
        <v>63</v>
      </c>
      <c r="P2676">
        <f t="shared" si="288"/>
        <v>128.62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42529.424421296295</v>
      </c>
      <c r="T2676" s="9">
        <f t="shared" si="292"/>
        <v>42555.999305555553</v>
      </c>
      <c r="U2676">
        <f t="shared" si="293"/>
        <v>27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f t="shared" si="287"/>
        <v>8</v>
      </c>
      <c r="P2677">
        <f t="shared" si="288"/>
        <v>65.42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41923.649178240739</v>
      </c>
      <c r="T2677" s="9">
        <f t="shared" si="292"/>
        <v>41953.690844907404</v>
      </c>
      <c r="U2677">
        <f t="shared" si="293"/>
        <v>31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f t="shared" si="287"/>
        <v>51</v>
      </c>
      <c r="P2678">
        <f t="shared" si="288"/>
        <v>117.56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42482.416365740741</v>
      </c>
      <c r="T2678" s="9">
        <f t="shared" si="292"/>
        <v>42512.416365740741</v>
      </c>
      <c r="U2678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f t="shared" si="287"/>
        <v>18</v>
      </c>
      <c r="P2679">
        <f t="shared" si="288"/>
        <v>126.49000000000001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41792.821099537032</v>
      </c>
      <c r="T2679" s="9">
        <f t="shared" si="292"/>
        <v>41822.821099537032</v>
      </c>
      <c r="U2679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f t="shared" si="287"/>
        <v>1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42241.589872685181</v>
      </c>
      <c r="T2680" s="9">
        <f t="shared" si="292"/>
        <v>42271.589872685181</v>
      </c>
      <c r="U2680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f t="shared" si="287"/>
        <v>1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42032.792754629627</v>
      </c>
      <c r="T2681" s="9">
        <f t="shared" si="292"/>
        <v>42062.792754629627</v>
      </c>
      <c r="U2681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42436.003368055557</v>
      </c>
      <c r="T2682" s="9">
        <f t="shared" si="292"/>
        <v>42465.961701388886</v>
      </c>
      <c r="U2682">
        <f t="shared" si="293"/>
        <v>30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f t="shared" si="287"/>
        <v>1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41805.686921296292</v>
      </c>
      <c r="T2683" s="9">
        <f t="shared" si="292"/>
        <v>41830.686921296292</v>
      </c>
      <c r="U2683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f t="shared" si="287"/>
        <v>29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41932.663657407407</v>
      </c>
      <c r="T2684" s="9">
        <f t="shared" si="292"/>
        <v>41965.040972222218</v>
      </c>
      <c r="U2684">
        <f t="shared" si="293"/>
        <v>33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f t="shared" si="287"/>
        <v>1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42034.546759259254</v>
      </c>
      <c r="T2685" s="9">
        <f t="shared" si="292"/>
        <v>42064.546759259254</v>
      </c>
      <c r="U2685">
        <f t="shared" si="293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f t="shared" si="287"/>
        <v>2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41820.706307870365</v>
      </c>
      <c r="T2686" s="9">
        <f t="shared" si="292"/>
        <v>41860.706307870365</v>
      </c>
      <c r="U2686">
        <f t="shared" si="293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f t="shared" si="287"/>
        <v>1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42061.487615740734</v>
      </c>
      <c r="T2687" s="9">
        <f t="shared" si="292"/>
        <v>42121.445949074077</v>
      </c>
      <c r="U2687">
        <f t="shared" si="293"/>
        <v>60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f t="shared" si="287"/>
        <v>0</v>
      </c>
      <c r="P2688" t="str">
        <f t="shared" si="288"/>
        <v/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41892.766469907401</v>
      </c>
      <c r="T2688" s="9">
        <f t="shared" si="292"/>
        <v>41912.766469907401</v>
      </c>
      <c r="U2688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f t="shared" si="287"/>
        <v>0</v>
      </c>
      <c r="P2689" t="str">
        <f t="shared" si="288"/>
        <v/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42154.431921296295</v>
      </c>
      <c r="T2689" s="9">
        <f t="shared" si="292"/>
        <v>42184.431921296295</v>
      </c>
      <c r="U2689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f t="shared" si="287"/>
        <v>1</v>
      </c>
      <c r="P2690">
        <f t="shared" si="288"/>
        <v>5.29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42027.910532407412</v>
      </c>
      <c r="T2690" s="9">
        <f t="shared" si="292"/>
        <v>42058.916666666664</v>
      </c>
      <c r="U2690">
        <f t="shared" si="293"/>
        <v>32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f t="shared" ref="O2691:O2754" si="294">ROUNDUP(SUM(E2691/D2691)*100,)</f>
        <v>1</v>
      </c>
      <c r="P2691">
        <f t="shared" ref="P2691:P2754" si="295">IFERROR(ROUNDUP(E2691/L2691,2),"")</f>
        <v>1</v>
      </c>
      <c r="Q2691" t="str">
        <f t="shared" ref="Q2691:Q2754" si="296">LEFT(N2691,SEARCH("/",N2691,1)-1)</f>
        <v>food</v>
      </c>
      <c r="R2691" t="str">
        <f t="shared" ref="R2691:R2754" si="297">RIGHT(N2691,LEN(N2691) - SEARCH("/",N2691))</f>
        <v>food trucks</v>
      </c>
      <c r="S2691" s="9">
        <f t="shared" ref="S2691:S2754" si="298">(((J2691/60)/60)/24)+DATE(1970,1,1)+(-5/24)</f>
        <v>42551.753356481473</v>
      </c>
      <c r="T2691" s="9">
        <f t="shared" ref="T2691:T2754" si="299">(((I2691/60)/60)/24)+DATE(1970,1,1)+(-5/24)</f>
        <v>42581.753356481473</v>
      </c>
      <c r="U2691">
        <f t="shared" ref="U2691:U2754" si="300">IFERROR(ROUNDUP(T2691-S2691,0),"")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f t="shared" si="294"/>
        <v>11</v>
      </c>
      <c r="P2692">
        <f t="shared" si="295"/>
        <v>72.77000000000001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42112.89671296296</v>
      </c>
      <c r="T2692" s="9">
        <f t="shared" si="299"/>
        <v>42157.89671296296</v>
      </c>
      <c r="U2692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f t="shared" si="294"/>
        <v>1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42089.515706018516</v>
      </c>
      <c r="T2693" s="9">
        <f t="shared" si="299"/>
        <v>42134.515706018516</v>
      </c>
      <c r="U2693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42058.125694444439</v>
      </c>
      <c r="T2694" s="9">
        <f t="shared" si="299"/>
        <v>42088.084027777775</v>
      </c>
      <c r="U2694">
        <f t="shared" si="300"/>
        <v>30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f t="shared" si="294"/>
        <v>1</v>
      </c>
      <c r="P2695">
        <f t="shared" si="295"/>
        <v>13.34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41833.930162037032</v>
      </c>
      <c r="T2695" s="9">
        <f t="shared" si="299"/>
        <v>41863.930162037032</v>
      </c>
      <c r="U2695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f t="shared" si="294"/>
        <v>1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41877.932164351849</v>
      </c>
      <c r="T2696" s="9">
        <f t="shared" si="299"/>
        <v>41907.932164351849</v>
      </c>
      <c r="U2696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f t="shared" si="294"/>
        <v>1</v>
      </c>
      <c r="P2697">
        <f t="shared" si="295"/>
        <v>23.67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42047.973587962959</v>
      </c>
      <c r="T2697" s="9">
        <f t="shared" si="299"/>
        <v>42107.931921296295</v>
      </c>
      <c r="U2697">
        <f t="shared" si="300"/>
        <v>60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f t="shared" si="294"/>
        <v>6</v>
      </c>
      <c r="P2698">
        <f t="shared" si="295"/>
        <v>89.22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41964.636111111111</v>
      </c>
      <c r="T2698" s="9">
        <f t="shared" si="299"/>
        <v>41998.636111111111</v>
      </c>
      <c r="U2698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f t="shared" si="294"/>
        <v>27</v>
      </c>
      <c r="P2699">
        <f t="shared" si="295"/>
        <v>116.56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42187.731747685182</v>
      </c>
      <c r="T2699" s="9">
        <f t="shared" si="299"/>
        <v>42218.708333333336</v>
      </c>
      <c r="U2699">
        <f t="shared" si="300"/>
        <v>31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f t="shared" si="294"/>
        <v>1</v>
      </c>
      <c r="P2700">
        <f t="shared" si="295"/>
        <v>13.01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41787.689907407403</v>
      </c>
      <c r="T2700" s="9">
        <f t="shared" si="299"/>
        <v>41817.689907407403</v>
      </c>
      <c r="U2700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f t="shared" si="294"/>
        <v>0</v>
      </c>
      <c r="P2701" t="str">
        <f t="shared" si="295"/>
        <v/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41829.688229166662</v>
      </c>
      <c r="T2701" s="9">
        <f t="shared" si="299"/>
        <v>41859.688229166662</v>
      </c>
      <c r="U2701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f t="shared" si="294"/>
        <v>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41870.666342592594</v>
      </c>
      <c r="T2702" s="9">
        <f t="shared" si="299"/>
        <v>41900.666342592594</v>
      </c>
      <c r="U2702">
        <f t="shared" si="300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f t="shared" si="294"/>
        <v>47</v>
      </c>
      <c r="P2703">
        <f t="shared" si="295"/>
        <v>34.14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42801.566365740735</v>
      </c>
      <c r="T2703" s="9">
        <f t="shared" si="299"/>
        <v>42832.524699074071</v>
      </c>
      <c r="U2703">
        <f t="shared" si="300"/>
        <v>31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f t="shared" si="294"/>
        <v>35</v>
      </c>
      <c r="P2704">
        <f t="shared" si="295"/>
        <v>132.35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42800.593483796292</v>
      </c>
      <c r="T2704" s="9">
        <f t="shared" si="299"/>
        <v>42830.551817129628</v>
      </c>
      <c r="U2704">
        <f t="shared" si="300"/>
        <v>30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f t="shared" si="294"/>
        <v>104</v>
      </c>
      <c r="P2705">
        <f t="shared" si="295"/>
        <v>922.23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42756.481828703698</v>
      </c>
      <c r="T2705" s="9">
        <f t="shared" si="299"/>
        <v>42816.440162037034</v>
      </c>
      <c r="U2705">
        <f t="shared" si="300"/>
        <v>60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f t="shared" si="294"/>
        <v>7</v>
      </c>
      <c r="P2706">
        <f t="shared" si="295"/>
        <v>163.57999999999998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42787.654097222221</v>
      </c>
      <c r="T2706" s="9">
        <f t="shared" si="299"/>
        <v>42830.61243055555</v>
      </c>
      <c r="U2706">
        <f t="shared" si="300"/>
        <v>43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f t="shared" si="294"/>
        <v>11</v>
      </c>
      <c r="P2707">
        <f t="shared" si="295"/>
        <v>217.38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42773.70784722222</v>
      </c>
      <c r="T2707" s="9">
        <f t="shared" si="299"/>
        <v>42818.666180555556</v>
      </c>
      <c r="U2707">
        <f t="shared" si="300"/>
        <v>45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f t="shared" si="294"/>
        <v>113</v>
      </c>
      <c r="P2708">
        <f t="shared" si="295"/>
        <v>149.44999999999999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41899.086608796293</v>
      </c>
      <c r="T2708" s="9">
        <f t="shared" si="299"/>
        <v>41928.082638888889</v>
      </c>
      <c r="U2708">
        <f t="shared" si="300"/>
        <v>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f t="shared" si="294"/>
        <v>351</v>
      </c>
      <c r="P2709">
        <f t="shared" si="295"/>
        <v>71.240000000000009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41391.574571759258</v>
      </c>
      <c r="T2709" s="9">
        <f t="shared" si="299"/>
        <v>41421.082638888889</v>
      </c>
      <c r="U2709">
        <f t="shared" si="300"/>
        <v>30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f t="shared" si="294"/>
        <v>234</v>
      </c>
      <c r="P2710">
        <f t="shared" si="295"/>
        <v>44.47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42512.489884259259</v>
      </c>
      <c r="T2710" s="9">
        <f t="shared" si="299"/>
        <v>42572.489884259259</v>
      </c>
      <c r="U2710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f t="shared" si="294"/>
        <v>102</v>
      </c>
      <c r="P2711">
        <f t="shared" si="295"/>
        <v>164.95</v>
      </c>
      <c r="Q2711" t="str">
        <f t="shared" si="296"/>
        <v>theater</v>
      </c>
      <c r="R2711" t="str">
        <f t="shared" si="297"/>
        <v>spaces</v>
      </c>
      <c r="S2711" s="9">
        <f t="shared" si="298"/>
        <v>42611.941446759258</v>
      </c>
      <c r="T2711" s="9">
        <f t="shared" si="299"/>
        <v>42646.957638888889</v>
      </c>
      <c r="U2711">
        <f t="shared" si="300"/>
        <v>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f t="shared" si="294"/>
        <v>154</v>
      </c>
      <c r="P2712">
        <f t="shared" si="295"/>
        <v>84.88000000000001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41828.021157407406</v>
      </c>
      <c r="T2712" s="9">
        <f t="shared" si="299"/>
        <v>41859.875</v>
      </c>
      <c r="U2712">
        <f t="shared" si="300"/>
        <v>32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f t="shared" si="294"/>
        <v>101</v>
      </c>
      <c r="P2713">
        <f t="shared" si="295"/>
        <v>53.949999999999996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41780.536921296298</v>
      </c>
      <c r="T2713" s="9">
        <f t="shared" si="299"/>
        <v>41810.709027777775</v>
      </c>
      <c r="U2713">
        <f t="shared" si="300"/>
        <v>31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f t="shared" si="294"/>
        <v>132</v>
      </c>
      <c r="P2714">
        <f t="shared" si="295"/>
        <v>50.54</v>
      </c>
      <c r="Q2714" t="str">
        <f t="shared" si="296"/>
        <v>theater</v>
      </c>
      <c r="R2714" t="str">
        <f t="shared" si="297"/>
        <v>spaces</v>
      </c>
      <c r="S2714" s="9">
        <f t="shared" si="298"/>
        <v>41431.853703703702</v>
      </c>
      <c r="T2714" s="9">
        <f t="shared" si="299"/>
        <v>41468.541666666664</v>
      </c>
      <c r="U2714">
        <f t="shared" si="300"/>
        <v>37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f t="shared" si="294"/>
        <v>103</v>
      </c>
      <c r="P2715">
        <f t="shared" si="295"/>
        <v>108.01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42322.445416666662</v>
      </c>
      <c r="T2715" s="9">
        <f t="shared" si="299"/>
        <v>42362.445416666662</v>
      </c>
      <c r="U2715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f t="shared" si="294"/>
        <v>117</v>
      </c>
      <c r="P2716">
        <f t="shared" si="295"/>
        <v>95.38000000000001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42629.446712962956</v>
      </c>
      <c r="T2716" s="9">
        <f t="shared" si="299"/>
        <v>42657.749999999993</v>
      </c>
      <c r="U2716">
        <f t="shared" si="300"/>
        <v>29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f t="shared" si="294"/>
        <v>265</v>
      </c>
      <c r="P2717">
        <f t="shared" si="295"/>
        <v>57.64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42387.190138888887</v>
      </c>
      <c r="T2717" s="9">
        <f t="shared" si="299"/>
        <v>42421.190138888887</v>
      </c>
      <c r="U2717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f t="shared" si="294"/>
        <v>120</v>
      </c>
      <c r="P2718">
        <f t="shared" si="295"/>
        <v>64.17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42255.124918981477</v>
      </c>
      <c r="T2718" s="9">
        <f t="shared" si="299"/>
        <v>42285.124918981477</v>
      </c>
      <c r="U2718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f t="shared" si="294"/>
        <v>121</v>
      </c>
      <c r="P2719">
        <f t="shared" si="295"/>
        <v>92.39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41934.706585648149</v>
      </c>
      <c r="T2719" s="9">
        <f t="shared" si="299"/>
        <v>41979.748252314814</v>
      </c>
      <c r="U2719">
        <f t="shared" si="300"/>
        <v>46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f t="shared" si="294"/>
        <v>104</v>
      </c>
      <c r="P2720">
        <f t="shared" si="295"/>
        <v>125.98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42465.388252314813</v>
      </c>
      <c r="T2720" s="9">
        <f t="shared" si="299"/>
        <v>42493.749999999993</v>
      </c>
      <c r="U2720">
        <f t="shared" si="300"/>
        <v>29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f t="shared" si="294"/>
        <v>109</v>
      </c>
      <c r="P2721">
        <f t="shared" si="295"/>
        <v>94.64</v>
      </c>
      <c r="Q2721" t="str">
        <f t="shared" si="296"/>
        <v>theater</v>
      </c>
      <c r="R2721" t="str">
        <f t="shared" si="297"/>
        <v>spaces</v>
      </c>
      <c r="S2721" s="9">
        <f t="shared" si="298"/>
        <v>42417.822847222218</v>
      </c>
      <c r="T2721" s="9">
        <f t="shared" si="299"/>
        <v>42477.781180555547</v>
      </c>
      <c r="U2721">
        <f t="shared" si="300"/>
        <v>60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f t="shared" si="294"/>
        <v>119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42655.257557870362</v>
      </c>
      <c r="T2722" s="9">
        <f t="shared" si="299"/>
        <v>42685.299224537033</v>
      </c>
      <c r="U2722">
        <f t="shared" si="300"/>
        <v>31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f t="shared" si="294"/>
        <v>1462</v>
      </c>
      <c r="P2723">
        <f t="shared" si="295"/>
        <v>40.769999999999996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41493.335625</v>
      </c>
      <c r="T2723" s="9">
        <f t="shared" si="299"/>
        <v>41523.583333333328</v>
      </c>
      <c r="U2723">
        <f t="shared" si="300"/>
        <v>31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f t="shared" si="294"/>
        <v>253</v>
      </c>
      <c r="P2724">
        <f t="shared" si="295"/>
        <v>68.260000000000005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42704.64876157407</v>
      </c>
      <c r="T2724" s="9">
        <f t="shared" si="299"/>
        <v>42764.64876157407</v>
      </c>
      <c r="U2724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f t="shared" si="294"/>
        <v>141</v>
      </c>
      <c r="P2725">
        <f t="shared" si="295"/>
        <v>95.490000000000009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41944.630648148144</v>
      </c>
      <c r="T2725" s="9">
        <f t="shared" si="299"/>
        <v>42004.672314814808</v>
      </c>
      <c r="U2725">
        <f t="shared" si="300"/>
        <v>61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f t="shared" si="294"/>
        <v>297</v>
      </c>
      <c r="P2726">
        <f t="shared" si="295"/>
        <v>7.2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42199.118738425925</v>
      </c>
      <c r="T2726" s="9">
        <f t="shared" si="299"/>
        <v>42231.118738425925</v>
      </c>
      <c r="U2726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f t="shared" si="294"/>
        <v>145</v>
      </c>
      <c r="P2727">
        <f t="shared" si="295"/>
        <v>511.65999999999997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42745.53628472222</v>
      </c>
      <c r="T2727" s="9">
        <f t="shared" si="299"/>
        <v>42795.53628472222</v>
      </c>
      <c r="U2727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f t="shared" si="294"/>
        <v>106</v>
      </c>
      <c r="P2728">
        <f t="shared" si="295"/>
        <v>261.75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42452.371655092589</v>
      </c>
      <c r="T2728" s="9">
        <f t="shared" si="299"/>
        <v>42482.371655092589</v>
      </c>
      <c r="U2728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f t="shared" si="294"/>
        <v>494</v>
      </c>
      <c r="P2729">
        <f t="shared" si="295"/>
        <v>69.77000000000001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42198.468321759261</v>
      </c>
      <c r="T2729" s="9">
        <f t="shared" si="299"/>
        <v>42223.468321759261</v>
      </c>
      <c r="U2729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f t="shared" si="294"/>
        <v>202</v>
      </c>
      <c r="P2730">
        <f t="shared" si="295"/>
        <v>77.23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42333.391597222224</v>
      </c>
      <c r="T2730" s="9">
        <f t="shared" si="299"/>
        <v>42368.391597222224</v>
      </c>
      <c r="U2730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f t="shared" si="294"/>
        <v>105</v>
      </c>
      <c r="P2731">
        <f t="shared" si="295"/>
        <v>340.57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42095.032372685186</v>
      </c>
      <c r="T2731" s="9">
        <f t="shared" si="299"/>
        <v>42125.032372685186</v>
      </c>
      <c r="U2731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f t="shared" si="294"/>
        <v>171</v>
      </c>
      <c r="P2732">
        <f t="shared" si="295"/>
        <v>67.42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41351.333043981482</v>
      </c>
      <c r="T2732" s="9">
        <f t="shared" si="299"/>
        <v>41386.333043981482</v>
      </c>
      <c r="U2732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f t="shared" si="294"/>
        <v>105</v>
      </c>
      <c r="P2733">
        <f t="shared" si="295"/>
        <v>845.71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41872.317384259259</v>
      </c>
      <c r="T2733" s="9">
        <f t="shared" si="299"/>
        <v>41929.958333333328</v>
      </c>
      <c r="U2733">
        <f t="shared" si="300"/>
        <v>58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f t="shared" si="294"/>
        <v>119</v>
      </c>
      <c r="P2734">
        <f t="shared" si="295"/>
        <v>97.2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41389.599861111106</v>
      </c>
      <c r="T2734" s="9">
        <f t="shared" si="299"/>
        <v>41421.791666666664</v>
      </c>
      <c r="U2734">
        <f t="shared" si="300"/>
        <v>33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f t="shared" si="294"/>
        <v>108</v>
      </c>
      <c r="P2735">
        <f t="shared" si="295"/>
        <v>451.84999999999997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42044.064513888887</v>
      </c>
      <c r="T2735" s="9">
        <f t="shared" si="299"/>
        <v>42104.022847222215</v>
      </c>
      <c r="U2735">
        <f t="shared" si="300"/>
        <v>60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f t="shared" si="294"/>
        <v>2260300</v>
      </c>
      <c r="P2736">
        <f t="shared" si="295"/>
        <v>138.66999999999999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42626.460555555554</v>
      </c>
      <c r="T2736" s="9">
        <f t="shared" si="299"/>
        <v>42656.707638888889</v>
      </c>
      <c r="U2736">
        <f t="shared" si="300"/>
        <v>31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f t="shared" si="294"/>
        <v>979</v>
      </c>
      <c r="P2737">
        <f t="shared" si="295"/>
        <v>21.650000000000002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41315.912615740737</v>
      </c>
      <c r="T2737" s="9">
        <f t="shared" si="299"/>
        <v>41346.625</v>
      </c>
      <c r="U2737">
        <f t="shared" si="300"/>
        <v>31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f t="shared" si="294"/>
        <v>123</v>
      </c>
      <c r="P2738">
        <f t="shared" si="295"/>
        <v>169.51999999999998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41722.458020833328</v>
      </c>
      <c r="T2738" s="9">
        <f t="shared" si="299"/>
        <v>41752.458020833328</v>
      </c>
      <c r="U2738">
        <f t="shared" si="300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f t="shared" si="294"/>
        <v>247</v>
      </c>
      <c r="P2739">
        <f t="shared" si="295"/>
        <v>161.88999999999999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41611.709340277775</v>
      </c>
      <c r="T2739" s="9">
        <f t="shared" si="299"/>
        <v>41654.583333333328</v>
      </c>
      <c r="U2739">
        <f t="shared" si="300"/>
        <v>43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f t="shared" si="294"/>
        <v>148</v>
      </c>
      <c r="P2740">
        <f t="shared" si="295"/>
        <v>493.14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42619.935231481482</v>
      </c>
      <c r="T2740" s="9">
        <f t="shared" si="299"/>
        <v>42679.935231481482</v>
      </c>
      <c r="U2740">
        <f t="shared" si="300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f t="shared" si="294"/>
        <v>385</v>
      </c>
      <c r="P2741">
        <f t="shared" si="295"/>
        <v>22.130000000000003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41719.679594907408</v>
      </c>
      <c r="T2741" s="9">
        <f t="shared" si="299"/>
        <v>41764.679594907408</v>
      </c>
      <c r="U2741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f t="shared" si="294"/>
        <v>104</v>
      </c>
      <c r="P2742">
        <f t="shared" si="295"/>
        <v>18.240000000000002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42044.823518518511</v>
      </c>
      <c r="T2742" s="9">
        <f t="shared" si="299"/>
        <v>42074.781851851854</v>
      </c>
      <c r="U2742">
        <f t="shared" si="300"/>
        <v>30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f t="shared" si="294"/>
        <v>1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41911.449097222219</v>
      </c>
      <c r="T2743" s="9">
        <f t="shared" si="299"/>
        <v>41931.879861111105</v>
      </c>
      <c r="U2743">
        <f t="shared" si="300"/>
        <v>21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f t="shared" si="294"/>
        <v>30</v>
      </c>
      <c r="P2744">
        <f t="shared" si="295"/>
        <v>40.619999999999997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41030.511423611111</v>
      </c>
      <c r="T2744" s="9">
        <f t="shared" si="299"/>
        <v>41044.511423611111</v>
      </c>
      <c r="U2744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f t="shared" si="294"/>
        <v>0</v>
      </c>
      <c r="P2745" t="str">
        <f t="shared" si="295"/>
        <v/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42632.120451388888</v>
      </c>
      <c r="T2745" s="9">
        <f t="shared" si="299"/>
        <v>42662.120451388888</v>
      </c>
      <c r="U2745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f t="shared" si="294"/>
        <v>6</v>
      </c>
      <c r="P2746">
        <f t="shared" si="295"/>
        <v>37.96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40937.854143518518</v>
      </c>
      <c r="T2746" s="9">
        <f t="shared" si="299"/>
        <v>40967.854143518518</v>
      </c>
      <c r="U2746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f t="shared" si="294"/>
        <v>22</v>
      </c>
      <c r="P2747">
        <f t="shared" si="295"/>
        <v>35.739999999999995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41044.779722222222</v>
      </c>
      <c r="T2747" s="9">
        <f t="shared" si="299"/>
        <v>41104.779722222222</v>
      </c>
      <c r="U2747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f t="shared" si="294"/>
        <v>27</v>
      </c>
      <c r="P2748">
        <f t="shared" si="295"/>
        <v>42.16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41850.57304398148</v>
      </c>
      <c r="T2748" s="9">
        <f t="shared" si="299"/>
        <v>41880.57304398148</v>
      </c>
      <c r="U2748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41044.439780092594</v>
      </c>
      <c r="T2749" s="9">
        <f t="shared" si="299"/>
        <v>41075.923611111109</v>
      </c>
      <c r="U2749">
        <f t="shared" si="300"/>
        <v>32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f t="shared" si="294"/>
        <v>2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42585.502337962964</v>
      </c>
      <c r="T2750" s="9">
        <f t="shared" si="299"/>
        <v>42615.502337962964</v>
      </c>
      <c r="U2750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f t="shared" si="294"/>
        <v>2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42068.59070601852</v>
      </c>
      <c r="T2751" s="9">
        <f t="shared" si="299"/>
        <v>42098.549039351848</v>
      </c>
      <c r="U2751">
        <f t="shared" si="300"/>
        <v>30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f t="shared" si="294"/>
        <v>0</v>
      </c>
      <c r="P2752" t="str">
        <f t="shared" si="295"/>
        <v/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41078.69149305555</v>
      </c>
      <c r="T2752" s="9">
        <f t="shared" si="299"/>
        <v>41090.625</v>
      </c>
      <c r="U2752">
        <f t="shared" si="300"/>
        <v>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f t="shared" si="294"/>
        <v>0</v>
      </c>
      <c r="P2753" t="str">
        <f t="shared" si="295"/>
        <v/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41747.678726851853</v>
      </c>
      <c r="T2753" s="9">
        <f t="shared" si="299"/>
        <v>41807.678726851853</v>
      </c>
      <c r="U2753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f t="shared" si="294"/>
        <v>12</v>
      </c>
      <c r="P2754">
        <f t="shared" si="295"/>
        <v>39.29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40855.556759259256</v>
      </c>
      <c r="T2754" s="9">
        <f t="shared" si="299"/>
        <v>40895.556759259256</v>
      </c>
      <c r="U2754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f t="shared" ref="O2755:O2818" si="301">ROUNDUP(SUM(E2755/D2755)*100,)</f>
        <v>19</v>
      </c>
      <c r="P2755">
        <f t="shared" ref="P2755:P2818" si="302">IFERROR(ROUNDUP(E2755/L2755,2),"")</f>
        <v>47.5</v>
      </c>
      <c r="Q2755" t="str">
        <f t="shared" ref="Q2755:Q2818" si="303">LEFT(N2755,SEARCH("/",N2755,1)-1)</f>
        <v>publishing</v>
      </c>
      <c r="R2755" t="str">
        <f t="shared" ref="R2755:R2818" si="304">RIGHT(N2755,LEN(N2755) - SEARCH("/",N2755))</f>
        <v>children's books</v>
      </c>
      <c r="S2755" s="9">
        <f t="shared" ref="S2755:S2818" si="305">(((J2755/60)/60)/24)+DATE(1970,1,1)+(-5/24)</f>
        <v>41117.692395833328</v>
      </c>
      <c r="T2755" s="9">
        <f t="shared" ref="T2755:T2818" si="306">(((I2755/60)/60)/24)+DATE(1970,1,1)+(-5/24)</f>
        <v>41147.692395833328</v>
      </c>
      <c r="U2755">
        <f t="shared" ref="U2755:U2818" si="307">IFERROR(ROUNDUP(T2755-S2755,0),"")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f t="shared" si="301"/>
        <v>0</v>
      </c>
      <c r="P2756" t="str">
        <f t="shared" si="302"/>
        <v/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41863.427673611113</v>
      </c>
      <c r="T2756" s="9">
        <f t="shared" si="306"/>
        <v>41893.427673611113</v>
      </c>
      <c r="U2756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f t="shared" si="301"/>
        <v>52</v>
      </c>
      <c r="P2757">
        <f t="shared" si="302"/>
        <v>17.34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42072.582488425927</v>
      </c>
      <c r="T2757" s="9">
        <f t="shared" si="306"/>
        <v>42102.582488425927</v>
      </c>
      <c r="U2757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f t="shared" si="301"/>
        <v>11</v>
      </c>
      <c r="P2758">
        <f t="shared" si="302"/>
        <v>31.76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41620.692141203705</v>
      </c>
      <c r="T2758" s="9">
        <f t="shared" si="306"/>
        <v>41650.692141203705</v>
      </c>
      <c r="U2758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42573.448287037034</v>
      </c>
      <c r="T2759" s="9">
        <f t="shared" si="306"/>
        <v>42588.448287037034</v>
      </c>
      <c r="U2759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42639.23359953703</v>
      </c>
      <c r="T2760" s="9">
        <f t="shared" si="306"/>
        <v>42653.23359953703</v>
      </c>
      <c r="U2760">
        <f t="shared" si="307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f t="shared" si="301"/>
        <v>11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42524.158171296294</v>
      </c>
      <c r="T2761" s="9">
        <f t="shared" si="306"/>
        <v>42567.158171296294</v>
      </c>
      <c r="U2761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f t="shared" si="301"/>
        <v>0</v>
      </c>
      <c r="P2762" t="str">
        <f t="shared" si="302"/>
        <v/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41415.252986111111</v>
      </c>
      <c r="T2762" s="9">
        <f t="shared" si="306"/>
        <v>41445.252986111111</v>
      </c>
      <c r="U2762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41246.85524305555</v>
      </c>
      <c r="T2763" s="9">
        <f t="shared" si="306"/>
        <v>41276.85524305555</v>
      </c>
      <c r="U2763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40926.828645833331</v>
      </c>
      <c r="T2764" s="9">
        <f t="shared" si="306"/>
        <v>40986.786979166667</v>
      </c>
      <c r="U2764">
        <f t="shared" si="307"/>
        <v>60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f t="shared" si="301"/>
        <v>1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41373.371342592589</v>
      </c>
      <c r="T2765" s="9">
        <f t="shared" si="306"/>
        <v>41418.371342592589</v>
      </c>
      <c r="U2765">
        <f t="shared" si="307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f t="shared" si="301"/>
        <v>2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41030.083692129629</v>
      </c>
      <c r="T2766" s="9">
        <f t="shared" si="306"/>
        <v>41059.583333333328</v>
      </c>
      <c r="U2766">
        <f t="shared" si="307"/>
        <v>30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f t="shared" si="301"/>
        <v>0</v>
      </c>
      <c r="P2767" t="str">
        <f t="shared" si="302"/>
        <v/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41194.370694444442</v>
      </c>
      <c r="T2767" s="9">
        <f t="shared" si="306"/>
        <v>41210.370694444442</v>
      </c>
      <c r="U2767">
        <f t="shared" si="307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40736.459699074068</v>
      </c>
      <c r="T2768" s="9">
        <f t="shared" si="306"/>
        <v>40766.459699074068</v>
      </c>
      <c r="U2768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f t="shared" si="301"/>
        <v>1</v>
      </c>
      <c r="P2769">
        <f t="shared" si="302"/>
        <v>11.34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42172.750578703701</v>
      </c>
      <c r="T2769" s="9">
        <f t="shared" si="306"/>
        <v>42232.750578703701</v>
      </c>
      <c r="U2769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f t="shared" si="301"/>
        <v>15</v>
      </c>
      <c r="P2770">
        <f t="shared" si="302"/>
        <v>29.48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40967.4065162037</v>
      </c>
      <c r="T2770" s="9">
        <f t="shared" si="306"/>
        <v>40997.364849537036</v>
      </c>
      <c r="U2770">
        <f t="shared" si="307"/>
        <v>30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f t="shared" si="301"/>
        <v>1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41745.617939814809</v>
      </c>
      <c r="T2771" s="9">
        <f t="shared" si="306"/>
        <v>41795.617939814809</v>
      </c>
      <c r="U2771">
        <f t="shared" si="307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f t="shared" si="301"/>
        <v>11</v>
      </c>
      <c r="P2772">
        <f t="shared" si="302"/>
        <v>63.1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41686.496874999997</v>
      </c>
      <c r="T2772" s="9">
        <f t="shared" si="306"/>
        <v>41716.455208333333</v>
      </c>
      <c r="U2772">
        <f t="shared" si="307"/>
        <v>30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f t="shared" si="301"/>
        <v>0</v>
      </c>
      <c r="P2773" t="str">
        <f t="shared" si="302"/>
        <v/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41257.323379629626</v>
      </c>
      <c r="T2773" s="9">
        <f t="shared" si="306"/>
        <v>41306.5</v>
      </c>
      <c r="U2773">
        <f t="shared" si="307"/>
        <v>50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f t="shared" si="301"/>
        <v>0</v>
      </c>
      <c r="P2774" t="str">
        <f t="shared" si="302"/>
        <v/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41537.660810185182</v>
      </c>
      <c r="T2774" s="9">
        <f t="shared" si="306"/>
        <v>41552.660810185182</v>
      </c>
      <c r="U2774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f t="shared" si="301"/>
        <v>1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42474.656493055554</v>
      </c>
      <c r="T2775" s="9">
        <f t="shared" si="306"/>
        <v>42484.656493055554</v>
      </c>
      <c r="U2775">
        <f t="shared" si="307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f t="shared" si="301"/>
        <v>15</v>
      </c>
      <c r="P2776">
        <f t="shared" si="302"/>
        <v>43.85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41310.918148148143</v>
      </c>
      <c r="T2776" s="9">
        <f t="shared" si="306"/>
        <v>41340.918148148143</v>
      </c>
      <c r="U2776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40862.805023148147</v>
      </c>
      <c r="T2777" s="9">
        <f t="shared" si="306"/>
        <v>40892.805023148147</v>
      </c>
      <c r="U2777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f t="shared" si="301"/>
        <v>8</v>
      </c>
      <c r="P2778">
        <f t="shared" si="302"/>
        <v>45.98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42136.088842592588</v>
      </c>
      <c r="T2778" s="9">
        <f t="shared" si="306"/>
        <v>42167.088842592588</v>
      </c>
      <c r="U2778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f t="shared" si="301"/>
        <v>1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42172.460694444446</v>
      </c>
      <c r="T2779" s="9">
        <f t="shared" si="306"/>
        <v>42202.460694444446</v>
      </c>
      <c r="U2779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f t="shared" si="301"/>
        <v>26</v>
      </c>
      <c r="P2780">
        <f t="shared" si="302"/>
        <v>93.67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41846.769745370366</v>
      </c>
      <c r="T2780" s="9">
        <f t="shared" si="306"/>
        <v>41876.769745370366</v>
      </c>
      <c r="U2780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f t="shared" si="301"/>
        <v>3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42300.377557870372</v>
      </c>
      <c r="T2781" s="9">
        <f t="shared" si="306"/>
        <v>42330.419224537036</v>
      </c>
      <c r="U2781">
        <f t="shared" si="307"/>
        <v>31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f t="shared" si="301"/>
        <v>0</v>
      </c>
      <c r="P2782" t="str">
        <f t="shared" si="302"/>
        <v/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42774.239444444444</v>
      </c>
      <c r="T2782" s="9">
        <f t="shared" si="306"/>
        <v>42804.239444444444</v>
      </c>
      <c r="U2782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f t="shared" si="301"/>
        <v>106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42018.733263888884</v>
      </c>
      <c r="T2783" s="9">
        <f t="shared" si="306"/>
        <v>42047.083333333336</v>
      </c>
      <c r="U2783">
        <f t="shared" si="307"/>
        <v>29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f t="shared" si="301"/>
        <v>120</v>
      </c>
      <c r="P2784">
        <f t="shared" si="302"/>
        <v>66.67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42026.716643518514</v>
      </c>
      <c r="T2784" s="9">
        <f t="shared" si="306"/>
        <v>42051.999305555553</v>
      </c>
      <c r="U2784">
        <f t="shared" si="307"/>
        <v>26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f t="shared" si="301"/>
        <v>115</v>
      </c>
      <c r="P2785">
        <f t="shared" si="302"/>
        <v>18.78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42103.326921296299</v>
      </c>
      <c r="T2785" s="9">
        <f t="shared" si="306"/>
        <v>42117.326921296299</v>
      </c>
      <c r="U2785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f t="shared" si="301"/>
        <v>119</v>
      </c>
      <c r="P2786">
        <f t="shared" si="302"/>
        <v>66.12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41920.579201388886</v>
      </c>
      <c r="T2786" s="9">
        <f t="shared" si="306"/>
        <v>41941.579201388886</v>
      </c>
      <c r="U2786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f t="shared" si="301"/>
        <v>105</v>
      </c>
      <c r="P2787">
        <f t="shared" si="302"/>
        <v>36.86</v>
      </c>
      <c r="Q2787" t="str">
        <f t="shared" si="303"/>
        <v>theater</v>
      </c>
      <c r="R2787" t="str">
        <f t="shared" si="304"/>
        <v>plays</v>
      </c>
      <c r="S2787" s="9">
        <f t="shared" si="305"/>
        <v>42557.981099537035</v>
      </c>
      <c r="T2787" s="9">
        <f t="shared" si="306"/>
        <v>42587.666666666664</v>
      </c>
      <c r="U2787">
        <f t="shared" si="307"/>
        <v>30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f t="shared" si="301"/>
        <v>118</v>
      </c>
      <c r="P2788">
        <f t="shared" si="302"/>
        <v>39.82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41815.360879629625</v>
      </c>
      <c r="T2788" s="9">
        <f t="shared" si="306"/>
        <v>41829.360879629625</v>
      </c>
      <c r="U2788">
        <f t="shared" si="307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f t="shared" si="301"/>
        <v>120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41807.990185185183</v>
      </c>
      <c r="T2789" s="9">
        <f t="shared" si="306"/>
        <v>41837.990185185183</v>
      </c>
      <c r="U2789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f t="shared" si="301"/>
        <v>103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42550.493553240733</v>
      </c>
      <c r="T2790" s="9">
        <f t="shared" si="306"/>
        <v>42580.493553240733</v>
      </c>
      <c r="U2790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f t="shared" si="301"/>
        <v>102</v>
      </c>
      <c r="P2791">
        <f t="shared" si="302"/>
        <v>126.46000000000001</v>
      </c>
      <c r="Q2791" t="str">
        <f t="shared" si="303"/>
        <v>theater</v>
      </c>
      <c r="R2791" t="str">
        <f t="shared" si="304"/>
        <v>plays</v>
      </c>
      <c r="S2791" s="9">
        <f t="shared" si="305"/>
        <v>42055.804791666662</v>
      </c>
      <c r="T2791" s="9">
        <f t="shared" si="306"/>
        <v>42074.958333333336</v>
      </c>
      <c r="U2791">
        <f t="shared" si="307"/>
        <v>20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f t="shared" si="301"/>
        <v>106</v>
      </c>
      <c r="P2792">
        <f t="shared" si="302"/>
        <v>47.879999999999995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42016.730358796289</v>
      </c>
      <c r="T2792" s="9">
        <f t="shared" si="306"/>
        <v>42046.730358796289</v>
      </c>
      <c r="U2792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f t="shared" si="301"/>
        <v>103</v>
      </c>
      <c r="P2793">
        <f t="shared" si="302"/>
        <v>73.22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42591.691655092589</v>
      </c>
      <c r="T2793" s="9">
        <f t="shared" si="306"/>
        <v>42621.958333333336</v>
      </c>
      <c r="U2793">
        <f t="shared" si="307"/>
        <v>31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f t="shared" si="301"/>
        <v>108</v>
      </c>
      <c r="P2794">
        <f t="shared" si="302"/>
        <v>89.67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42183.022673611107</v>
      </c>
      <c r="T2794" s="9">
        <f t="shared" si="306"/>
        <v>42228.022673611107</v>
      </c>
      <c r="U2794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f t="shared" si="301"/>
        <v>111</v>
      </c>
      <c r="P2795">
        <f t="shared" si="302"/>
        <v>151.47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42176.210706018515</v>
      </c>
      <c r="T2795" s="9">
        <f t="shared" si="306"/>
        <v>42206.210706018515</v>
      </c>
      <c r="U2795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42416.48332175926</v>
      </c>
      <c r="T2796" s="9">
        <f t="shared" si="306"/>
        <v>42432.583333333336</v>
      </c>
      <c r="U2796">
        <f t="shared" si="307"/>
        <v>17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f t="shared" si="301"/>
        <v>105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41780.317604166667</v>
      </c>
      <c r="T2797" s="9">
        <f t="shared" si="306"/>
        <v>41796.75</v>
      </c>
      <c r="U2797">
        <f t="shared" si="307"/>
        <v>17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41795.319768518515</v>
      </c>
      <c r="T2798" s="9">
        <f t="shared" si="306"/>
        <v>41825.319768518515</v>
      </c>
      <c r="U2798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f t="shared" si="301"/>
        <v>103</v>
      </c>
      <c r="P2799">
        <f t="shared" si="302"/>
        <v>87.36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41798.731944444444</v>
      </c>
      <c r="T2799" s="9">
        <f t="shared" si="306"/>
        <v>41828.731944444444</v>
      </c>
      <c r="U2799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f t="shared" si="301"/>
        <v>102</v>
      </c>
      <c r="P2800">
        <f t="shared" si="302"/>
        <v>36.479999999999997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42201.466678240737</v>
      </c>
      <c r="T2800" s="9">
        <f t="shared" si="306"/>
        <v>42216.458333333336</v>
      </c>
      <c r="U2800">
        <f t="shared" si="307"/>
        <v>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f t="shared" si="301"/>
        <v>117</v>
      </c>
      <c r="P2801">
        <f t="shared" si="302"/>
        <v>44.86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42507.05636574074</v>
      </c>
      <c r="T2801" s="9">
        <f t="shared" si="306"/>
        <v>42538.458333333336</v>
      </c>
      <c r="U2801">
        <f t="shared" si="307"/>
        <v>32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f t="shared" si="301"/>
        <v>133</v>
      </c>
      <c r="P2802">
        <f t="shared" si="302"/>
        <v>42.91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41948.344513888886</v>
      </c>
      <c r="T2802" s="9">
        <f t="shared" si="306"/>
        <v>42008.344513888886</v>
      </c>
      <c r="U2802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f t="shared" si="301"/>
        <v>134</v>
      </c>
      <c r="P2803">
        <f t="shared" si="302"/>
        <v>51.239999999999995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41900.034826388888</v>
      </c>
      <c r="T2803" s="9">
        <f t="shared" si="306"/>
        <v>41922.25</v>
      </c>
      <c r="U2803">
        <f t="shared" si="307"/>
        <v>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f t="shared" si="301"/>
        <v>102</v>
      </c>
      <c r="P2804">
        <f t="shared" si="302"/>
        <v>33.949999999999996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42192.438738425924</v>
      </c>
      <c r="T2804" s="9">
        <f t="shared" si="306"/>
        <v>42222.438738425924</v>
      </c>
      <c r="U2804">
        <f t="shared" si="307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f t="shared" si="301"/>
        <v>128</v>
      </c>
      <c r="P2805">
        <f t="shared" si="302"/>
        <v>90.75</v>
      </c>
      <c r="Q2805" t="str">
        <f t="shared" si="303"/>
        <v>theater</v>
      </c>
      <c r="R2805" t="str">
        <f t="shared" si="304"/>
        <v>plays</v>
      </c>
      <c r="S2805" s="9">
        <f t="shared" si="305"/>
        <v>42157.857361111113</v>
      </c>
      <c r="T2805" s="9">
        <f t="shared" si="306"/>
        <v>42200.791666666664</v>
      </c>
      <c r="U2805">
        <f t="shared" si="307"/>
        <v>43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41881.245254629626</v>
      </c>
      <c r="T2806" s="9">
        <f t="shared" si="306"/>
        <v>41911.245254629626</v>
      </c>
      <c r="U2806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f t="shared" si="301"/>
        <v>110</v>
      </c>
      <c r="P2807">
        <f t="shared" si="302"/>
        <v>24.450000000000003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42213.2971412037</v>
      </c>
      <c r="T2807" s="9">
        <f t="shared" si="306"/>
        <v>42238.2971412037</v>
      </c>
      <c r="U2807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f t="shared" si="301"/>
        <v>113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42185.058912037035</v>
      </c>
      <c r="T2808" s="9">
        <f t="shared" si="306"/>
        <v>42221.249999999993</v>
      </c>
      <c r="U2808">
        <f t="shared" si="307"/>
        <v>37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f t="shared" si="301"/>
        <v>126</v>
      </c>
      <c r="P2809">
        <f t="shared" si="302"/>
        <v>67.75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42154.664791666662</v>
      </c>
      <c r="T2809" s="9">
        <f t="shared" si="306"/>
        <v>42184.664791666662</v>
      </c>
      <c r="U2809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f t="shared" si="301"/>
        <v>101</v>
      </c>
      <c r="P2810">
        <f t="shared" si="302"/>
        <v>65.38000000000001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42208.638136574074</v>
      </c>
      <c r="T2810" s="9">
        <f t="shared" si="306"/>
        <v>42238.638136574074</v>
      </c>
      <c r="U2810">
        <f t="shared" si="307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f t="shared" si="301"/>
        <v>103</v>
      </c>
      <c r="P2811">
        <f t="shared" si="302"/>
        <v>121.91000000000001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42451.288483796299</v>
      </c>
      <c r="T2811" s="9">
        <f t="shared" si="306"/>
        <v>42459.402083333327</v>
      </c>
      <c r="U2811">
        <f t="shared" si="307"/>
        <v>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f t="shared" si="301"/>
        <v>109</v>
      </c>
      <c r="P2812">
        <f t="shared" si="302"/>
        <v>47.46</v>
      </c>
      <c r="Q2812" t="str">
        <f t="shared" si="303"/>
        <v>theater</v>
      </c>
      <c r="R2812" t="str">
        <f t="shared" si="304"/>
        <v>plays</v>
      </c>
      <c r="S2812" s="9">
        <f t="shared" si="305"/>
        <v>41758.931296296294</v>
      </c>
      <c r="T2812" s="9">
        <f t="shared" si="306"/>
        <v>41790.957638888889</v>
      </c>
      <c r="U2812">
        <f t="shared" si="307"/>
        <v>33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f t="shared" si="301"/>
        <v>101</v>
      </c>
      <c r="P2813">
        <f t="shared" si="302"/>
        <v>92.850000000000009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42028.288229166668</v>
      </c>
      <c r="T2813" s="9">
        <f t="shared" si="306"/>
        <v>42058.288229166668</v>
      </c>
      <c r="U2813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f t="shared" si="301"/>
        <v>114</v>
      </c>
      <c r="P2814">
        <f t="shared" si="302"/>
        <v>68.260000000000005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42054.535856481474</v>
      </c>
      <c r="T2814" s="9">
        <f t="shared" si="306"/>
        <v>42099.958333333336</v>
      </c>
      <c r="U2814">
        <f t="shared" si="307"/>
        <v>46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f t="shared" si="301"/>
        <v>128</v>
      </c>
      <c r="P2815">
        <f t="shared" si="302"/>
        <v>37.21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42693.534270833326</v>
      </c>
      <c r="T2815" s="9">
        <f t="shared" si="306"/>
        <v>42718.534270833326</v>
      </c>
      <c r="U2815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f t="shared" si="301"/>
        <v>108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42103.191145833327</v>
      </c>
      <c r="T2816" s="9">
        <f t="shared" si="306"/>
        <v>42133.191145833327</v>
      </c>
      <c r="U2816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f t="shared" si="301"/>
        <v>242</v>
      </c>
      <c r="P2817">
        <f t="shared" si="302"/>
        <v>43.22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42559.568391203698</v>
      </c>
      <c r="T2817" s="9">
        <f t="shared" si="306"/>
        <v>42589.568391203698</v>
      </c>
      <c r="U2817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f t="shared" si="301"/>
        <v>142</v>
      </c>
      <c r="P2818">
        <f t="shared" si="302"/>
        <v>25.14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42188.259166666663</v>
      </c>
      <c r="T2818" s="9">
        <f t="shared" si="306"/>
        <v>42218.458333333336</v>
      </c>
      <c r="U2818">
        <f t="shared" si="307"/>
        <v>31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f t="shared" ref="O2819:O2882" si="308">ROUNDUP(SUM(E2819/D2819)*100,)</f>
        <v>130</v>
      </c>
      <c r="P2819">
        <f t="shared" ref="P2819:P2882" si="309">IFERROR(ROUNDUP(E2819/L2819,2),"")</f>
        <v>23.64</v>
      </c>
      <c r="Q2819" t="str">
        <f t="shared" ref="Q2819:Q2882" si="310">LEFT(N2819,SEARCH("/",N2819,1)-1)</f>
        <v>theater</v>
      </c>
      <c r="R2819" t="str">
        <f t="shared" ref="R2819:R2882" si="311">RIGHT(N2819,LEN(N2819) - SEARCH("/",N2819))</f>
        <v>plays</v>
      </c>
      <c r="S2819" s="9">
        <f t="shared" ref="S2819:S2882" si="312">(((J2819/60)/60)/24)+DATE(1970,1,1)+(-5/24)</f>
        <v>42023.42664351852</v>
      </c>
      <c r="T2819" s="9">
        <f t="shared" ref="T2819:T2882" si="313">(((I2819/60)/60)/24)+DATE(1970,1,1)+(-5/24)</f>
        <v>42063.42664351852</v>
      </c>
      <c r="U2819">
        <f t="shared" ref="U2819:U2882" si="314">IFERROR(ROUNDUP(T2819-S2819,0),"")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f t="shared" si="308"/>
        <v>107</v>
      </c>
      <c r="P2820">
        <f t="shared" si="309"/>
        <v>103.96000000000001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42250.389884259253</v>
      </c>
      <c r="T2820" s="9">
        <f t="shared" si="313"/>
        <v>42270.389884259253</v>
      </c>
      <c r="U2820">
        <f t="shared" si="31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f t="shared" si="308"/>
        <v>105</v>
      </c>
      <c r="P2821">
        <f t="shared" si="309"/>
        <v>50.39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42139.317233796297</v>
      </c>
      <c r="T2821" s="9">
        <f t="shared" si="313"/>
        <v>42169.317233796297</v>
      </c>
      <c r="U2821">
        <f t="shared" si="31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42401.402650462966</v>
      </c>
      <c r="T2822" s="9">
        <f t="shared" si="313"/>
        <v>42425.791666666664</v>
      </c>
      <c r="U2822">
        <f t="shared" si="314"/>
        <v>25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f t="shared" si="308"/>
        <v>100</v>
      </c>
      <c r="P2823">
        <f t="shared" si="309"/>
        <v>28.580000000000002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41875.714525462965</v>
      </c>
      <c r="T2823" s="9">
        <f t="shared" si="313"/>
        <v>41905.714525462965</v>
      </c>
      <c r="U2823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f t="shared" si="308"/>
        <v>100</v>
      </c>
      <c r="P2824">
        <f t="shared" si="309"/>
        <v>63.83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42060.475601851846</v>
      </c>
      <c r="T2824" s="9">
        <f t="shared" si="313"/>
        <v>42090.433935185189</v>
      </c>
      <c r="U2824">
        <f t="shared" si="314"/>
        <v>30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f t="shared" si="308"/>
        <v>124</v>
      </c>
      <c r="P2825">
        <f t="shared" si="309"/>
        <v>8.86</v>
      </c>
      <c r="Q2825" t="str">
        <f t="shared" si="310"/>
        <v>theater</v>
      </c>
      <c r="R2825" t="str">
        <f t="shared" si="311"/>
        <v>plays</v>
      </c>
      <c r="S2825" s="9">
        <f t="shared" si="312"/>
        <v>42066.803310185183</v>
      </c>
      <c r="T2825" s="9">
        <f t="shared" si="313"/>
        <v>42094.749305555553</v>
      </c>
      <c r="U2825">
        <f t="shared" si="314"/>
        <v>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f t="shared" si="308"/>
        <v>117</v>
      </c>
      <c r="P2826">
        <f t="shared" si="309"/>
        <v>50.669999999999995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42136.0624537037</v>
      </c>
      <c r="T2826" s="9">
        <f t="shared" si="313"/>
        <v>42167.863194444442</v>
      </c>
      <c r="U2826">
        <f t="shared" si="314"/>
        <v>32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f t="shared" si="308"/>
        <v>104</v>
      </c>
      <c r="P2827">
        <f t="shared" si="309"/>
        <v>60.79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42312.584328703706</v>
      </c>
      <c r="T2827" s="9">
        <f t="shared" si="313"/>
        <v>42342.584328703706</v>
      </c>
      <c r="U2827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f t="shared" si="308"/>
        <v>108</v>
      </c>
      <c r="P2828">
        <f t="shared" si="309"/>
        <v>113.43</v>
      </c>
      <c r="Q2828" t="str">
        <f t="shared" si="310"/>
        <v>theater</v>
      </c>
      <c r="R2828" t="str">
        <f t="shared" si="311"/>
        <v>plays</v>
      </c>
      <c r="S2828" s="9">
        <f t="shared" si="312"/>
        <v>42170.826527777775</v>
      </c>
      <c r="T2828" s="9">
        <f t="shared" si="313"/>
        <v>42195.083333333336</v>
      </c>
      <c r="U2828">
        <f t="shared" si="314"/>
        <v>25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f t="shared" si="308"/>
        <v>121</v>
      </c>
      <c r="P2829">
        <f t="shared" si="309"/>
        <v>104.57000000000001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42494.475300925922</v>
      </c>
      <c r="T2829" s="9">
        <f t="shared" si="313"/>
        <v>42524.479166666664</v>
      </c>
      <c r="U2829">
        <f t="shared" si="314"/>
        <v>31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f t="shared" si="308"/>
        <v>101</v>
      </c>
      <c r="P2830">
        <f t="shared" si="309"/>
        <v>98.31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42254.056354166663</v>
      </c>
      <c r="T2830" s="9">
        <f t="shared" si="313"/>
        <v>42279.749999999993</v>
      </c>
      <c r="U2830">
        <f t="shared" si="314"/>
        <v>26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f t="shared" si="308"/>
        <v>107</v>
      </c>
      <c r="P2831">
        <f t="shared" si="309"/>
        <v>35.04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42495.225902777776</v>
      </c>
      <c r="T2831" s="9">
        <f t="shared" si="313"/>
        <v>42523.225902777776</v>
      </c>
      <c r="U2831">
        <f t="shared" si="31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f t="shared" si="308"/>
        <v>100</v>
      </c>
      <c r="P2832">
        <f t="shared" si="309"/>
        <v>272.73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41758.631342592591</v>
      </c>
      <c r="T2832" s="9">
        <f t="shared" si="313"/>
        <v>41770.957638888889</v>
      </c>
      <c r="U2832">
        <f t="shared" si="314"/>
        <v>13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f t="shared" si="308"/>
        <v>111</v>
      </c>
      <c r="P2833">
        <f t="shared" si="309"/>
        <v>63.85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42171.616550925923</v>
      </c>
      <c r="T2833" s="9">
        <f t="shared" si="313"/>
        <v>42201.616550925923</v>
      </c>
      <c r="U2833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f t="shared" si="308"/>
        <v>115</v>
      </c>
      <c r="P2834">
        <f t="shared" si="309"/>
        <v>30.19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41938.501087962963</v>
      </c>
      <c r="T2834" s="9">
        <f t="shared" si="313"/>
        <v>41966.708333333336</v>
      </c>
      <c r="U2834">
        <f t="shared" si="314"/>
        <v>29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f t="shared" si="308"/>
        <v>109</v>
      </c>
      <c r="P2835">
        <f t="shared" si="309"/>
        <v>83.52000000000001</v>
      </c>
      <c r="Q2835" t="str">
        <f t="shared" si="310"/>
        <v>theater</v>
      </c>
      <c r="R2835" t="str">
        <f t="shared" si="311"/>
        <v>plays</v>
      </c>
      <c r="S2835" s="9">
        <f t="shared" si="312"/>
        <v>42267.919363425921</v>
      </c>
      <c r="T2835" s="9">
        <f t="shared" si="313"/>
        <v>42287.874999999993</v>
      </c>
      <c r="U2835">
        <f t="shared" si="314"/>
        <v>20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f t="shared" si="308"/>
        <v>170</v>
      </c>
      <c r="P2836">
        <f t="shared" si="309"/>
        <v>64.77000000000001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42019.751504629625</v>
      </c>
      <c r="T2836" s="9">
        <f t="shared" si="313"/>
        <v>42034.751504629625</v>
      </c>
      <c r="U2836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f t="shared" si="308"/>
        <v>188</v>
      </c>
      <c r="P2837">
        <f t="shared" si="309"/>
        <v>20.12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42313.495567129627</v>
      </c>
      <c r="T2837" s="9">
        <f t="shared" si="313"/>
        <v>42342.791666666664</v>
      </c>
      <c r="U2837">
        <f t="shared" si="314"/>
        <v>30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f t="shared" si="308"/>
        <v>108</v>
      </c>
      <c r="P2838">
        <f t="shared" si="309"/>
        <v>44.1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42746.053449074076</v>
      </c>
      <c r="T2838" s="9">
        <f t="shared" si="313"/>
        <v>42783.999305555553</v>
      </c>
      <c r="U2838">
        <f t="shared" si="314"/>
        <v>38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f t="shared" si="308"/>
        <v>100</v>
      </c>
      <c r="P2839">
        <f t="shared" si="309"/>
        <v>40.479999999999997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42307.700046296297</v>
      </c>
      <c r="T2839" s="9">
        <f t="shared" si="313"/>
        <v>42347.741712962961</v>
      </c>
      <c r="U2839">
        <f t="shared" si="314"/>
        <v>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f t="shared" si="308"/>
        <v>121</v>
      </c>
      <c r="P2840">
        <f t="shared" si="309"/>
        <v>44.54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41842.399259259255</v>
      </c>
      <c r="T2840" s="9">
        <f t="shared" si="313"/>
        <v>41864.708333333328</v>
      </c>
      <c r="U2840">
        <f t="shared" si="314"/>
        <v>23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f t="shared" si="308"/>
        <v>112</v>
      </c>
      <c r="P2841">
        <f t="shared" si="309"/>
        <v>125.81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41853.031874999993</v>
      </c>
      <c r="T2841" s="9">
        <f t="shared" si="313"/>
        <v>41875.999305555553</v>
      </c>
      <c r="U2841">
        <f t="shared" si="314"/>
        <v>23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f t="shared" si="308"/>
        <v>104</v>
      </c>
      <c r="P2842">
        <f t="shared" si="309"/>
        <v>19.700000000000003</v>
      </c>
      <c r="Q2842" t="str">
        <f t="shared" si="310"/>
        <v>theater</v>
      </c>
      <c r="R2842" t="str">
        <f t="shared" si="311"/>
        <v>plays</v>
      </c>
      <c r="S2842" s="9">
        <f t="shared" si="312"/>
        <v>42059.827303240738</v>
      </c>
      <c r="T2842" s="9">
        <f t="shared" si="313"/>
        <v>42081.499999999993</v>
      </c>
      <c r="U2842">
        <f t="shared" si="314"/>
        <v>22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42291.53121527777</v>
      </c>
      <c r="T2843" s="9">
        <f t="shared" si="313"/>
        <v>42351.572881944441</v>
      </c>
      <c r="U2843">
        <f t="shared" si="314"/>
        <v>61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f t="shared" si="308"/>
        <v>0</v>
      </c>
      <c r="P2844" t="str">
        <f t="shared" si="309"/>
        <v/>
      </c>
      <c r="Q2844" t="str">
        <f t="shared" si="310"/>
        <v>theater</v>
      </c>
      <c r="R2844" t="str">
        <f t="shared" si="311"/>
        <v>plays</v>
      </c>
      <c r="S2844" s="9">
        <f t="shared" si="312"/>
        <v>41784.744155092587</v>
      </c>
      <c r="T2844" s="9">
        <f t="shared" si="313"/>
        <v>41811.25</v>
      </c>
      <c r="U2844">
        <f t="shared" si="314"/>
        <v>27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f t="shared" si="308"/>
        <v>0</v>
      </c>
      <c r="P2845" t="str">
        <f t="shared" si="309"/>
        <v/>
      </c>
      <c r="Q2845" t="str">
        <f t="shared" si="310"/>
        <v>theater</v>
      </c>
      <c r="R2845" t="str">
        <f t="shared" si="311"/>
        <v>plays</v>
      </c>
      <c r="S2845" s="9">
        <f t="shared" si="312"/>
        <v>42492.529513888883</v>
      </c>
      <c r="T2845" s="9">
        <f t="shared" si="313"/>
        <v>42533.958333333336</v>
      </c>
      <c r="U2845">
        <f t="shared" si="314"/>
        <v>42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f t="shared" si="308"/>
        <v>6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42709.337731481479</v>
      </c>
      <c r="T2846" s="9">
        <f t="shared" si="313"/>
        <v>42739.337731481479</v>
      </c>
      <c r="U2846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f t="shared" si="308"/>
        <v>32</v>
      </c>
      <c r="P2847">
        <f t="shared" si="309"/>
        <v>60.669999999999995</v>
      </c>
      <c r="Q2847" t="str">
        <f t="shared" si="310"/>
        <v>theater</v>
      </c>
      <c r="R2847" t="str">
        <f t="shared" si="311"/>
        <v>plays</v>
      </c>
      <c r="S2847" s="9">
        <f t="shared" si="312"/>
        <v>42102.808252314811</v>
      </c>
      <c r="T2847" s="9">
        <f t="shared" si="313"/>
        <v>42162.808252314811</v>
      </c>
      <c r="U2847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f t="shared" si="308"/>
        <v>0</v>
      </c>
      <c r="P2848" t="str">
        <f t="shared" si="309"/>
        <v/>
      </c>
      <c r="Q2848" t="str">
        <f t="shared" si="310"/>
        <v>theater</v>
      </c>
      <c r="R2848" t="str">
        <f t="shared" si="311"/>
        <v>plays</v>
      </c>
      <c r="S2848" s="9">
        <f t="shared" si="312"/>
        <v>42108.483726851853</v>
      </c>
      <c r="T2848" s="9">
        <f t="shared" si="313"/>
        <v>42153.483726851853</v>
      </c>
      <c r="U2848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f t="shared" si="308"/>
        <v>0</v>
      </c>
      <c r="P2849" t="str">
        <f t="shared" si="309"/>
        <v/>
      </c>
      <c r="Q2849" t="str">
        <f t="shared" si="310"/>
        <v>theater</v>
      </c>
      <c r="R2849" t="str">
        <f t="shared" si="311"/>
        <v>plays</v>
      </c>
      <c r="S2849" s="9">
        <f t="shared" si="312"/>
        <v>42453.597974537035</v>
      </c>
      <c r="T2849" s="9">
        <f t="shared" si="313"/>
        <v>42513.597974537035</v>
      </c>
      <c r="U2849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f t="shared" si="308"/>
        <v>1</v>
      </c>
      <c r="P2850">
        <f t="shared" si="309"/>
        <v>23.34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42123.440497685187</v>
      </c>
      <c r="T2850" s="9">
        <f t="shared" si="313"/>
        <v>42153.440497685187</v>
      </c>
      <c r="U2850">
        <f t="shared" si="31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42453.219907407409</v>
      </c>
      <c r="T2851" s="9">
        <f t="shared" si="313"/>
        <v>42483.219907407409</v>
      </c>
      <c r="U2851">
        <f t="shared" si="31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f t="shared" si="308"/>
        <v>4</v>
      </c>
      <c r="P2852">
        <f t="shared" si="309"/>
        <v>23.930000000000003</v>
      </c>
      <c r="Q2852" t="str">
        <f t="shared" si="310"/>
        <v>theater</v>
      </c>
      <c r="R2852" t="str">
        <f t="shared" si="311"/>
        <v>plays</v>
      </c>
      <c r="S2852" s="9">
        <f t="shared" si="312"/>
        <v>41857.798738425925</v>
      </c>
      <c r="T2852" s="9">
        <f t="shared" si="313"/>
        <v>41887.798738425925</v>
      </c>
      <c r="U2852">
        <f t="shared" si="31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f t="shared" si="308"/>
        <v>0</v>
      </c>
      <c r="P2853" t="str">
        <f t="shared" si="309"/>
        <v/>
      </c>
      <c r="Q2853" t="str">
        <f t="shared" si="310"/>
        <v>theater</v>
      </c>
      <c r="R2853" t="str">
        <f t="shared" si="311"/>
        <v>plays</v>
      </c>
      <c r="S2853" s="9">
        <f t="shared" si="312"/>
        <v>42389.794317129628</v>
      </c>
      <c r="T2853" s="9">
        <f t="shared" si="313"/>
        <v>42398.761805555558</v>
      </c>
      <c r="U2853">
        <f t="shared" si="314"/>
        <v>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f t="shared" si="308"/>
        <v>2</v>
      </c>
      <c r="P2854">
        <f t="shared" si="309"/>
        <v>15.84</v>
      </c>
      <c r="Q2854" t="str">
        <f t="shared" si="310"/>
        <v>theater</v>
      </c>
      <c r="R2854" t="str">
        <f t="shared" si="311"/>
        <v>plays</v>
      </c>
      <c r="S2854" s="9">
        <f t="shared" si="312"/>
        <v>41780.836840277778</v>
      </c>
      <c r="T2854" s="9">
        <f t="shared" si="313"/>
        <v>41810.836840277778</v>
      </c>
      <c r="U2854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f t="shared" si="308"/>
        <v>0</v>
      </c>
      <c r="P2855" t="str">
        <f t="shared" si="309"/>
        <v/>
      </c>
      <c r="Q2855" t="str">
        <f t="shared" si="310"/>
        <v>theater</v>
      </c>
      <c r="R2855" t="str">
        <f t="shared" si="311"/>
        <v>plays</v>
      </c>
      <c r="S2855" s="9">
        <f t="shared" si="312"/>
        <v>41835.98260416666</v>
      </c>
      <c r="T2855" s="9">
        <f t="shared" si="313"/>
        <v>41895.98260416666</v>
      </c>
      <c r="U2855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f t="shared" si="308"/>
        <v>42</v>
      </c>
      <c r="P2856">
        <f t="shared" si="309"/>
        <v>29.790000000000003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42111.508321759255</v>
      </c>
      <c r="T2856" s="9">
        <f t="shared" si="313"/>
        <v>42131.508321759255</v>
      </c>
      <c r="U2856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42369.799432870372</v>
      </c>
      <c r="T2857" s="9">
        <f t="shared" si="313"/>
        <v>42398.773611111108</v>
      </c>
      <c r="U2857">
        <f t="shared" si="314"/>
        <v>29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f t="shared" si="308"/>
        <v>5</v>
      </c>
      <c r="P2858">
        <f t="shared" si="309"/>
        <v>24.34</v>
      </c>
      <c r="Q2858" t="str">
        <f t="shared" si="310"/>
        <v>theater</v>
      </c>
      <c r="R2858" t="str">
        <f t="shared" si="311"/>
        <v>plays</v>
      </c>
      <c r="S2858" s="9">
        <f t="shared" si="312"/>
        <v>42164.829247685186</v>
      </c>
      <c r="T2858" s="9">
        <f t="shared" si="313"/>
        <v>42224.69027777778</v>
      </c>
      <c r="U2858">
        <f t="shared" si="314"/>
        <v>60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42726.711747685178</v>
      </c>
      <c r="T2859" s="9">
        <f t="shared" si="313"/>
        <v>42786.541666666664</v>
      </c>
      <c r="U2859">
        <f t="shared" si="314"/>
        <v>60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f t="shared" si="308"/>
        <v>0</v>
      </c>
      <c r="P2860" t="str">
        <f t="shared" si="309"/>
        <v/>
      </c>
      <c r="Q2860" t="str">
        <f t="shared" si="310"/>
        <v>theater</v>
      </c>
      <c r="R2860" t="str">
        <f t="shared" si="311"/>
        <v>plays</v>
      </c>
      <c r="S2860" s="9">
        <f t="shared" si="312"/>
        <v>41954.336747685178</v>
      </c>
      <c r="T2860" s="9">
        <f t="shared" si="313"/>
        <v>41978.269444444442</v>
      </c>
      <c r="U2860">
        <f t="shared" si="314"/>
        <v>24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42233.153981481482</v>
      </c>
      <c r="T2861" s="9">
        <f t="shared" si="313"/>
        <v>42293.153981481482</v>
      </c>
      <c r="U2861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f t="shared" si="308"/>
        <v>7</v>
      </c>
      <c r="P2862">
        <f t="shared" si="309"/>
        <v>29.560000000000002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42480.592314814807</v>
      </c>
      <c r="T2862" s="9">
        <f t="shared" si="313"/>
        <v>42540.592314814807</v>
      </c>
      <c r="U2862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f t="shared" si="308"/>
        <v>32</v>
      </c>
      <c r="P2863">
        <f t="shared" si="309"/>
        <v>26.67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42257.3825</v>
      </c>
      <c r="T2863" s="9">
        <f t="shared" si="313"/>
        <v>42271.3825</v>
      </c>
      <c r="U2863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f t="shared" si="308"/>
        <v>1</v>
      </c>
      <c r="P2864">
        <f t="shared" si="309"/>
        <v>18.34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41784.581354166665</v>
      </c>
      <c r="T2864" s="9">
        <f t="shared" si="313"/>
        <v>41814.581354166665</v>
      </c>
      <c r="U2864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f t="shared" si="308"/>
        <v>1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41831.46670138889</v>
      </c>
      <c r="T2865" s="9">
        <f t="shared" si="313"/>
        <v>41891.46670138889</v>
      </c>
      <c r="U2865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f t="shared" si="308"/>
        <v>2</v>
      </c>
      <c r="P2866">
        <f t="shared" si="309"/>
        <v>13.34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42172.405173611107</v>
      </c>
      <c r="T2866" s="9">
        <f t="shared" si="313"/>
        <v>42202.345833333333</v>
      </c>
      <c r="U2866">
        <f t="shared" si="314"/>
        <v>30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f t="shared" si="308"/>
        <v>0</v>
      </c>
      <c r="P2867" t="str">
        <f t="shared" si="309"/>
        <v/>
      </c>
      <c r="Q2867" t="str">
        <f t="shared" si="310"/>
        <v>theater</v>
      </c>
      <c r="R2867" t="str">
        <f t="shared" si="311"/>
        <v>plays</v>
      </c>
      <c r="S2867" s="9">
        <f t="shared" si="312"/>
        <v>41949.905775462961</v>
      </c>
      <c r="T2867" s="9">
        <f t="shared" si="313"/>
        <v>42009.905775462961</v>
      </c>
      <c r="U2867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f t="shared" si="308"/>
        <v>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42627.746770833335</v>
      </c>
      <c r="T2868" s="9">
        <f t="shared" si="313"/>
        <v>42657.708333333336</v>
      </c>
      <c r="U2868">
        <f t="shared" si="314"/>
        <v>30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f t="shared" si="308"/>
        <v>21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42530.986944444441</v>
      </c>
      <c r="T2869" s="9">
        <f t="shared" si="313"/>
        <v>42554.958333333336</v>
      </c>
      <c r="U2869">
        <f t="shared" si="314"/>
        <v>24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f t="shared" si="308"/>
        <v>43</v>
      </c>
      <c r="P2870">
        <f t="shared" si="309"/>
        <v>105.03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42618.618680555555</v>
      </c>
      <c r="T2870" s="9">
        <f t="shared" si="313"/>
        <v>42648.618680555555</v>
      </c>
      <c r="U2870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f t="shared" si="308"/>
        <v>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42540.385196759256</v>
      </c>
      <c r="T2871" s="9">
        <f t="shared" si="313"/>
        <v>42570.385196759256</v>
      </c>
      <c r="U2871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f t="shared" si="308"/>
        <v>15</v>
      </c>
      <c r="P2872">
        <f t="shared" si="309"/>
        <v>83.34</v>
      </c>
      <c r="Q2872" t="str">
        <f t="shared" si="310"/>
        <v>theater</v>
      </c>
      <c r="R2872" t="str">
        <f t="shared" si="311"/>
        <v>plays</v>
      </c>
      <c r="S2872" s="9">
        <f t="shared" si="312"/>
        <v>41745.981076388889</v>
      </c>
      <c r="T2872" s="9">
        <f t="shared" si="313"/>
        <v>41775.981076388889</v>
      </c>
      <c r="U2872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f t="shared" si="308"/>
        <v>5</v>
      </c>
      <c r="P2873">
        <f t="shared" si="309"/>
        <v>35.93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41974.530243055553</v>
      </c>
      <c r="T2873" s="9">
        <f t="shared" si="313"/>
        <v>41994.530243055553</v>
      </c>
      <c r="U2873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f t="shared" si="308"/>
        <v>0</v>
      </c>
      <c r="P2874" t="str">
        <f t="shared" si="309"/>
        <v/>
      </c>
      <c r="Q2874" t="str">
        <f t="shared" si="310"/>
        <v>theater</v>
      </c>
      <c r="R2874" t="str">
        <f t="shared" si="311"/>
        <v>plays</v>
      </c>
      <c r="S2874" s="9">
        <f t="shared" si="312"/>
        <v>42114.907847222225</v>
      </c>
      <c r="T2874" s="9">
        <f t="shared" si="313"/>
        <v>42174.907847222225</v>
      </c>
      <c r="U2874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f t="shared" si="308"/>
        <v>39</v>
      </c>
      <c r="P2875">
        <f t="shared" si="309"/>
        <v>119.13000000000001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42002.609155092585</v>
      </c>
      <c r="T2875" s="9">
        <f t="shared" si="313"/>
        <v>42032.609155092585</v>
      </c>
      <c r="U2875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f t="shared" si="308"/>
        <v>6</v>
      </c>
      <c r="P2876">
        <f t="shared" si="309"/>
        <v>90.34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42722.636412037034</v>
      </c>
      <c r="T2876" s="9">
        <f t="shared" si="313"/>
        <v>42752.636412037034</v>
      </c>
      <c r="U2876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f t="shared" si="308"/>
        <v>1</v>
      </c>
      <c r="P2877">
        <f t="shared" si="309"/>
        <v>2.34</v>
      </c>
      <c r="Q2877" t="str">
        <f t="shared" si="310"/>
        <v>theater</v>
      </c>
      <c r="R2877" t="str">
        <f t="shared" si="311"/>
        <v>plays</v>
      </c>
      <c r="S2877" s="9">
        <f t="shared" si="312"/>
        <v>42464.920057870368</v>
      </c>
      <c r="T2877" s="9">
        <f t="shared" si="313"/>
        <v>42494.920057870368</v>
      </c>
      <c r="U2877">
        <f t="shared" si="31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f t="shared" si="308"/>
        <v>0</v>
      </c>
      <c r="P2878" t="str">
        <f t="shared" si="309"/>
        <v/>
      </c>
      <c r="Q2878" t="str">
        <f t="shared" si="310"/>
        <v>theater</v>
      </c>
      <c r="R2878" t="str">
        <f t="shared" si="311"/>
        <v>plays</v>
      </c>
      <c r="S2878" s="9">
        <f t="shared" si="312"/>
        <v>42171.535636574066</v>
      </c>
      <c r="T2878" s="9">
        <f t="shared" si="313"/>
        <v>42201.535636574066</v>
      </c>
      <c r="U2878">
        <f t="shared" si="31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f t="shared" si="308"/>
        <v>11</v>
      </c>
      <c r="P2879">
        <f t="shared" si="309"/>
        <v>108.34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42672.746805555551</v>
      </c>
      <c r="T2879" s="9">
        <f t="shared" si="313"/>
        <v>42704.499999999993</v>
      </c>
      <c r="U2879">
        <f t="shared" si="314"/>
        <v>32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f t="shared" si="308"/>
        <v>3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42128.407349537032</v>
      </c>
      <c r="T2880" s="9">
        <f t="shared" si="313"/>
        <v>42188.407349537032</v>
      </c>
      <c r="U2880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f t="shared" si="308"/>
        <v>1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42359.516909722217</v>
      </c>
      <c r="T2881" s="9">
        <f t="shared" si="313"/>
        <v>42389.516909722217</v>
      </c>
      <c r="U2881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f t="shared" si="308"/>
        <v>24</v>
      </c>
      <c r="P2882">
        <f t="shared" si="309"/>
        <v>96.56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42192.69736111111</v>
      </c>
      <c r="T2882" s="9">
        <f t="shared" si="313"/>
        <v>42236.503472222219</v>
      </c>
      <c r="U2882">
        <f t="shared" si="314"/>
        <v>44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f t="shared" ref="O2883:O2946" si="315">ROUNDUP(SUM(E2883/D2883)*100,)</f>
        <v>0</v>
      </c>
      <c r="P2883" t="str">
        <f t="shared" ref="P2883:P2946" si="316">IFERROR(ROUNDUP(E2883/L2883,2),"")</f>
        <v/>
      </c>
      <c r="Q2883" t="str">
        <f t="shared" ref="Q2883:Q2946" si="317">LEFT(N2883,SEARCH("/",N2883,1)-1)</f>
        <v>theater</v>
      </c>
      <c r="R2883" t="str">
        <f t="shared" ref="R2883:R2946" si="318">RIGHT(N2883,LEN(N2883) - SEARCH("/",N2883))</f>
        <v>plays</v>
      </c>
      <c r="S2883" s="9">
        <f t="shared" ref="S2883:S2946" si="319">(((J2883/60)/60)/24)+DATE(1970,1,1)+(-5/24)</f>
        <v>41916.389305555553</v>
      </c>
      <c r="T2883" s="9">
        <f t="shared" ref="T2883:T2946" si="320">(((I2883/60)/60)/24)+DATE(1970,1,1)+(-5/24)</f>
        <v>41976.430972222217</v>
      </c>
      <c r="U2883">
        <f t="shared" ref="U2883:U2946" si="321">IFERROR(ROUNDUP(T2883-S2883,0),"")</f>
        <v>61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42461.387939814813</v>
      </c>
      <c r="T2884" s="9">
        <f t="shared" si="320"/>
        <v>42491.387939814813</v>
      </c>
      <c r="U2884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f t="shared" si="315"/>
        <v>20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42370.694872685184</v>
      </c>
      <c r="T2885" s="9">
        <f t="shared" si="320"/>
        <v>42405.999305555553</v>
      </c>
      <c r="U2885">
        <f t="shared" si="321"/>
        <v>36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f t="shared" si="315"/>
        <v>1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41948.518923611111</v>
      </c>
      <c r="T2886" s="9">
        <f t="shared" si="320"/>
        <v>41978.518923611111</v>
      </c>
      <c r="U2886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42046.868067129624</v>
      </c>
      <c r="T2887" s="9">
        <f t="shared" si="320"/>
        <v>42076.82640046296</v>
      </c>
      <c r="U2887">
        <f t="shared" si="321"/>
        <v>30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42261.424583333333</v>
      </c>
      <c r="T2888" s="9">
        <f t="shared" si="320"/>
        <v>42265.957638888889</v>
      </c>
      <c r="U2888">
        <f t="shared" si="321"/>
        <v>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f t="shared" si="315"/>
        <v>1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41985.219027777777</v>
      </c>
      <c r="T2889" s="9">
        <f t="shared" si="320"/>
        <v>42015.219027777777</v>
      </c>
      <c r="U2889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f t="shared" si="315"/>
        <v>0</v>
      </c>
      <c r="P2890" t="str">
        <f t="shared" si="316"/>
        <v/>
      </c>
      <c r="Q2890" t="str">
        <f t="shared" si="317"/>
        <v>theater</v>
      </c>
      <c r="R2890" t="str">
        <f t="shared" si="318"/>
        <v>plays</v>
      </c>
      <c r="S2890" s="9">
        <f t="shared" si="319"/>
        <v>41922.326851851853</v>
      </c>
      <c r="T2890" s="9">
        <f t="shared" si="320"/>
        <v>41929.999305555553</v>
      </c>
      <c r="U2890">
        <f t="shared" si="321"/>
        <v>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f t="shared" si="315"/>
        <v>39</v>
      </c>
      <c r="P2891">
        <f t="shared" si="316"/>
        <v>81.58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41850.654918981476</v>
      </c>
      <c r="T2891" s="9">
        <f t="shared" si="320"/>
        <v>41880.654918981476</v>
      </c>
      <c r="U2891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f t="shared" si="315"/>
        <v>2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41831.534629629627</v>
      </c>
      <c r="T2892" s="9">
        <f t="shared" si="320"/>
        <v>41859.916666666664</v>
      </c>
      <c r="U2892">
        <f t="shared" si="321"/>
        <v>29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f t="shared" si="315"/>
        <v>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42415.675092592595</v>
      </c>
      <c r="T2893" s="9">
        <f t="shared" si="320"/>
        <v>42475.633425925924</v>
      </c>
      <c r="U2893">
        <f t="shared" si="321"/>
        <v>60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f t="shared" si="315"/>
        <v>10</v>
      </c>
      <c r="P2894">
        <f t="shared" si="316"/>
        <v>29.42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41869.505833333329</v>
      </c>
      <c r="T2894" s="9">
        <f t="shared" si="320"/>
        <v>41876.666666666664</v>
      </c>
      <c r="U2894">
        <f t="shared" si="321"/>
        <v>8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f t="shared" si="315"/>
        <v>1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41953.564756944441</v>
      </c>
      <c r="T2895" s="9">
        <f t="shared" si="320"/>
        <v>42012.874999999993</v>
      </c>
      <c r="U2895">
        <f t="shared" si="321"/>
        <v>60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f t="shared" si="315"/>
        <v>0</v>
      </c>
      <c r="P2896" t="str">
        <f t="shared" si="316"/>
        <v/>
      </c>
      <c r="Q2896" t="str">
        <f t="shared" si="317"/>
        <v>theater</v>
      </c>
      <c r="R2896" t="str">
        <f t="shared" si="318"/>
        <v>plays</v>
      </c>
      <c r="S2896" s="9">
        <f t="shared" si="319"/>
        <v>42037.777951388889</v>
      </c>
      <c r="T2896" s="9">
        <f t="shared" si="320"/>
        <v>42097.736284722218</v>
      </c>
      <c r="U2896">
        <f t="shared" si="321"/>
        <v>60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f t="shared" si="315"/>
        <v>5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41811.347129629627</v>
      </c>
      <c r="T2897" s="9">
        <f t="shared" si="320"/>
        <v>41812.666666666664</v>
      </c>
      <c r="U2897">
        <f t="shared" si="321"/>
        <v>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f t="shared" si="315"/>
        <v>21</v>
      </c>
      <c r="P2898">
        <f t="shared" si="316"/>
        <v>52.089999999999996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42701.700474537036</v>
      </c>
      <c r="T2898" s="9">
        <f t="shared" si="320"/>
        <v>42716.041666666664</v>
      </c>
      <c r="U2898">
        <f t="shared" si="321"/>
        <v>15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f t="shared" si="315"/>
        <v>5</v>
      </c>
      <c r="P2899">
        <f t="shared" si="316"/>
        <v>183.34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42258.438171296293</v>
      </c>
      <c r="T2899" s="9">
        <f t="shared" si="320"/>
        <v>42288.436863425923</v>
      </c>
      <c r="U2899">
        <f t="shared" si="321"/>
        <v>30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f t="shared" si="315"/>
        <v>5</v>
      </c>
      <c r="P2900">
        <f t="shared" si="316"/>
        <v>26.34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42278.456631944442</v>
      </c>
      <c r="T2900" s="9">
        <f t="shared" si="320"/>
        <v>42308.456631944442</v>
      </c>
      <c r="U2900">
        <f t="shared" si="321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f t="shared" si="315"/>
        <v>0</v>
      </c>
      <c r="P2901" t="str">
        <f t="shared" si="316"/>
        <v/>
      </c>
      <c r="Q2901" t="str">
        <f t="shared" si="317"/>
        <v>theater</v>
      </c>
      <c r="R2901" t="str">
        <f t="shared" si="318"/>
        <v>plays</v>
      </c>
      <c r="S2901" s="9">
        <f t="shared" si="319"/>
        <v>42514.869884259257</v>
      </c>
      <c r="T2901" s="9">
        <f t="shared" si="320"/>
        <v>42574.869884259257</v>
      </c>
      <c r="U2901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f t="shared" si="315"/>
        <v>62</v>
      </c>
      <c r="P2902">
        <f t="shared" si="316"/>
        <v>486.43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41830.025833333333</v>
      </c>
      <c r="T2902" s="9">
        <f t="shared" si="320"/>
        <v>41860.025833333333</v>
      </c>
      <c r="U2902">
        <f t="shared" si="321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41982.696053240739</v>
      </c>
      <c r="T2903" s="9">
        <f t="shared" si="320"/>
        <v>42042.696053240739</v>
      </c>
      <c r="U2903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f t="shared" si="315"/>
        <v>1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42210.231435185182</v>
      </c>
      <c r="T2904" s="9">
        <f t="shared" si="320"/>
        <v>42240.231435185182</v>
      </c>
      <c r="U2904">
        <f t="shared" si="321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f t="shared" si="315"/>
        <v>1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42195.95854166666</v>
      </c>
      <c r="T2905" s="9">
        <f t="shared" si="320"/>
        <v>42255.95854166666</v>
      </c>
      <c r="U2905">
        <f t="shared" si="321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41940.759618055556</v>
      </c>
      <c r="T2906" s="9">
        <f t="shared" si="320"/>
        <v>41952.291666666664</v>
      </c>
      <c r="U2906">
        <f t="shared" si="321"/>
        <v>12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f t="shared" si="315"/>
        <v>18</v>
      </c>
      <c r="P2907">
        <f t="shared" si="316"/>
        <v>36.589999999999996</v>
      </c>
      <c r="Q2907" t="str">
        <f t="shared" si="317"/>
        <v>theater</v>
      </c>
      <c r="R2907" t="str">
        <f t="shared" si="318"/>
        <v>plays</v>
      </c>
      <c r="S2907" s="9">
        <f t="shared" si="319"/>
        <v>42605.848530092589</v>
      </c>
      <c r="T2907" s="9">
        <f t="shared" si="320"/>
        <v>42619.848530092589</v>
      </c>
      <c r="U2907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f t="shared" si="315"/>
        <v>10</v>
      </c>
      <c r="P2908">
        <f t="shared" si="316"/>
        <v>80.72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42199.440578703703</v>
      </c>
      <c r="T2908" s="9">
        <f t="shared" si="320"/>
        <v>42216.833333333336</v>
      </c>
      <c r="U2908">
        <f t="shared" si="321"/>
        <v>18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f t="shared" si="315"/>
        <v>1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42444.669409722213</v>
      </c>
      <c r="T2909" s="9">
        <f t="shared" si="320"/>
        <v>42504.669409722213</v>
      </c>
      <c r="U2909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f t="shared" si="315"/>
        <v>3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42499.523368055547</v>
      </c>
      <c r="T2910" s="9">
        <f t="shared" si="320"/>
        <v>42529.523368055547</v>
      </c>
      <c r="U2910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f t="shared" si="315"/>
        <v>1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41929.057881944442</v>
      </c>
      <c r="T2911" s="9">
        <f t="shared" si="320"/>
        <v>41968.615277777775</v>
      </c>
      <c r="U2911">
        <f t="shared" si="321"/>
        <v>40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f t="shared" si="315"/>
        <v>1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42107.632951388885</v>
      </c>
      <c r="T2912" s="9">
        <f t="shared" si="320"/>
        <v>42167.632951388885</v>
      </c>
      <c r="U2912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f t="shared" si="315"/>
        <v>37</v>
      </c>
      <c r="P2913">
        <f t="shared" si="316"/>
        <v>46.93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42142.560486111113</v>
      </c>
      <c r="T2913" s="9">
        <f t="shared" si="320"/>
        <v>42182.560486111113</v>
      </c>
      <c r="U2913">
        <f t="shared" si="321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f t="shared" si="315"/>
        <v>15</v>
      </c>
      <c r="P2914">
        <f t="shared" si="316"/>
        <v>78.08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42353.923310185179</v>
      </c>
      <c r="T2914" s="9">
        <f t="shared" si="320"/>
        <v>42383.923310185179</v>
      </c>
      <c r="U2914">
        <f t="shared" si="321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f t="shared" si="315"/>
        <v>1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41828.714571759258</v>
      </c>
      <c r="T2915" s="9">
        <f t="shared" si="320"/>
        <v>41888.714571759258</v>
      </c>
      <c r="U2915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f t="shared" si="315"/>
        <v>1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42017.699004629627</v>
      </c>
      <c r="T2916" s="9">
        <f t="shared" si="320"/>
        <v>42077.657337962963</v>
      </c>
      <c r="U2916">
        <f t="shared" si="321"/>
        <v>60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f t="shared" si="315"/>
        <v>62</v>
      </c>
      <c r="P2917">
        <f t="shared" si="316"/>
        <v>203.67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42415.189699074072</v>
      </c>
      <c r="T2917" s="9">
        <f t="shared" si="320"/>
        <v>42445.1480324074</v>
      </c>
      <c r="U2917">
        <f t="shared" si="321"/>
        <v>30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f t="shared" si="315"/>
        <v>8</v>
      </c>
      <c r="P2918">
        <f t="shared" si="316"/>
        <v>20.720000000000002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41755.268391203703</v>
      </c>
      <c r="T2918" s="9">
        <f t="shared" si="320"/>
        <v>41778.268391203703</v>
      </c>
      <c r="U2918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f t="shared" si="315"/>
        <v>22</v>
      </c>
      <c r="P2919">
        <f t="shared" si="316"/>
        <v>48.559999999999995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42245.026006944441</v>
      </c>
      <c r="T2919" s="9">
        <f t="shared" si="320"/>
        <v>42263.026006944441</v>
      </c>
      <c r="U2919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f t="shared" si="315"/>
        <v>28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42278.421377314815</v>
      </c>
      <c r="T2920" s="9">
        <f t="shared" si="320"/>
        <v>42306.421377314815</v>
      </c>
      <c r="U2920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f t="shared" si="315"/>
        <v>9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41826.411215277774</v>
      </c>
      <c r="T2921" s="9">
        <f t="shared" si="320"/>
        <v>41856.411215277774</v>
      </c>
      <c r="U2921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f t="shared" si="315"/>
        <v>27</v>
      </c>
      <c r="P2922">
        <f t="shared" si="316"/>
        <v>51.62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42058.584143518521</v>
      </c>
      <c r="T2922" s="9">
        <f t="shared" si="320"/>
        <v>42088.54247685185</v>
      </c>
      <c r="U2922">
        <f t="shared" si="321"/>
        <v>30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41877.678287037037</v>
      </c>
      <c r="T2923" s="9">
        <f t="shared" si="320"/>
        <v>41907.678287037037</v>
      </c>
      <c r="U2923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f t="shared" si="315"/>
        <v>100</v>
      </c>
      <c r="P2924">
        <f t="shared" si="316"/>
        <v>83.34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42097.665821759256</v>
      </c>
      <c r="T2924" s="9">
        <f t="shared" si="320"/>
        <v>42142.665821759256</v>
      </c>
      <c r="U2924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42012.944201388884</v>
      </c>
      <c r="T2925" s="9">
        <f t="shared" si="320"/>
        <v>42027.916666666664</v>
      </c>
      <c r="U2925">
        <f t="shared" si="321"/>
        <v>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f t="shared" si="315"/>
        <v>104</v>
      </c>
      <c r="P2926">
        <f t="shared" si="316"/>
        <v>175.51999999999998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42103.348495370366</v>
      </c>
      <c r="T2926" s="9">
        <f t="shared" si="320"/>
        <v>42132.957638888889</v>
      </c>
      <c r="U2926">
        <f t="shared" si="321"/>
        <v>30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f t="shared" si="315"/>
        <v>103</v>
      </c>
      <c r="P2927">
        <f t="shared" si="316"/>
        <v>231.67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41863.375787037032</v>
      </c>
      <c r="T2927" s="9">
        <f t="shared" si="320"/>
        <v>41893.375787037032</v>
      </c>
      <c r="U2927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42044.557627314811</v>
      </c>
      <c r="T2928" s="9">
        <f t="shared" si="320"/>
        <v>42058.557627314811</v>
      </c>
      <c r="U2928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f t="shared" si="315"/>
        <v>131</v>
      </c>
      <c r="P2929">
        <f t="shared" si="316"/>
        <v>112.15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41806.460983796293</v>
      </c>
      <c r="T2929" s="9">
        <f t="shared" si="320"/>
        <v>41835</v>
      </c>
      <c r="U2929">
        <f t="shared" si="321"/>
        <v>29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f t="shared" si="315"/>
        <v>100</v>
      </c>
      <c r="P2930">
        <f t="shared" si="316"/>
        <v>41.669999999999995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42403.789884259262</v>
      </c>
      <c r="T2930" s="9">
        <f t="shared" si="320"/>
        <v>42433.789884259262</v>
      </c>
      <c r="U2930">
        <f t="shared" si="321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f t="shared" si="315"/>
        <v>103</v>
      </c>
      <c r="P2931">
        <f t="shared" si="316"/>
        <v>255.17999999999998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41754.355995370366</v>
      </c>
      <c r="T2931" s="9">
        <f t="shared" si="320"/>
        <v>41784.355995370366</v>
      </c>
      <c r="U2931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f t="shared" si="315"/>
        <v>101</v>
      </c>
      <c r="P2932">
        <f t="shared" si="316"/>
        <v>162.78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42101.375740740739</v>
      </c>
      <c r="T2932" s="9">
        <f t="shared" si="320"/>
        <v>42131.375740740739</v>
      </c>
      <c r="U2932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f t="shared" si="315"/>
        <v>106</v>
      </c>
      <c r="P2933">
        <f t="shared" si="316"/>
        <v>88.34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41872.082905092589</v>
      </c>
      <c r="T2933" s="9">
        <f t="shared" si="320"/>
        <v>41897.047222222223</v>
      </c>
      <c r="U2933">
        <f t="shared" si="321"/>
        <v>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f t="shared" si="315"/>
        <v>106</v>
      </c>
      <c r="P2934">
        <f t="shared" si="316"/>
        <v>85.740000000000009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42024.956446759257</v>
      </c>
      <c r="T2934" s="9">
        <f t="shared" si="320"/>
        <v>42056.249999999993</v>
      </c>
      <c r="U2934">
        <f t="shared" si="321"/>
        <v>32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f t="shared" si="315"/>
        <v>103</v>
      </c>
      <c r="P2935">
        <f t="shared" si="316"/>
        <v>47.58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42495.748298611106</v>
      </c>
      <c r="T2935" s="9">
        <f t="shared" si="320"/>
        <v>42525.748298611106</v>
      </c>
      <c r="U2935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f t="shared" si="315"/>
        <v>108</v>
      </c>
      <c r="P2936">
        <f t="shared" si="316"/>
        <v>72.98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41775.427824074075</v>
      </c>
      <c r="T2936" s="9">
        <f t="shared" si="320"/>
        <v>41805.427824074075</v>
      </c>
      <c r="U2936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f t="shared" si="315"/>
        <v>101</v>
      </c>
      <c r="P2937">
        <f t="shared" si="316"/>
        <v>90.54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42553.375092592592</v>
      </c>
      <c r="T2937" s="9">
        <f t="shared" si="320"/>
        <v>42611.499999999993</v>
      </c>
      <c r="U2937">
        <f t="shared" si="321"/>
        <v>59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f t="shared" si="315"/>
        <v>128</v>
      </c>
      <c r="P2938">
        <f t="shared" si="316"/>
        <v>37.65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41912.442395833328</v>
      </c>
      <c r="T2938" s="9">
        <f t="shared" si="320"/>
        <v>41924.999305555553</v>
      </c>
      <c r="U2938">
        <f t="shared" si="321"/>
        <v>13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f t="shared" si="315"/>
        <v>134</v>
      </c>
      <c r="P2939">
        <f t="shared" si="316"/>
        <v>36.369999999999997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41803.248993055553</v>
      </c>
      <c r="T2939" s="9">
        <f t="shared" si="320"/>
        <v>41833.248993055553</v>
      </c>
      <c r="U2939">
        <f t="shared" si="321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f t="shared" si="315"/>
        <v>102</v>
      </c>
      <c r="P2940">
        <f t="shared" si="316"/>
        <v>126.72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42004.495532407404</v>
      </c>
      <c r="T2940" s="9">
        <f t="shared" si="320"/>
        <v>42034.495532407404</v>
      </c>
      <c r="U2940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f t="shared" si="315"/>
        <v>103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41845.60083333333</v>
      </c>
      <c r="T2941" s="9">
        <f t="shared" si="320"/>
        <v>41878.833333333328</v>
      </c>
      <c r="U2941">
        <f t="shared" si="321"/>
        <v>34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f t="shared" si="315"/>
        <v>108</v>
      </c>
      <c r="P2942">
        <f t="shared" si="316"/>
        <v>81.25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41982.565023148149</v>
      </c>
      <c r="T2942" s="9">
        <f t="shared" si="320"/>
        <v>42022.565023148149</v>
      </c>
      <c r="U2942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f t="shared" si="315"/>
        <v>1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42034.751793981479</v>
      </c>
      <c r="T2943" s="9">
        <f t="shared" si="320"/>
        <v>42064.751793981479</v>
      </c>
      <c r="U2943">
        <f t="shared" si="321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f t="shared" si="315"/>
        <v>21</v>
      </c>
      <c r="P2944">
        <f t="shared" si="316"/>
        <v>202.23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42334.595590277771</v>
      </c>
      <c r="T2944" s="9">
        <f t="shared" si="320"/>
        <v>42354.637499999997</v>
      </c>
      <c r="U2944">
        <f t="shared" si="321"/>
        <v>21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f t="shared" si="315"/>
        <v>0</v>
      </c>
      <c r="P2945" t="str">
        <f t="shared" si="316"/>
        <v/>
      </c>
      <c r="Q2945" t="str">
        <f t="shared" si="317"/>
        <v>theater</v>
      </c>
      <c r="R2945" t="str">
        <f t="shared" si="318"/>
        <v>spaces</v>
      </c>
      <c r="S2945" s="9">
        <f t="shared" si="319"/>
        <v>42076.921064814807</v>
      </c>
      <c r="T2945" s="9">
        <f t="shared" si="320"/>
        <v>42106.921064814807</v>
      </c>
      <c r="U2945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42132.705995370365</v>
      </c>
      <c r="T2946" s="9">
        <f t="shared" si="320"/>
        <v>42162.705995370365</v>
      </c>
      <c r="U2946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f t="shared" ref="O2947:O3010" si="322">ROUNDUP(SUM(E2947/D2947)*100,)</f>
        <v>0</v>
      </c>
      <c r="P2947" t="str">
        <f t="shared" ref="P2947:P3010" si="323">IFERROR(ROUNDUP(E2947/L2947,2),"")</f>
        <v/>
      </c>
      <c r="Q2947" t="str">
        <f t="shared" ref="Q2947:Q3010" si="324">LEFT(N2947,SEARCH("/",N2947,1)-1)</f>
        <v>theater</v>
      </c>
      <c r="R2947" t="str">
        <f t="shared" ref="R2947:R3010" si="325">RIGHT(N2947,LEN(N2947) - SEARCH("/",N2947))</f>
        <v>spaces</v>
      </c>
      <c r="S2947" s="9">
        <f t="shared" ref="S2947:S3010" si="326">(((J2947/60)/60)/24)+DATE(1970,1,1)+(-5/24)</f>
        <v>42117.931250000001</v>
      </c>
      <c r="T2947" s="9">
        <f t="shared" ref="T2947:T3010" si="327">(((I2947/60)/60)/24)+DATE(1970,1,1)+(-5/24)</f>
        <v>42147.931250000001</v>
      </c>
      <c r="U2947">
        <f t="shared" ref="U2947:U3010" si="328">IFERROR(ROUNDUP(T2947-S2947,0),"")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f t="shared" si="322"/>
        <v>1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42567.322824074072</v>
      </c>
      <c r="T2948" s="9">
        <f t="shared" si="327"/>
        <v>42597.322824074072</v>
      </c>
      <c r="U2948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f t="shared" si="322"/>
        <v>5</v>
      </c>
      <c r="P2949">
        <f t="shared" si="323"/>
        <v>82.47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42649.353784722225</v>
      </c>
      <c r="T2949" s="9">
        <f t="shared" si="327"/>
        <v>42698.507638888892</v>
      </c>
      <c r="U2949">
        <f t="shared" si="328"/>
        <v>50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f t="shared" si="322"/>
        <v>1</v>
      </c>
      <c r="P2950">
        <f t="shared" si="323"/>
        <v>2.67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42097.440891203696</v>
      </c>
      <c r="T2950" s="9">
        <f t="shared" si="327"/>
        <v>42157.440891203696</v>
      </c>
      <c r="U2950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f t="shared" si="322"/>
        <v>3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42297.61478009259</v>
      </c>
      <c r="T2951" s="9">
        <f t="shared" si="327"/>
        <v>42327.656446759262</v>
      </c>
      <c r="U2951">
        <f t="shared" si="328"/>
        <v>31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f t="shared" si="322"/>
        <v>0</v>
      </c>
      <c r="P2952" t="str">
        <f t="shared" si="323"/>
        <v/>
      </c>
      <c r="Q2952" t="str">
        <f t="shared" si="324"/>
        <v>theater</v>
      </c>
      <c r="R2952" t="str">
        <f t="shared" si="325"/>
        <v>spaces</v>
      </c>
      <c r="S2952" s="9">
        <f t="shared" si="326"/>
        <v>42362.156851851854</v>
      </c>
      <c r="T2952" s="9">
        <f t="shared" si="327"/>
        <v>42392.156851851854</v>
      </c>
      <c r="U2952">
        <f t="shared" si="32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f t="shared" si="322"/>
        <v>3</v>
      </c>
      <c r="P2953">
        <f t="shared" si="323"/>
        <v>18.900000000000002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41872.594594907401</v>
      </c>
      <c r="T2953" s="9">
        <f t="shared" si="327"/>
        <v>41917.594594907401</v>
      </c>
      <c r="U2953">
        <f t="shared" si="32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f t="shared" si="322"/>
        <v>9</v>
      </c>
      <c r="P2954">
        <f t="shared" si="323"/>
        <v>200.63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42628.481932870367</v>
      </c>
      <c r="T2954" s="9">
        <f t="shared" si="327"/>
        <v>42659.958333333336</v>
      </c>
      <c r="U2954">
        <f t="shared" si="328"/>
        <v>32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f t="shared" si="322"/>
        <v>1</v>
      </c>
      <c r="P2955">
        <f t="shared" si="323"/>
        <v>201.67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42255.583576388883</v>
      </c>
      <c r="T2955" s="9">
        <f t="shared" si="327"/>
        <v>42285.583576388883</v>
      </c>
      <c r="U2955">
        <f t="shared" si="32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f t="shared" si="322"/>
        <v>0</v>
      </c>
      <c r="P2956" t="str">
        <f t="shared" si="323"/>
        <v/>
      </c>
      <c r="Q2956" t="str">
        <f t="shared" si="324"/>
        <v>theater</v>
      </c>
      <c r="R2956" t="str">
        <f t="shared" si="325"/>
        <v>spaces</v>
      </c>
      <c r="S2956" s="9">
        <f t="shared" si="326"/>
        <v>42790.375034722216</v>
      </c>
      <c r="T2956" s="9">
        <f t="shared" si="327"/>
        <v>42810.333368055559</v>
      </c>
      <c r="U2956">
        <f t="shared" si="328"/>
        <v>20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42141.532974537033</v>
      </c>
      <c r="T2957" s="9">
        <f t="shared" si="327"/>
        <v>42171.532974537033</v>
      </c>
      <c r="U2957">
        <f t="shared" si="32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f t="shared" si="322"/>
        <v>17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42464.750578703701</v>
      </c>
      <c r="T2958" s="9">
        <f t="shared" si="327"/>
        <v>42494.750578703701</v>
      </c>
      <c r="U2958">
        <f t="shared" si="32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f t="shared" si="322"/>
        <v>2</v>
      </c>
      <c r="P2959">
        <f t="shared" si="323"/>
        <v>93.34</v>
      </c>
      <c r="Q2959" t="str">
        <f t="shared" si="324"/>
        <v>theater</v>
      </c>
      <c r="R2959" t="str">
        <f t="shared" si="325"/>
        <v>spaces</v>
      </c>
      <c r="S2959" s="9">
        <f t="shared" si="326"/>
        <v>42030.80291666666</v>
      </c>
      <c r="T2959" s="9">
        <f t="shared" si="327"/>
        <v>42090.761249999996</v>
      </c>
      <c r="U2959">
        <f t="shared" si="328"/>
        <v>60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f t="shared" si="322"/>
        <v>0</v>
      </c>
      <c r="P2960" t="str">
        <f t="shared" si="323"/>
        <v/>
      </c>
      <c r="Q2960" t="str">
        <f t="shared" si="324"/>
        <v>theater</v>
      </c>
      <c r="R2960" t="str">
        <f t="shared" si="325"/>
        <v>spaces</v>
      </c>
      <c r="S2960" s="9">
        <f t="shared" si="326"/>
        <v>42438.570798611108</v>
      </c>
      <c r="T2960" s="9">
        <f t="shared" si="327"/>
        <v>42498.529131944444</v>
      </c>
      <c r="U2960">
        <f t="shared" si="328"/>
        <v>60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f t="shared" si="322"/>
        <v>0</v>
      </c>
      <c r="P2961" t="str">
        <f t="shared" si="323"/>
        <v/>
      </c>
      <c r="Q2961" t="str">
        <f t="shared" si="324"/>
        <v>theater</v>
      </c>
      <c r="R2961" t="str">
        <f t="shared" si="325"/>
        <v>spaces</v>
      </c>
      <c r="S2961" s="9">
        <f t="shared" si="326"/>
        <v>42497.800057870372</v>
      </c>
      <c r="T2961" s="9">
        <f t="shared" si="327"/>
        <v>42527.800057870372</v>
      </c>
      <c r="U2961">
        <f t="shared" si="32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f t="shared" si="322"/>
        <v>0</v>
      </c>
      <c r="P2962" t="str">
        <f t="shared" si="323"/>
        <v/>
      </c>
      <c r="Q2962" t="str">
        <f t="shared" si="324"/>
        <v>theater</v>
      </c>
      <c r="R2962" t="str">
        <f t="shared" si="325"/>
        <v>spaces</v>
      </c>
      <c r="S2962" s="9">
        <f t="shared" si="326"/>
        <v>41863.54887731481</v>
      </c>
      <c r="T2962" s="9">
        <f t="shared" si="327"/>
        <v>41893.54887731481</v>
      </c>
      <c r="U2962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f t="shared" si="322"/>
        <v>110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42061.004155092589</v>
      </c>
      <c r="T2963" s="9">
        <f t="shared" si="327"/>
        <v>42088.958333333336</v>
      </c>
      <c r="U2963">
        <f t="shared" si="328"/>
        <v>28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f t="shared" si="322"/>
        <v>122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42036.035949074074</v>
      </c>
      <c r="T2964" s="9">
        <f t="shared" si="327"/>
        <v>42064.082638888889</v>
      </c>
      <c r="U2964">
        <f t="shared" si="328"/>
        <v>29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f t="shared" si="322"/>
        <v>107</v>
      </c>
      <c r="P2965">
        <f t="shared" si="323"/>
        <v>109.04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42157.26185185185</v>
      </c>
      <c r="T2965" s="9">
        <f t="shared" si="327"/>
        <v>42187.26185185185</v>
      </c>
      <c r="U2965">
        <f t="shared" si="32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f t="shared" si="322"/>
        <v>101</v>
      </c>
      <c r="P2966">
        <f t="shared" si="323"/>
        <v>25.700000000000003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41827.701608796291</v>
      </c>
      <c r="T2966" s="9">
        <f t="shared" si="327"/>
        <v>41857.688888888886</v>
      </c>
      <c r="U2966">
        <f t="shared" si="328"/>
        <v>30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f t="shared" si="322"/>
        <v>109</v>
      </c>
      <c r="P2967">
        <f t="shared" si="323"/>
        <v>41.93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42162.521215277775</v>
      </c>
      <c r="T2967" s="9">
        <f t="shared" si="327"/>
        <v>42192.521215277775</v>
      </c>
      <c r="U2967">
        <f t="shared" si="32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f t="shared" si="322"/>
        <v>114</v>
      </c>
      <c r="P2968">
        <f t="shared" si="323"/>
        <v>88.78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42233.530231481483</v>
      </c>
      <c r="T2968" s="9">
        <f t="shared" si="327"/>
        <v>42263.530231481483</v>
      </c>
      <c r="U2968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f t="shared" si="322"/>
        <v>114</v>
      </c>
      <c r="P2969">
        <f t="shared" si="323"/>
        <v>80.23</v>
      </c>
      <c r="Q2969" t="str">
        <f t="shared" si="324"/>
        <v>theater</v>
      </c>
      <c r="R2969" t="str">
        <f t="shared" si="325"/>
        <v>plays</v>
      </c>
      <c r="S2969" s="9">
        <f t="shared" si="326"/>
        <v>42041.989490740736</v>
      </c>
      <c r="T2969" s="9">
        <f t="shared" si="327"/>
        <v>42071.947824074072</v>
      </c>
      <c r="U2969">
        <f t="shared" si="328"/>
        <v>30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f t="shared" si="322"/>
        <v>106</v>
      </c>
      <c r="P2970">
        <f t="shared" si="323"/>
        <v>78.940000000000012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42585.315509259257</v>
      </c>
      <c r="T2970" s="9">
        <f t="shared" si="327"/>
        <v>42598.957638888889</v>
      </c>
      <c r="U2970">
        <f t="shared" si="328"/>
        <v>14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f t="shared" si="322"/>
        <v>163</v>
      </c>
      <c r="P2971">
        <f t="shared" si="323"/>
        <v>95.59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42097.578159722216</v>
      </c>
      <c r="T2971" s="9">
        <f t="shared" si="327"/>
        <v>42127.743750000001</v>
      </c>
      <c r="U2971">
        <f t="shared" si="328"/>
        <v>31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f t="shared" si="322"/>
        <v>106</v>
      </c>
      <c r="P2972">
        <f t="shared" si="323"/>
        <v>69.900000000000006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41808.461238425924</v>
      </c>
      <c r="T2972" s="9">
        <f t="shared" si="327"/>
        <v>41838.461238425924</v>
      </c>
      <c r="U2972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f t="shared" si="322"/>
        <v>101</v>
      </c>
      <c r="P2973">
        <f t="shared" si="323"/>
        <v>74.540000000000006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41852.449976851851</v>
      </c>
      <c r="T2973" s="9">
        <f t="shared" si="327"/>
        <v>41882.449976851851</v>
      </c>
      <c r="U2973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f t="shared" si="322"/>
        <v>106</v>
      </c>
      <c r="P2974">
        <f t="shared" si="323"/>
        <v>123.95</v>
      </c>
      <c r="Q2974" t="str">
        <f t="shared" si="324"/>
        <v>theater</v>
      </c>
      <c r="R2974" t="str">
        <f t="shared" si="325"/>
        <v>plays</v>
      </c>
      <c r="S2974" s="9">
        <f t="shared" si="326"/>
        <v>42693.90185185185</v>
      </c>
      <c r="T2974" s="9">
        <f t="shared" si="327"/>
        <v>42708.833333333336</v>
      </c>
      <c r="U2974">
        <f t="shared" si="328"/>
        <v>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f t="shared" si="322"/>
        <v>175</v>
      </c>
      <c r="P2975">
        <f t="shared" si="323"/>
        <v>264.84999999999997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42341.610046296293</v>
      </c>
      <c r="T2975" s="9">
        <f t="shared" si="327"/>
        <v>42369.958333333336</v>
      </c>
      <c r="U2975">
        <f t="shared" si="328"/>
        <v>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f t="shared" si="322"/>
        <v>102</v>
      </c>
      <c r="P2976">
        <f t="shared" si="323"/>
        <v>58.629999999999995</v>
      </c>
      <c r="Q2976" t="str">
        <f t="shared" si="324"/>
        <v>theater</v>
      </c>
      <c r="R2976" t="str">
        <f t="shared" si="325"/>
        <v>plays</v>
      </c>
      <c r="S2976" s="9">
        <f t="shared" si="326"/>
        <v>41879.852673611109</v>
      </c>
      <c r="T2976" s="9">
        <f t="shared" si="327"/>
        <v>41907.857638888883</v>
      </c>
      <c r="U2976">
        <f t="shared" si="328"/>
        <v>29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f t="shared" si="322"/>
        <v>101</v>
      </c>
      <c r="P2977">
        <f t="shared" si="323"/>
        <v>70.89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41941.475532407407</v>
      </c>
      <c r="T2977" s="9">
        <f t="shared" si="327"/>
        <v>41969.916666666664</v>
      </c>
      <c r="U2977">
        <f t="shared" si="328"/>
        <v>29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f t="shared" si="322"/>
        <v>172</v>
      </c>
      <c r="P2978">
        <f t="shared" si="323"/>
        <v>8.58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42425.522337962961</v>
      </c>
      <c r="T2978" s="9">
        <f t="shared" si="327"/>
        <v>42442.291666666664</v>
      </c>
      <c r="U2978">
        <f t="shared" si="328"/>
        <v>17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f t="shared" si="322"/>
        <v>114</v>
      </c>
      <c r="P2979">
        <f t="shared" si="323"/>
        <v>113.57000000000001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42026.672847222224</v>
      </c>
      <c r="T2979" s="9">
        <f t="shared" si="327"/>
        <v>42085.884722222218</v>
      </c>
      <c r="U2979">
        <f t="shared" si="328"/>
        <v>60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f t="shared" si="322"/>
        <v>130</v>
      </c>
      <c r="P2980">
        <f t="shared" si="323"/>
        <v>60.69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41922.432256944441</v>
      </c>
      <c r="T2980" s="9">
        <f t="shared" si="327"/>
        <v>41932.040972222218</v>
      </c>
      <c r="U2980">
        <f t="shared" si="328"/>
        <v>10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f t="shared" si="322"/>
        <v>102</v>
      </c>
      <c r="P2981">
        <f t="shared" si="323"/>
        <v>110.22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41993.616006944438</v>
      </c>
      <c r="T2981" s="9">
        <f t="shared" si="327"/>
        <v>42010.041666666664</v>
      </c>
      <c r="U2981">
        <f t="shared" si="328"/>
        <v>17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f t="shared" si="322"/>
        <v>110</v>
      </c>
      <c r="P2982">
        <f t="shared" si="323"/>
        <v>136.45999999999998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42219.70752314815</v>
      </c>
      <c r="T2982" s="9">
        <f t="shared" si="327"/>
        <v>42239.874999999993</v>
      </c>
      <c r="U2982">
        <f t="shared" si="328"/>
        <v>21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f t="shared" si="322"/>
        <v>129</v>
      </c>
      <c r="P2983">
        <f t="shared" si="323"/>
        <v>53.169999999999995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42225.351342592585</v>
      </c>
      <c r="T2983" s="9">
        <f t="shared" si="327"/>
        <v>42270.351342592585</v>
      </c>
      <c r="U2983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f t="shared" si="322"/>
        <v>103</v>
      </c>
      <c r="P2984">
        <f t="shared" si="323"/>
        <v>86.5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42381.478506944441</v>
      </c>
      <c r="T2984" s="9">
        <f t="shared" si="327"/>
        <v>42411.478506944441</v>
      </c>
      <c r="U2984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f t="shared" si="322"/>
        <v>147</v>
      </c>
      <c r="P2985">
        <f t="shared" si="323"/>
        <v>155.23999999999998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41894.424027777779</v>
      </c>
      <c r="T2985" s="9">
        <f t="shared" si="327"/>
        <v>41954.465694444443</v>
      </c>
      <c r="U2985">
        <f t="shared" si="328"/>
        <v>61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f t="shared" si="322"/>
        <v>101</v>
      </c>
      <c r="P2986">
        <f t="shared" si="323"/>
        <v>115.09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42576.070381944439</v>
      </c>
      <c r="T2986" s="9">
        <f t="shared" si="327"/>
        <v>42606.070381944439</v>
      </c>
      <c r="U2986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f t="shared" si="322"/>
        <v>122</v>
      </c>
      <c r="P2987">
        <f t="shared" si="323"/>
        <v>109.60000000000001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42654.765370370362</v>
      </c>
      <c r="T2987" s="9">
        <f t="shared" si="327"/>
        <v>42673.958333333336</v>
      </c>
      <c r="U2987">
        <f t="shared" si="328"/>
        <v>20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f t="shared" si="322"/>
        <v>106</v>
      </c>
      <c r="P2988">
        <f t="shared" si="323"/>
        <v>45.22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42431.29173611111</v>
      </c>
      <c r="T2988" s="9">
        <f t="shared" si="327"/>
        <v>42491.250069444439</v>
      </c>
      <c r="U2988">
        <f t="shared" si="328"/>
        <v>60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f t="shared" si="322"/>
        <v>111</v>
      </c>
      <c r="P2989">
        <f t="shared" si="323"/>
        <v>104.16000000000001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42627.098969907405</v>
      </c>
      <c r="T2989" s="9">
        <f t="shared" si="327"/>
        <v>42655.791666666664</v>
      </c>
      <c r="U2989">
        <f t="shared" si="328"/>
        <v>29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f t="shared" si="322"/>
        <v>100</v>
      </c>
      <c r="P2990">
        <f t="shared" si="323"/>
        <v>35.72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42511.153715277782</v>
      </c>
      <c r="T2990" s="9">
        <f t="shared" si="327"/>
        <v>42541.153715277782</v>
      </c>
      <c r="U2990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9">
        <f t="shared" si="326"/>
        <v>42336.812060185184</v>
      </c>
      <c r="T2991" s="9">
        <f t="shared" si="327"/>
        <v>42358.999305555553</v>
      </c>
      <c r="U2991">
        <f t="shared" si="328"/>
        <v>23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f t="shared" si="322"/>
        <v>100</v>
      </c>
      <c r="P2992">
        <f t="shared" si="323"/>
        <v>370.38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42341.365972222215</v>
      </c>
      <c r="T2992" s="9">
        <f t="shared" si="327"/>
        <v>42376.365972222215</v>
      </c>
      <c r="U2992">
        <f t="shared" si="32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f t="shared" si="322"/>
        <v>104</v>
      </c>
      <c r="P2993">
        <f t="shared" si="323"/>
        <v>94.410000000000011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42740.628819444442</v>
      </c>
      <c r="T2993" s="9">
        <f t="shared" si="327"/>
        <v>42762.628819444442</v>
      </c>
      <c r="U2993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f t="shared" si="322"/>
        <v>105</v>
      </c>
      <c r="P2994">
        <f t="shared" si="323"/>
        <v>48.989999999999995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42622.559143518512</v>
      </c>
      <c r="T2994" s="9">
        <f t="shared" si="327"/>
        <v>42652.559143518512</v>
      </c>
      <c r="U2994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f t="shared" si="322"/>
        <v>101</v>
      </c>
      <c r="P2995">
        <f t="shared" si="323"/>
        <v>45.6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42390.63040509259</v>
      </c>
      <c r="T2995" s="9">
        <f t="shared" si="327"/>
        <v>42420.63040509259</v>
      </c>
      <c r="U2995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f t="shared" si="322"/>
        <v>458</v>
      </c>
      <c r="P2996">
        <f t="shared" si="323"/>
        <v>23.28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41885.270509259259</v>
      </c>
      <c r="T2996" s="9">
        <f t="shared" si="327"/>
        <v>41915.270509259259</v>
      </c>
      <c r="U2996">
        <f t="shared" si="32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f t="shared" si="322"/>
        <v>105</v>
      </c>
      <c r="P2997">
        <f t="shared" si="323"/>
        <v>63.23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42724.456840277773</v>
      </c>
      <c r="T2997" s="9">
        <f t="shared" si="327"/>
        <v>42754.456840277773</v>
      </c>
      <c r="U2997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f t="shared" si="322"/>
        <v>172</v>
      </c>
      <c r="P2998">
        <f t="shared" si="323"/>
        <v>153.53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42090.70416666667</v>
      </c>
      <c r="T2998" s="9">
        <f t="shared" si="327"/>
        <v>42150.70416666667</v>
      </c>
      <c r="U2998">
        <f t="shared" si="32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f t="shared" si="322"/>
        <v>104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42775.525381944441</v>
      </c>
      <c r="T2999" s="9">
        <f t="shared" si="327"/>
        <v>42792.999305555553</v>
      </c>
      <c r="U2999">
        <f t="shared" si="328"/>
        <v>18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f t="shared" si="322"/>
        <v>104</v>
      </c>
      <c r="P3000">
        <f t="shared" si="323"/>
        <v>118.98</v>
      </c>
      <c r="Q3000" t="str">
        <f t="shared" si="324"/>
        <v>theater</v>
      </c>
      <c r="R3000" t="str">
        <f t="shared" si="325"/>
        <v>spaces</v>
      </c>
      <c r="S3000" s="9">
        <f t="shared" si="326"/>
        <v>41777.985289351847</v>
      </c>
      <c r="T3000" s="9">
        <f t="shared" si="327"/>
        <v>41805.975694444445</v>
      </c>
      <c r="U3000">
        <f t="shared" si="328"/>
        <v>28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f t="shared" si="322"/>
        <v>119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42780.531944444439</v>
      </c>
      <c r="T3001" s="9">
        <f t="shared" si="327"/>
        <v>42794.874999999993</v>
      </c>
      <c r="U3001">
        <f t="shared" si="328"/>
        <v>15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42752.61886574074</v>
      </c>
      <c r="T3002" s="9">
        <f t="shared" si="327"/>
        <v>42766.541666666664</v>
      </c>
      <c r="U3002">
        <f t="shared" si="328"/>
        <v>14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f t="shared" si="322"/>
        <v>319</v>
      </c>
      <c r="P3003">
        <f t="shared" si="323"/>
        <v>131.38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42534.687291666669</v>
      </c>
      <c r="T3003" s="9">
        <f t="shared" si="327"/>
        <v>42564.687291666669</v>
      </c>
      <c r="U3003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f t="shared" si="322"/>
        <v>109</v>
      </c>
      <c r="P3004">
        <f t="shared" si="323"/>
        <v>73.040000000000006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41239.627916666665</v>
      </c>
      <c r="T3004" s="9">
        <f t="shared" si="327"/>
        <v>41269.627916666665</v>
      </c>
      <c r="U3004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f t="shared" si="322"/>
        <v>102</v>
      </c>
      <c r="P3005">
        <f t="shared" si="323"/>
        <v>178.53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42398.640925925924</v>
      </c>
      <c r="T3005" s="9">
        <f t="shared" si="327"/>
        <v>42430.040972222218</v>
      </c>
      <c r="U3005">
        <f t="shared" si="328"/>
        <v>32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f t="shared" si="322"/>
        <v>113</v>
      </c>
      <c r="P3006">
        <f t="shared" si="323"/>
        <v>162.91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41928.672731481478</v>
      </c>
      <c r="T3006" s="9">
        <f t="shared" si="327"/>
        <v>41958.714398148142</v>
      </c>
      <c r="U3006">
        <f t="shared" si="328"/>
        <v>31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f t="shared" si="322"/>
        <v>121</v>
      </c>
      <c r="P3007">
        <f t="shared" si="323"/>
        <v>108.25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41888.466493055552</v>
      </c>
      <c r="T3007" s="9">
        <f t="shared" si="327"/>
        <v>41918.466493055552</v>
      </c>
      <c r="U3007">
        <f t="shared" si="32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f t="shared" si="322"/>
        <v>108</v>
      </c>
      <c r="P3008">
        <f t="shared" si="323"/>
        <v>88.87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41957.548506944448</v>
      </c>
      <c r="T3008" s="9">
        <f t="shared" si="327"/>
        <v>41987.548506944448</v>
      </c>
      <c r="U3008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42098.007905092592</v>
      </c>
      <c r="T3009" s="9">
        <f t="shared" si="327"/>
        <v>42119.007905092592</v>
      </c>
      <c r="U3009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f t="shared" si="322"/>
        <v>102</v>
      </c>
      <c r="P3010">
        <f t="shared" si="323"/>
        <v>116.74000000000001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42360.003692129627</v>
      </c>
      <c r="T3010" s="9">
        <f t="shared" si="327"/>
        <v>42390.003692129627</v>
      </c>
      <c r="U3010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f t="shared" ref="O3011:O3074" si="329">ROUNDUP(SUM(E3011/D3011)*100,)</f>
        <v>120</v>
      </c>
      <c r="P3011">
        <f t="shared" ref="P3011:P3074" si="330">IFERROR(ROUNDUP(E3011/L3011,2),"")</f>
        <v>233.89999999999998</v>
      </c>
      <c r="Q3011" t="str">
        <f t="shared" ref="Q3011:Q3074" si="331">LEFT(N3011,SEARCH("/",N3011,1)-1)</f>
        <v>theater</v>
      </c>
      <c r="R3011" t="str">
        <f t="shared" ref="R3011:R3074" si="332">RIGHT(N3011,LEN(N3011) - SEARCH("/",N3011))</f>
        <v>spaces</v>
      </c>
      <c r="S3011" s="9">
        <f t="shared" ref="S3011:S3074" si="333">(((J3011/60)/60)/24)+DATE(1970,1,1)+(-5/24)</f>
        <v>41939.361574074072</v>
      </c>
      <c r="T3011" s="9">
        <f t="shared" ref="T3011:T3074" si="334">(((I3011/60)/60)/24)+DATE(1970,1,1)+(-5/24)</f>
        <v>41969.403240740743</v>
      </c>
      <c r="U3011">
        <f t="shared" ref="U3011:U3074" si="335">IFERROR(ROUNDUP(T3011-S3011,0),"")</f>
        <v>31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41996.624062499999</v>
      </c>
      <c r="T3012" s="9">
        <f t="shared" si="334"/>
        <v>42056.624062499999</v>
      </c>
      <c r="U3012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f t="shared" si="329"/>
        <v>124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42334.260601851849</v>
      </c>
      <c r="T3013" s="9">
        <f t="shared" si="334"/>
        <v>42361.749305555553</v>
      </c>
      <c r="U3013">
        <f t="shared" si="335"/>
        <v>28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f t="shared" si="329"/>
        <v>118</v>
      </c>
      <c r="P3014">
        <f t="shared" si="330"/>
        <v>85.190000000000012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42024.494560185187</v>
      </c>
      <c r="T3014" s="9">
        <f t="shared" si="334"/>
        <v>42045.494560185187</v>
      </c>
      <c r="U3014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f t="shared" si="329"/>
        <v>157</v>
      </c>
      <c r="P3015">
        <f t="shared" si="330"/>
        <v>146.69999999999999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42146.627881944441</v>
      </c>
      <c r="T3015" s="9">
        <f t="shared" si="334"/>
        <v>42176.627881944441</v>
      </c>
      <c r="U3015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f t="shared" si="329"/>
        <v>114</v>
      </c>
      <c r="P3016">
        <f t="shared" si="330"/>
        <v>50.769999999999996</v>
      </c>
      <c r="Q3016" t="str">
        <f t="shared" si="331"/>
        <v>theater</v>
      </c>
      <c r="R3016" t="str">
        <f t="shared" si="332"/>
        <v>spaces</v>
      </c>
      <c r="S3016" s="9">
        <f t="shared" si="333"/>
        <v>41919.915277777778</v>
      </c>
      <c r="T3016" s="9">
        <f t="shared" si="334"/>
        <v>41948</v>
      </c>
      <c r="U3016">
        <f t="shared" si="335"/>
        <v>29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f t="shared" si="329"/>
        <v>104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41785.518958333334</v>
      </c>
      <c r="T3017" s="9">
        <f t="shared" si="334"/>
        <v>41800.958333333328</v>
      </c>
      <c r="U3017">
        <f t="shared" si="335"/>
        <v>16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f t="shared" si="329"/>
        <v>103</v>
      </c>
      <c r="P3018">
        <f t="shared" si="330"/>
        <v>242.28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41778.339722222219</v>
      </c>
      <c r="T3018" s="9">
        <f t="shared" si="334"/>
        <v>41838.339722222219</v>
      </c>
      <c r="U3018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f t="shared" si="329"/>
        <v>106</v>
      </c>
      <c r="P3019">
        <f t="shared" si="330"/>
        <v>146.44999999999999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41841.641701388886</v>
      </c>
      <c r="T3019" s="9">
        <f t="shared" si="334"/>
        <v>41871.641701388886</v>
      </c>
      <c r="U3019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f t="shared" si="329"/>
        <v>101</v>
      </c>
      <c r="P3020">
        <f t="shared" si="330"/>
        <v>103.18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42163.090000000004</v>
      </c>
      <c r="T3020" s="9">
        <f t="shared" si="334"/>
        <v>42205.708333333336</v>
      </c>
      <c r="U3020">
        <f t="shared" si="335"/>
        <v>43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f t="shared" si="329"/>
        <v>122</v>
      </c>
      <c r="P3021">
        <f t="shared" si="330"/>
        <v>80.47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41758.625231481477</v>
      </c>
      <c r="T3021" s="9">
        <f t="shared" si="334"/>
        <v>41785.916666666664</v>
      </c>
      <c r="U3021">
        <f t="shared" si="335"/>
        <v>28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f t="shared" si="329"/>
        <v>101</v>
      </c>
      <c r="P3022">
        <f t="shared" si="330"/>
        <v>234.67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42170.638113425921</v>
      </c>
      <c r="T3022" s="9">
        <f t="shared" si="334"/>
        <v>42230.638113425921</v>
      </c>
      <c r="U3022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f t="shared" si="329"/>
        <v>117</v>
      </c>
      <c r="P3023">
        <f t="shared" si="330"/>
        <v>50.69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42660.410520833328</v>
      </c>
      <c r="T3023" s="9">
        <f t="shared" si="334"/>
        <v>42696.040972222218</v>
      </c>
      <c r="U3023">
        <f t="shared" si="335"/>
        <v>36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f t="shared" si="329"/>
        <v>101</v>
      </c>
      <c r="P3024">
        <f t="shared" si="330"/>
        <v>162.70999999999998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42564.745474537034</v>
      </c>
      <c r="T3024" s="9">
        <f t="shared" si="334"/>
        <v>42609.745474537034</v>
      </c>
      <c r="U3024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f t="shared" si="329"/>
        <v>103</v>
      </c>
      <c r="P3025">
        <f t="shared" si="330"/>
        <v>120.17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42121.46743055556</v>
      </c>
      <c r="T3025" s="9">
        <f t="shared" si="334"/>
        <v>42166.46743055556</v>
      </c>
      <c r="U3025">
        <f t="shared" si="335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f t="shared" si="329"/>
        <v>247</v>
      </c>
      <c r="P3026">
        <f t="shared" si="330"/>
        <v>67.7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41158.785590277774</v>
      </c>
      <c r="T3026" s="9">
        <f t="shared" si="334"/>
        <v>41188.785590277774</v>
      </c>
      <c r="U3026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f t="shared" si="329"/>
        <v>303</v>
      </c>
      <c r="P3027">
        <f t="shared" si="330"/>
        <v>52.11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41761.301076388889</v>
      </c>
      <c r="T3027" s="9">
        <f t="shared" si="334"/>
        <v>41789.458333333328</v>
      </c>
      <c r="U3027">
        <f t="shared" si="335"/>
        <v>29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f t="shared" si="329"/>
        <v>144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42783.251064814809</v>
      </c>
      <c r="T3028" s="9">
        <f t="shared" si="334"/>
        <v>42797.251064814809</v>
      </c>
      <c r="U3028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f t="shared" si="329"/>
        <v>132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42053.49596064815</v>
      </c>
      <c r="T3029" s="9">
        <f t="shared" si="334"/>
        <v>42083.454293981478</v>
      </c>
      <c r="U3029">
        <f t="shared" si="335"/>
        <v>30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f t="shared" si="329"/>
        <v>169</v>
      </c>
      <c r="P3030">
        <f t="shared" si="330"/>
        <v>84.86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42567.055844907409</v>
      </c>
      <c r="T3030" s="9">
        <f t="shared" si="334"/>
        <v>42597.055844907409</v>
      </c>
      <c r="U3030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f t="shared" si="329"/>
        <v>110</v>
      </c>
      <c r="P3031">
        <f t="shared" si="330"/>
        <v>94.550000000000011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41932.500543981478</v>
      </c>
      <c r="T3031" s="9">
        <f t="shared" si="334"/>
        <v>41960.982638888883</v>
      </c>
      <c r="U3031">
        <f t="shared" si="335"/>
        <v>29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f t="shared" si="329"/>
        <v>107</v>
      </c>
      <c r="P3032">
        <f t="shared" si="330"/>
        <v>45.54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42233.5390162037</v>
      </c>
      <c r="T3032" s="9">
        <f t="shared" si="334"/>
        <v>42263.5390162037</v>
      </c>
      <c r="U3032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f t="shared" si="329"/>
        <v>100</v>
      </c>
      <c r="P3033">
        <f t="shared" si="330"/>
        <v>51.73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42597.674155092587</v>
      </c>
      <c r="T3033" s="9">
        <f t="shared" si="334"/>
        <v>42657.674155092587</v>
      </c>
      <c r="U3033">
        <f t="shared" si="335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f t="shared" si="329"/>
        <v>128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42227.836331018516</v>
      </c>
      <c r="T3034" s="9">
        <f t="shared" si="334"/>
        <v>42257.836331018516</v>
      </c>
      <c r="U3034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f t="shared" si="329"/>
        <v>147</v>
      </c>
      <c r="P3035">
        <f t="shared" si="330"/>
        <v>191.14</v>
      </c>
      <c r="Q3035" t="str">
        <f t="shared" si="331"/>
        <v>theater</v>
      </c>
      <c r="R3035" t="str">
        <f t="shared" si="332"/>
        <v>spaces</v>
      </c>
      <c r="S3035" s="9">
        <f t="shared" si="333"/>
        <v>42569.901909722219</v>
      </c>
      <c r="T3035" s="9">
        <f t="shared" si="334"/>
        <v>42599.901909722219</v>
      </c>
      <c r="U3035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f t="shared" si="329"/>
        <v>113</v>
      </c>
      <c r="P3036">
        <f t="shared" si="330"/>
        <v>89.320000000000007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42644.327025462961</v>
      </c>
      <c r="T3036" s="9">
        <f t="shared" si="334"/>
        <v>42674.957638888889</v>
      </c>
      <c r="U3036">
        <f t="shared" si="335"/>
        <v>31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f t="shared" si="329"/>
        <v>109</v>
      </c>
      <c r="P3037">
        <f t="shared" si="330"/>
        <v>88.59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41368.351956018516</v>
      </c>
      <c r="T3037" s="9">
        <f t="shared" si="334"/>
        <v>41398.351956018516</v>
      </c>
      <c r="U3037">
        <f t="shared" si="335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f t="shared" si="329"/>
        <v>127</v>
      </c>
      <c r="P3038">
        <f t="shared" si="330"/>
        <v>96.31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41466.576898148145</v>
      </c>
      <c r="T3038" s="9">
        <f t="shared" si="334"/>
        <v>41502.290972222218</v>
      </c>
      <c r="U3038">
        <f t="shared" si="335"/>
        <v>36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f t="shared" si="329"/>
        <v>214</v>
      </c>
      <c r="P3039">
        <f t="shared" si="330"/>
        <v>33.32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40378.684872685182</v>
      </c>
      <c r="T3039" s="9">
        <f t="shared" si="334"/>
        <v>40452.999305555553</v>
      </c>
      <c r="U3039">
        <f t="shared" si="335"/>
        <v>75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f t="shared" si="329"/>
        <v>101</v>
      </c>
      <c r="P3040">
        <f t="shared" si="330"/>
        <v>37.229999999999997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42373.043946759259</v>
      </c>
      <c r="T3040" s="9">
        <f t="shared" si="334"/>
        <v>42433.043946759259</v>
      </c>
      <c r="U3040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f t="shared" si="329"/>
        <v>109</v>
      </c>
      <c r="P3041">
        <f t="shared" si="330"/>
        <v>92.14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41610.586087962962</v>
      </c>
      <c r="T3041" s="9">
        <f t="shared" si="334"/>
        <v>41637.124305555553</v>
      </c>
      <c r="U3041">
        <f t="shared" si="335"/>
        <v>27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f t="shared" si="329"/>
        <v>108</v>
      </c>
      <c r="P3042">
        <f t="shared" si="330"/>
        <v>76.790000000000006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42177.583576388883</v>
      </c>
      <c r="T3042" s="9">
        <f t="shared" si="334"/>
        <v>42181.749999999993</v>
      </c>
      <c r="U3042">
        <f t="shared" si="335"/>
        <v>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f t="shared" si="329"/>
        <v>111</v>
      </c>
      <c r="P3043">
        <f t="shared" si="330"/>
        <v>96.53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42359.660277777781</v>
      </c>
      <c r="T3043" s="9">
        <f t="shared" si="334"/>
        <v>42389.660277777781</v>
      </c>
      <c r="U3043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f t="shared" si="329"/>
        <v>128</v>
      </c>
      <c r="P3044">
        <f t="shared" si="330"/>
        <v>51.9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42253.479710648149</v>
      </c>
      <c r="T3044" s="9">
        <f t="shared" si="334"/>
        <v>42283.479710648149</v>
      </c>
      <c r="U3044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f t="shared" si="329"/>
        <v>111</v>
      </c>
      <c r="P3045">
        <f t="shared" si="330"/>
        <v>128.91999999999999</v>
      </c>
      <c r="Q3045" t="str">
        <f t="shared" si="331"/>
        <v>theater</v>
      </c>
      <c r="R3045" t="str">
        <f t="shared" si="332"/>
        <v>spaces</v>
      </c>
      <c r="S3045" s="9">
        <f t="shared" si="333"/>
        <v>42082.862256944441</v>
      </c>
      <c r="T3045" s="9">
        <f t="shared" si="334"/>
        <v>42109.909722222219</v>
      </c>
      <c r="U3045">
        <f t="shared" si="335"/>
        <v>28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f t="shared" si="329"/>
        <v>110</v>
      </c>
      <c r="P3046">
        <f t="shared" si="330"/>
        <v>84.11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42387.518495370365</v>
      </c>
      <c r="T3046" s="9">
        <f t="shared" si="334"/>
        <v>42402.518495370365</v>
      </c>
      <c r="U3046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f t="shared" si="329"/>
        <v>133</v>
      </c>
      <c r="P3047">
        <f t="shared" si="330"/>
        <v>82.95</v>
      </c>
      <c r="Q3047" t="str">
        <f t="shared" si="331"/>
        <v>theater</v>
      </c>
      <c r="R3047" t="str">
        <f t="shared" si="332"/>
        <v>spaces</v>
      </c>
      <c r="S3047" s="9">
        <f t="shared" si="333"/>
        <v>41842.947395833333</v>
      </c>
      <c r="T3047" s="9">
        <f t="shared" si="334"/>
        <v>41872.947395833333</v>
      </c>
      <c r="U3047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f t="shared" si="329"/>
        <v>191</v>
      </c>
      <c r="P3048">
        <f t="shared" si="330"/>
        <v>259.95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41862.59474537037</v>
      </c>
      <c r="T3048" s="9">
        <f t="shared" si="334"/>
        <v>41891.994444444441</v>
      </c>
      <c r="U3048">
        <f t="shared" si="335"/>
        <v>30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42443.780717592592</v>
      </c>
      <c r="T3049" s="9">
        <f t="shared" si="334"/>
        <v>42487.344444444439</v>
      </c>
      <c r="U3049">
        <f t="shared" si="335"/>
        <v>44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f t="shared" si="329"/>
        <v>167</v>
      </c>
      <c r="P3050">
        <f t="shared" si="330"/>
        <v>177.03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41975.692847222213</v>
      </c>
      <c r="T3050" s="9">
        <f t="shared" si="334"/>
        <v>42004.681944444441</v>
      </c>
      <c r="U3050">
        <f t="shared" si="335"/>
        <v>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f t="shared" si="329"/>
        <v>107</v>
      </c>
      <c r="P3051">
        <f t="shared" si="330"/>
        <v>74.08</v>
      </c>
      <c r="Q3051" t="str">
        <f t="shared" si="331"/>
        <v>theater</v>
      </c>
      <c r="R3051" t="str">
        <f t="shared" si="332"/>
        <v>spaces</v>
      </c>
      <c r="S3051" s="9">
        <f t="shared" si="333"/>
        <v>42138.806192129625</v>
      </c>
      <c r="T3051" s="9">
        <f t="shared" si="334"/>
        <v>42168.806192129625</v>
      </c>
      <c r="U3051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f t="shared" si="329"/>
        <v>106</v>
      </c>
      <c r="P3052">
        <f t="shared" si="330"/>
        <v>70.67</v>
      </c>
      <c r="Q3052" t="str">
        <f t="shared" si="331"/>
        <v>theater</v>
      </c>
      <c r="R3052" t="str">
        <f t="shared" si="332"/>
        <v>spaces</v>
      </c>
      <c r="S3052" s="9">
        <f t="shared" si="333"/>
        <v>42464.960185185184</v>
      </c>
      <c r="T3052" s="9">
        <f t="shared" si="334"/>
        <v>42494.960185185184</v>
      </c>
      <c r="U3052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f t="shared" si="329"/>
        <v>24</v>
      </c>
      <c r="P3053">
        <f t="shared" si="330"/>
        <v>23.630000000000003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42744.207696759251</v>
      </c>
      <c r="T3053" s="9">
        <f t="shared" si="334"/>
        <v>42774.207696759251</v>
      </c>
      <c r="U3053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f t="shared" si="329"/>
        <v>1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42122.461736111109</v>
      </c>
      <c r="T3054" s="9">
        <f t="shared" si="334"/>
        <v>42152.457638888889</v>
      </c>
      <c r="U3054">
        <f t="shared" si="335"/>
        <v>30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f t="shared" si="329"/>
        <v>1</v>
      </c>
      <c r="P3055">
        <f t="shared" si="330"/>
        <v>13.34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41862.553391203699</v>
      </c>
      <c r="T3055" s="9">
        <f t="shared" si="334"/>
        <v>41913.957638888889</v>
      </c>
      <c r="U3055">
        <f t="shared" si="335"/>
        <v>52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f t="shared" si="329"/>
        <v>0</v>
      </c>
      <c r="P3056" t="str">
        <f t="shared" si="330"/>
        <v/>
      </c>
      <c r="Q3056" t="str">
        <f t="shared" si="331"/>
        <v>theater</v>
      </c>
      <c r="R3056" t="str">
        <f t="shared" si="332"/>
        <v>spaces</v>
      </c>
      <c r="S3056" s="9">
        <f t="shared" si="333"/>
        <v>42027.624467592592</v>
      </c>
      <c r="T3056" s="9">
        <f t="shared" si="334"/>
        <v>42064.836111111108</v>
      </c>
      <c r="U3056">
        <f t="shared" si="335"/>
        <v>38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f t="shared" si="329"/>
        <v>1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41953.749884259254</v>
      </c>
      <c r="T3057" s="9">
        <f t="shared" si="334"/>
        <v>42013.749884259254</v>
      </c>
      <c r="U3057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f t="shared" si="329"/>
        <v>0</v>
      </c>
      <c r="P3058" t="str">
        <f t="shared" si="330"/>
        <v/>
      </c>
      <c r="Q3058" t="str">
        <f t="shared" si="331"/>
        <v>theater</v>
      </c>
      <c r="R3058" t="str">
        <f t="shared" si="332"/>
        <v>spaces</v>
      </c>
      <c r="S3058" s="9">
        <f t="shared" si="333"/>
        <v>41851.428055555552</v>
      </c>
      <c r="T3058" s="9">
        <f t="shared" si="334"/>
        <v>41911.428055555552</v>
      </c>
      <c r="U3058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f t="shared" si="329"/>
        <v>0</v>
      </c>
      <c r="P3059" t="str">
        <f t="shared" si="330"/>
        <v/>
      </c>
      <c r="Q3059" t="str">
        <f t="shared" si="331"/>
        <v>theater</v>
      </c>
      <c r="R3059" t="str">
        <f t="shared" si="332"/>
        <v>spaces</v>
      </c>
      <c r="S3059" s="9">
        <f t="shared" si="333"/>
        <v>42433.442256944443</v>
      </c>
      <c r="T3059" s="9">
        <f t="shared" si="334"/>
        <v>42463.400590277779</v>
      </c>
      <c r="U3059">
        <f t="shared" si="335"/>
        <v>30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f t="shared" si="329"/>
        <v>1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42460.165972222218</v>
      </c>
      <c r="T3060" s="9">
        <f t="shared" si="334"/>
        <v>42510.165972222218</v>
      </c>
      <c r="U3060">
        <f t="shared" si="335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f t="shared" si="329"/>
        <v>4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41829.727384259255</v>
      </c>
      <c r="T3061" s="9">
        <f t="shared" si="334"/>
        <v>41859.727384259255</v>
      </c>
      <c r="U3061">
        <f t="shared" si="335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f t="shared" si="329"/>
        <v>1</v>
      </c>
      <c r="P3062">
        <f t="shared" si="330"/>
        <v>55.839999999999996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42245.066365740735</v>
      </c>
      <c r="T3062" s="9">
        <f t="shared" si="334"/>
        <v>42275.066365740735</v>
      </c>
      <c r="U3062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f t="shared" si="329"/>
        <v>0</v>
      </c>
      <c r="P3063" t="str">
        <f t="shared" si="330"/>
        <v/>
      </c>
      <c r="Q3063" t="str">
        <f t="shared" si="331"/>
        <v>theater</v>
      </c>
      <c r="R3063" t="str">
        <f t="shared" si="332"/>
        <v>spaces</v>
      </c>
      <c r="S3063" s="9">
        <f t="shared" si="333"/>
        <v>41834.575787037036</v>
      </c>
      <c r="T3063" s="9">
        <f t="shared" si="334"/>
        <v>41864.575787037036</v>
      </c>
      <c r="U3063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f t="shared" si="329"/>
        <v>67</v>
      </c>
      <c r="P3064">
        <f t="shared" si="330"/>
        <v>99.77000000000001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42248.3274537037</v>
      </c>
      <c r="T3064" s="9">
        <f t="shared" si="334"/>
        <v>42277.541666666664</v>
      </c>
      <c r="U3064">
        <f t="shared" si="335"/>
        <v>30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f t="shared" si="329"/>
        <v>20</v>
      </c>
      <c r="P3065">
        <f t="shared" si="330"/>
        <v>25.53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42630.714560185181</v>
      </c>
      <c r="T3065" s="9">
        <f t="shared" si="334"/>
        <v>42665.714560185181</v>
      </c>
      <c r="U3065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f t="shared" si="329"/>
        <v>12</v>
      </c>
      <c r="P3066">
        <f t="shared" si="330"/>
        <v>117.66000000000001</v>
      </c>
      <c r="Q3066" t="str">
        <f t="shared" si="331"/>
        <v>theater</v>
      </c>
      <c r="R3066" t="str">
        <f t="shared" si="332"/>
        <v>spaces</v>
      </c>
      <c r="S3066" s="9">
        <f t="shared" si="333"/>
        <v>42298.9218287037</v>
      </c>
      <c r="T3066" s="9">
        <f t="shared" si="334"/>
        <v>42330.082638888889</v>
      </c>
      <c r="U3066">
        <f t="shared" si="335"/>
        <v>32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f t="shared" si="329"/>
        <v>1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41824.846898148149</v>
      </c>
      <c r="T3067" s="9">
        <f t="shared" si="334"/>
        <v>41849.846898148149</v>
      </c>
      <c r="U3067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f t="shared" si="329"/>
        <v>12</v>
      </c>
      <c r="P3068">
        <f t="shared" si="330"/>
        <v>2796.67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42531.020104166666</v>
      </c>
      <c r="T3068" s="9">
        <f t="shared" si="334"/>
        <v>42561.020104166666</v>
      </c>
      <c r="U3068">
        <f t="shared" si="335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42226.730081018519</v>
      </c>
      <c r="T3069" s="9">
        <f t="shared" si="334"/>
        <v>42256.730081018519</v>
      </c>
      <c r="U3069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f t="shared" si="329"/>
        <v>1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42263.483240740738</v>
      </c>
      <c r="T3070" s="9">
        <f t="shared" si="334"/>
        <v>42293.483240740738</v>
      </c>
      <c r="U3070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f t="shared" si="329"/>
        <v>15</v>
      </c>
      <c r="P3071">
        <f t="shared" si="330"/>
        <v>20.150000000000002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41957.625393518516</v>
      </c>
      <c r="T3071" s="9">
        <f t="shared" si="334"/>
        <v>41987.625393518516</v>
      </c>
      <c r="U3071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f t="shared" si="329"/>
        <v>4</v>
      </c>
      <c r="P3072">
        <f t="shared" si="330"/>
        <v>20.880000000000003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42690.525104166663</v>
      </c>
      <c r="T3072" s="9">
        <f t="shared" si="334"/>
        <v>42711.525104166663</v>
      </c>
      <c r="U3072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f t="shared" si="329"/>
        <v>60</v>
      </c>
      <c r="P3073">
        <f t="shared" si="330"/>
        <v>61.309999999999995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42097.524085648147</v>
      </c>
      <c r="T3073" s="9">
        <f t="shared" si="334"/>
        <v>42115.040972222218</v>
      </c>
      <c r="U3073">
        <f t="shared" si="335"/>
        <v>18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f t="shared" si="329"/>
        <v>1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42658.482199074067</v>
      </c>
      <c r="T3074" s="9">
        <f t="shared" si="334"/>
        <v>42672.865277777775</v>
      </c>
      <c r="U3074">
        <f t="shared" si="335"/>
        <v>15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f t="shared" ref="O3075:O3138" si="336">ROUNDUP(SUM(E3075/D3075)*100,)</f>
        <v>1</v>
      </c>
      <c r="P3075">
        <f t="shared" ref="P3075:P3138" si="337">IFERROR(ROUNDUP(E3075/L3075,2),"")</f>
        <v>92.15</v>
      </c>
      <c r="Q3075" t="str">
        <f t="shared" ref="Q3075:Q3138" si="338">LEFT(N3075,SEARCH("/",N3075,1)-1)</f>
        <v>theater</v>
      </c>
      <c r="R3075" t="str">
        <f t="shared" ref="R3075:R3138" si="339">RIGHT(N3075,LEN(N3075) - SEARCH("/",N3075))</f>
        <v>spaces</v>
      </c>
      <c r="S3075" s="9">
        <f t="shared" ref="S3075:S3138" si="340">(((J3075/60)/60)/24)+DATE(1970,1,1)+(-5/24)</f>
        <v>42111.475694444445</v>
      </c>
      <c r="T3075" s="9">
        <f t="shared" ref="T3075:T3138" si="341">(((I3075/60)/60)/24)+DATE(1970,1,1)+(-5/24)</f>
        <v>42169.59652777778</v>
      </c>
      <c r="U3075">
        <f t="shared" ref="U3075:U3138" si="342">IFERROR(ROUNDUP(T3075-S3075,0),"")</f>
        <v>59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f t="shared" si="336"/>
        <v>1</v>
      </c>
      <c r="P3076">
        <f t="shared" si="337"/>
        <v>7.34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42409.362951388881</v>
      </c>
      <c r="T3076" s="9">
        <f t="shared" si="341"/>
        <v>42439.362951388881</v>
      </c>
      <c r="U3076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f t="shared" si="336"/>
        <v>9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42550.893981481473</v>
      </c>
      <c r="T3077" s="9">
        <f t="shared" si="341"/>
        <v>42600.893981481473</v>
      </c>
      <c r="U3077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f t="shared" si="336"/>
        <v>16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42226.443553240737</v>
      </c>
      <c r="T3078" s="9">
        <f t="shared" si="341"/>
        <v>42286.443553240737</v>
      </c>
      <c r="U3078">
        <f t="shared" si="342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f t="shared" si="336"/>
        <v>1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42766.74858796296</v>
      </c>
      <c r="T3079" s="9">
        <f t="shared" si="341"/>
        <v>42796.74858796296</v>
      </c>
      <c r="U3079">
        <f t="shared" si="342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f t="shared" si="336"/>
        <v>1</v>
      </c>
      <c r="P3080">
        <f t="shared" si="337"/>
        <v>23.67</v>
      </c>
      <c r="Q3080" t="str">
        <f t="shared" si="338"/>
        <v>theater</v>
      </c>
      <c r="R3080" t="str">
        <f t="shared" si="339"/>
        <v>spaces</v>
      </c>
      <c r="S3080" s="9">
        <f t="shared" si="340"/>
        <v>42030.930497685178</v>
      </c>
      <c r="T3080" s="9">
        <f t="shared" si="341"/>
        <v>42060.930497685178</v>
      </c>
      <c r="U3080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f t="shared" si="336"/>
        <v>1</v>
      </c>
      <c r="P3081">
        <f t="shared" si="337"/>
        <v>415.78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42055.50503472222</v>
      </c>
      <c r="T3081" s="9">
        <f t="shared" si="341"/>
        <v>42085.463368055549</v>
      </c>
      <c r="U3081">
        <f t="shared" si="342"/>
        <v>30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f t="shared" si="336"/>
        <v>1</v>
      </c>
      <c r="P3082">
        <f t="shared" si="337"/>
        <v>53.72</v>
      </c>
      <c r="Q3082" t="str">
        <f t="shared" si="338"/>
        <v>theater</v>
      </c>
      <c r="R3082" t="str">
        <f t="shared" si="339"/>
        <v>spaces</v>
      </c>
      <c r="S3082" s="9">
        <f t="shared" si="340"/>
        <v>41939.8199537037</v>
      </c>
      <c r="T3082" s="9">
        <f t="shared" si="341"/>
        <v>41999.861620370364</v>
      </c>
      <c r="U3082">
        <f t="shared" si="342"/>
        <v>61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f t="shared" si="336"/>
        <v>1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42236.973275462959</v>
      </c>
      <c r="T3083" s="9">
        <f t="shared" si="341"/>
        <v>42266.973275462959</v>
      </c>
      <c r="U3083">
        <f t="shared" si="342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f t="shared" si="336"/>
        <v>0</v>
      </c>
      <c r="P3084" t="str">
        <f t="shared" si="337"/>
        <v/>
      </c>
      <c r="Q3084" t="str">
        <f t="shared" si="338"/>
        <v>theater</v>
      </c>
      <c r="R3084" t="str">
        <f t="shared" si="339"/>
        <v>spaces</v>
      </c>
      <c r="S3084" s="9">
        <f t="shared" si="340"/>
        <v>42293.714652777773</v>
      </c>
      <c r="T3084" s="9">
        <f t="shared" si="341"/>
        <v>42323.756319444445</v>
      </c>
      <c r="U3084">
        <f t="shared" si="342"/>
        <v>31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f t="shared" si="336"/>
        <v>1</v>
      </c>
      <c r="P3085">
        <f t="shared" si="337"/>
        <v>18.670000000000002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41853.355069444442</v>
      </c>
      <c r="T3085" s="9">
        <f t="shared" si="341"/>
        <v>41883</v>
      </c>
      <c r="U3085">
        <f t="shared" si="342"/>
        <v>30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f t="shared" si="336"/>
        <v>12</v>
      </c>
      <c r="P3086">
        <f t="shared" si="337"/>
        <v>78.34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42100.515405092585</v>
      </c>
      <c r="T3086" s="9">
        <f t="shared" si="341"/>
        <v>42129.574999999997</v>
      </c>
      <c r="U3086">
        <f t="shared" si="342"/>
        <v>30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f t="shared" si="336"/>
        <v>3</v>
      </c>
      <c r="P3087">
        <f t="shared" si="337"/>
        <v>67.78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42246.675451388881</v>
      </c>
      <c r="T3087" s="9">
        <f t="shared" si="341"/>
        <v>42276.675451388881</v>
      </c>
      <c r="U3087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f t="shared" si="336"/>
        <v>1</v>
      </c>
      <c r="P3088">
        <f t="shared" si="337"/>
        <v>16.670000000000002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42173.462488425925</v>
      </c>
      <c r="T3088" s="9">
        <f t="shared" si="341"/>
        <v>42233.462488425925</v>
      </c>
      <c r="U3088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f t="shared" si="336"/>
        <v>1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42664.942013888889</v>
      </c>
      <c r="T3089" s="9">
        <f t="shared" si="341"/>
        <v>42724.983680555553</v>
      </c>
      <c r="U3089">
        <f t="shared" si="342"/>
        <v>61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f t="shared" si="336"/>
        <v>1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41981.363969907405</v>
      </c>
      <c r="T3090" s="9">
        <f t="shared" si="341"/>
        <v>42012.361805555549</v>
      </c>
      <c r="U3090">
        <f t="shared" si="342"/>
        <v>31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f t="shared" si="336"/>
        <v>24</v>
      </c>
      <c r="P3091">
        <f t="shared" si="337"/>
        <v>130.09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42528.334293981483</v>
      </c>
      <c r="T3091" s="9">
        <f t="shared" si="341"/>
        <v>42559.874305555553</v>
      </c>
      <c r="U3091">
        <f t="shared" si="342"/>
        <v>32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f t="shared" si="336"/>
        <v>6</v>
      </c>
      <c r="P3092">
        <f t="shared" si="337"/>
        <v>1270.23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42065.610474537032</v>
      </c>
      <c r="T3092" s="9">
        <f t="shared" si="341"/>
        <v>42125.568807870368</v>
      </c>
      <c r="U3092">
        <f t="shared" si="342"/>
        <v>60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f t="shared" si="336"/>
        <v>16</v>
      </c>
      <c r="P3093">
        <f t="shared" si="337"/>
        <v>88.45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42566.740081018514</v>
      </c>
      <c r="T3093" s="9">
        <f t="shared" si="341"/>
        <v>42596.740081018514</v>
      </c>
      <c r="U3093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f t="shared" si="336"/>
        <v>2</v>
      </c>
      <c r="P3094">
        <f t="shared" si="337"/>
        <v>56.35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42255.41101851852</v>
      </c>
      <c r="T3094" s="9">
        <f t="shared" si="341"/>
        <v>42292.708333333336</v>
      </c>
      <c r="U3094">
        <f t="shared" si="342"/>
        <v>38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f t="shared" si="336"/>
        <v>23</v>
      </c>
      <c r="P3095">
        <f t="shared" si="337"/>
        <v>53.53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41760.700706018513</v>
      </c>
      <c r="T3095" s="9">
        <f t="shared" si="341"/>
        <v>41790.957638888889</v>
      </c>
      <c r="U3095">
        <f t="shared" si="342"/>
        <v>31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f t="shared" si="336"/>
        <v>1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42207.587453703702</v>
      </c>
      <c r="T3096" s="9">
        <f t="shared" si="341"/>
        <v>42267.587453703702</v>
      </c>
      <c r="U3096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f t="shared" si="336"/>
        <v>1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42522.81689814815</v>
      </c>
      <c r="T3097" s="9">
        <f t="shared" si="341"/>
        <v>42582.81689814815</v>
      </c>
      <c r="U3097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f t="shared" si="336"/>
        <v>4</v>
      </c>
      <c r="P3098">
        <f t="shared" si="337"/>
        <v>56.79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42114.617199074077</v>
      </c>
      <c r="T3098" s="9">
        <f t="shared" si="341"/>
        <v>42144.617199074077</v>
      </c>
      <c r="U3098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f t="shared" si="336"/>
        <v>18</v>
      </c>
      <c r="P3099">
        <f t="shared" si="337"/>
        <v>40.839999999999996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42629.29515046296</v>
      </c>
      <c r="T3099" s="9">
        <f t="shared" si="341"/>
        <v>42650.374999999993</v>
      </c>
      <c r="U3099">
        <f t="shared" si="342"/>
        <v>22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f t="shared" si="336"/>
        <v>4</v>
      </c>
      <c r="P3100">
        <f t="shared" si="337"/>
        <v>65.12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42359.58390046296</v>
      </c>
      <c r="T3100" s="9">
        <f t="shared" si="341"/>
        <v>42407.803472222215</v>
      </c>
      <c r="U3100">
        <f t="shared" si="342"/>
        <v>49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f t="shared" si="336"/>
        <v>14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42381.981377314813</v>
      </c>
      <c r="T3101" s="9">
        <f t="shared" si="341"/>
        <v>42411.981377314813</v>
      </c>
      <c r="U3101">
        <f t="shared" si="342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f t="shared" si="336"/>
        <v>16</v>
      </c>
      <c r="P3102">
        <f t="shared" si="337"/>
        <v>140.54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41902.4140625</v>
      </c>
      <c r="T3102" s="9">
        <f t="shared" si="341"/>
        <v>41932.4140625</v>
      </c>
      <c r="U3102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42171.175196759257</v>
      </c>
      <c r="T3103" s="9">
        <f t="shared" si="341"/>
        <v>42201.12222222222</v>
      </c>
      <c r="U3103">
        <f t="shared" si="342"/>
        <v>30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f t="shared" si="336"/>
        <v>40</v>
      </c>
      <c r="P3104">
        <f t="shared" si="337"/>
        <v>69.540000000000006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42555.132152777776</v>
      </c>
      <c r="T3104" s="9">
        <f t="shared" si="341"/>
        <v>42605.132152777776</v>
      </c>
      <c r="U3104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f t="shared" si="336"/>
        <v>1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42106.94798611111</v>
      </c>
      <c r="T3105" s="9">
        <f t="shared" si="341"/>
        <v>42166.94798611111</v>
      </c>
      <c r="U3105">
        <f t="shared" si="342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42006.70035879629</v>
      </c>
      <c r="T3106" s="9">
        <f t="shared" si="341"/>
        <v>42037.874999999993</v>
      </c>
      <c r="U3106">
        <f t="shared" si="342"/>
        <v>32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f t="shared" si="336"/>
        <v>43</v>
      </c>
      <c r="P3107">
        <f t="shared" si="337"/>
        <v>79.88000000000001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41876.510601851849</v>
      </c>
      <c r="T3107" s="9">
        <f t="shared" si="341"/>
        <v>41931</v>
      </c>
      <c r="U3107">
        <f t="shared" si="342"/>
        <v>55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f t="shared" si="336"/>
        <v>5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42241.22078703704</v>
      </c>
      <c r="T3108" s="9">
        <f t="shared" si="341"/>
        <v>42263.708333333336</v>
      </c>
      <c r="U3108">
        <f t="shared" si="342"/>
        <v>23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f t="shared" si="336"/>
        <v>20</v>
      </c>
      <c r="P3109">
        <f t="shared" si="337"/>
        <v>272.58999999999997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42128.605914351843</v>
      </c>
      <c r="T3109" s="9">
        <f t="shared" si="341"/>
        <v>42135.605914351843</v>
      </c>
      <c r="U3109">
        <f t="shared" si="342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f t="shared" si="336"/>
        <v>1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42062.47215277778</v>
      </c>
      <c r="T3110" s="9">
        <f t="shared" si="341"/>
        <v>42122.430486111109</v>
      </c>
      <c r="U3110">
        <f t="shared" si="342"/>
        <v>60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f t="shared" si="336"/>
        <v>26</v>
      </c>
      <c r="P3111">
        <f t="shared" si="337"/>
        <v>58.19</v>
      </c>
      <c r="Q3111" t="str">
        <f t="shared" si="338"/>
        <v>theater</v>
      </c>
      <c r="R3111" t="str">
        <f t="shared" si="339"/>
        <v>spaces</v>
      </c>
      <c r="S3111" s="9">
        <f t="shared" si="340"/>
        <v>41843.916782407403</v>
      </c>
      <c r="T3111" s="9">
        <f t="shared" si="341"/>
        <v>41878.916782407403</v>
      </c>
      <c r="U3111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f t="shared" si="336"/>
        <v>1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42744.823136574072</v>
      </c>
      <c r="T3112" s="9">
        <f t="shared" si="341"/>
        <v>42784.823136574072</v>
      </c>
      <c r="U3112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f t="shared" si="336"/>
        <v>27</v>
      </c>
      <c r="P3113">
        <f t="shared" si="337"/>
        <v>70.11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41885.38680555555</v>
      </c>
      <c r="T3113" s="9">
        <f t="shared" si="341"/>
        <v>41916.38680555555</v>
      </c>
      <c r="U3113">
        <f t="shared" si="342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f t="shared" si="336"/>
        <v>5</v>
      </c>
      <c r="P3114">
        <f t="shared" si="337"/>
        <v>57.89</v>
      </c>
      <c r="Q3114" t="str">
        <f t="shared" si="338"/>
        <v>theater</v>
      </c>
      <c r="R3114" t="str">
        <f t="shared" si="339"/>
        <v>spaces</v>
      </c>
      <c r="S3114" s="9">
        <f t="shared" si="340"/>
        <v>42614.913587962961</v>
      </c>
      <c r="T3114" s="9">
        <f t="shared" si="341"/>
        <v>42674.913587962961</v>
      </c>
      <c r="U3114">
        <f t="shared" si="342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f t="shared" si="336"/>
        <v>5</v>
      </c>
      <c r="P3115">
        <f t="shared" si="337"/>
        <v>125.28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42081.522939814815</v>
      </c>
      <c r="T3115" s="9">
        <f t="shared" si="341"/>
        <v>42111.522939814815</v>
      </c>
      <c r="U3115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f t="shared" si="336"/>
        <v>0</v>
      </c>
      <c r="P3116" t="str">
        <f t="shared" si="337"/>
        <v/>
      </c>
      <c r="Q3116" t="str">
        <f t="shared" si="338"/>
        <v>theater</v>
      </c>
      <c r="R3116" t="str">
        <f t="shared" si="339"/>
        <v>spaces</v>
      </c>
      <c r="S3116" s="9">
        <f t="shared" si="340"/>
        <v>41843.42418981481</v>
      </c>
      <c r="T3116" s="9">
        <f t="shared" si="341"/>
        <v>41903.42418981481</v>
      </c>
      <c r="U3116">
        <f t="shared" si="342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42496.238738425927</v>
      </c>
      <c r="T3117" s="9">
        <f t="shared" si="341"/>
        <v>42526.238738425927</v>
      </c>
      <c r="U3117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f t="shared" si="336"/>
        <v>58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42081.30700231481</v>
      </c>
      <c r="T3118" s="9">
        <f t="shared" si="341"/>
        <v>42095.30700231481</v>
      </c>
      <c r="U3118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f t="shared" si="336"/>
        <v>1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42509.166203703695</v>
      </c>
      <c r="T3119" s="9">
        <f t="shared" si="341"/>
        <v>42517.341666666667</v>
      </c>
      <c r="U3119">
        <f t="shared" si="342"/>
        <v>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f t="shared" si="336"/>
        <v>1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42534.441238425927</v>
      </c>
      <c r="T3120" s="9">
        <f t="shared" si="341"/>
        <v>42553.441238425927</v>
      </c>
      <c r="U3120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f t="shared" si="336"/>
        <v>1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42059.837175925924</v>
      </c>
      <c r="T3121" s="9">
        <f t="shared" si="341"/>
        <v>42089.795509259253</v>
      </c>
      <c r="U3121">
        <f t="shared" si="342"/>
        <v>30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f t="shared" si="336"/>
        <v>1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42435.733749999999</v>
      </c>
      <c r="T3122" s="9">
        <f t="shared" si="341"/>
        <v>42495.692083333335</v>
      </c>
      <c r="U3122">
        <f t="shared" si="342"/>
        <v>60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41848.471469907403</v>
      </c>
      <c r="T3123" s="9">
        <f t="shared" si="341"/>
        <v>41908.471469907403</v>
      </c>
      <c r="U3123">
        <f t="shared" si="342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f t="shared" si="336"/>
        <v>59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42678.723749999997</v>
      </c>
      <c r="T3124" s="9">
        <f t="shared" si="341"/>
        <v>42683.765416666669</v>
      </c>
      <c r="U3124">
        <f t="shared" si="342"/>
        <v>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f t="shared" si="336"/>
        <v>69</v>
      </c>
      <c r="P3125">
        <f t="shared" si="337"/>
        <v>244.81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42530.784699074073</v>
      </c>
      <c r="T3125" s="9">
        <f t="shared" si="341"/>
        <v>42560.784699074073</v>
      </c>
      <c r="U3125">
        <f t="shared" si="342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f t="shared" si="336"/>
        <v>1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41977.571770833332</v>
      </c>
      <c r="T3126" s="9">
        <f t="shared" si="341"/>
        <v>42037.571770833332</v>
      </c>
      <c r="U3126">
        <f t="shared" si="342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f t="shared" si="336"/>
        <v>0</v>
      </c>
      <c r="P3127" t="str">
        <f t="shared" si="337"/>
        <v/>
      </c>
      <c r="Q3127" t="str">
        <f t="shared" si="338"/>
        <v>theater</v>
      </c>
      <c r="R3127" t="str">
        <f t="shared" si="339"/>
        <v>spaces</v>
      </c>
      <c r="S3127" s="9">
        <f t="shared" si="340"/>
        <v>42345.998518518514</v>
      </c>
      <c r="T3127" s="9">
        <f t="shared" si="341"/>
        <v>42375.998518518514</v>
      </c>
      <c r="U3127">
        <f t="shared" si="342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f t="shared" si="336"/>
        <v>5</v>
      </c>
      <c r="P3128">
        <f t="shared" si="337"/>
        <v>61.18</v>
      </c>
      <c r="Q3128" t="str">
        <f t="shared" si="338"/>
        <v>theater</v>
      </c>
      <c r="R3128" t="str">
        <f t="shared" si="339"/>
        <v>spaces</v>
      </c>
      <c r="S3128" s="9">
        <f t="shared" si="340"/>
        <v>42426.809745370374</v>
      </c>
      <c r="T3128" s="9">
        <f t="shared" si="341"/>
        <v>42456.768078703702</v>
      </c>
      <c r="U3128">
        <f t="shared" si="342"/>
        <v>30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f t="shared" si="336"/>
        <v>0</v>
      </c>
      <c r="P3129" t="str">
        <f t="shared" si="337"/>
        <v/>
      </c>
      <c r="Q3129" t="str">
        <f t="shared" si="338"/>
        <v>theater</v>
      </c>
      <c r="R3129" t="str">
        <f t="shared" si="339"/>
        <v>spaces</v>
      </c>
      <c r="S3129" s="9">
        <f t="shared" si="340"/>
        <v>42034.648483796293</v>
      </c>
      <c r="T3129" s="9">
        <f t="shared" si="341"/>
        <v>42064.648483796293</v>
      </c>
      <c r="U3129">
        <f t="shared" si="342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f t="shared" si="336"/>
        <v>109</v>
      </c>
      <c r="P3130">
        <f t="shared" si="337"/>
        <v>139.23999999999998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42780.617372685178</v>
      </c>
      <c r="T3130" s="9">
        <f t="shared" si="341"/>
        <v>42810.575706018521</v>
      </c>
      <c r="U3130">
        <f t="shared" si="342"/>
        <v>30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42803.634479166663</v>
      </c>
      <c r="T3131" s="9">
        <f t="shared" si="341"/>
        <v>42843.592812499999</v>
      </c>
      <c r="U3131">
        <f t="shared" si="342"/>
        <v>40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f t="shared" si="336"/>
        <v>4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42808.431898148141</v>
      </c>
      <c r="T3132" s="9">
        <f t="shared" si="341"/>
        <v>42838.999305555553</v>
      </c>
      <c r="U3132">
        <f t="shared" si="342"/>
        <v>31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f t="shared" si="336"/>
        <v>16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42803.370891203704</v>
      </c>
      <c r="T3133" s="9">
        <f t="shared" si="341"/>
        <v>42833.329224537032</v>
      </c>
      <c r="U3133">
        <f t="shared" si="342"/>
        <v>30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f t="shared" si="336"/>
        <v>1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42786.141898148147</v>
      </c>
      <c r="T3134" s="9">
        <f t="shared" si="341"/>
        <v>42846.100231481476</v>
      </c>
      <c r="U3134">
        <f t="shared" si="342"/>
        <v>60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42788.356874999998</v>
      </c>
      <c r="T3135" s="9">
        <f t="shared" si="341"/>
        <v>42818.315208333333</v>
      </c>
      <c r="U3135">
        <f t="shared" si="342"/>
        <v>30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f t="shared" si="336"/>
        <v>23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42800.511793981481</v>
      </c>
      <c r="T3136" s="9">
        <f t="shared" si="341"/>
        <v>42821.470127314817</v>
      </c>
      <c r="U3136">
        <f t="shared" si="342"/>
        <v>21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f t="shared" si="336"/>
        <v>21</v>
      </c>
      <c r="P3137">
        <f t="shared" si="337"/>
        <v>23.150000000000002</v>
      </c>
      <c r="Q3137" t="str">
        <f t="shared" si="338"/>
        <v>theater</v>
      </c>
      <c r="R3137" t="str">
        <f t="shared" si="339"/>
        <v>plays</v>
      </c>
      <c r="S3137" s="9">
        <f t="shared" si="340"/>
        <v>42806.943530092591</v>
      </c>
      <c r="T3137" s="9">
        <f t="shared" si="341"/>
        <v>42828.943530092591</v>
      </c>
      <c r="U3137">
        <f t="shared" si="342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f t="shared" si="336"/>
        <v>128</v>
      </c>
      <c r="P3138">
        <f t="shared" si="337"/>
        <v>29.05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42789.25409722222</v>
      </c>
      <c r="T3138" s="9">
        <f t="shared" si="341"/>
        <v>42825.749305555553</v>
      </c>
      <c r="U3138">
        <f t="shared" si="342"/>
        <v>37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f t="shared" ref="O3139:O3202" si="343">ROUNDUP(SUM(E3139/D3139)*100,)</f>
        <v>4</v>
      </c>
      <c r="P3139">
        <f t="shared" ref="P3139:P3202" si="344">IFERROR(ROUNDUP(E3139/L3139,2),"")</f>
        <v>50</v>
      </c>
      <c r="Q3139" t="str">
        <f t="shared" ref="Q3139:Q3202" si="345">LEFT(N3139,SEARCH("/",N3139,1)-1)</f>
        <v>theater</v>
      </c>
      <c r="R3139" t="str">
        <f t="shared" ref="R3139:R3202" si="346">RIGHT(N3139,LEN(N3139) - SEARCH("/",N3139))</f>
        <v>plays</v>
      </c>
      <c r="S3139" s="9">
        <f t="shared" ref="S3139:S3202" si="347">(((J3139/60)/60)/24)+DATE(1970,1,1)+(-5/24)</f>
        <v>42807.676724537036</v>
      </c>
      <c r="T3139" s="9">
        <f t="shared" ref="T3139:T3202" si="348">(((I3139/60)/60)/24)+DATE(1970,1,1)+(-5/24)</f>
        <v>42858.591666666667</v>
      </c>
      <c r="U3139">
        <f t="shared" ref="U3139:U3202" si="349">IFERROR(ROUNDUP(T3139-S3139,0),"")</f>
        <v>51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f t="shared" si="343"/>
        <v>0</v>
      </c>
      <c r="P3140" t="str">
        <f t="shared" si="344"/>
        <v/>
      </c>
      <c r="Q3140" t="str">
        <f t="shared" si="345"/>
        <v>theater</v>
      </c>
      <c r="R3140" t="str">
        <f t="shared" si="346"/>
        <v>plays</v>
      </c>
      <c r="S3140" s="9">
        <f t="shared" si="347"/>
        <v>42809.437581018516</v>
      </c>
      <c r="T3140" s="9">
        <f t="shared" si="348"/>
        <v>42828.437581018516</v>
      </c>
      <c r="U3140">
        <f t="shared" si="3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f t="shared" si="343"/>
        <v>6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42785.062037037038</v>
      </c>
      <c r="T3141" s="9">
        <f t="shared" si="348"/>
        <v>42818.981249999997</v>
      </c>
      <c r="U3141">
        <f t="shared" si="349"/>
        <v>34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42802.510451388887</v>
      </c>
      <c r="T3142" s="9">
        <f t="shared" si="348"/>
        <v>42832.468784722216</v>
      </c>
      <c r="U3142">
        <f t="shared" si="349"/>
        <v>30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f t="shared" si="343"/>
        <v>52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42800.544999999998</v>
      </c>
      <c r="T3143" s="9">
        <f t="shared" si="348"/>
        <v>42841.624999999993</v>
      </c>
      <c r="U3143">
        <f t="shared" si="349"/>
        <v>42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42783.304849537039</v>
      </c>
      <c r="T3144" s="9">
        <f t="shared" si="348"/>
        <v>42813.263182870367</v>
      </c>
      <c r="U3144">
        <f t="shared" si="349"/>
        <v>30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f t="shared" si="343"/>
        <v>0</v>
      </c>
      <c r="P3145" t="str">
        <f t="shared" si="344"/>
        <v/>
      </c>
      <c r="Q3145" t="str">
        <f t="shared" si="345"/>
        <v>theater</v>
      </c>
      <c r="R3145" t="str">
        <f t="shared" si="346"/>
        <v>plays</v>
      </c>
      <c r="S3145" s="9">
        <f t="shared" si="347"/>
        <v>42808.149953703702</v>
      </c>
      <c r="T3145" s="9">
        <f t="shared" si="348"/>
        <v>42834.149953703702</v>
      </c>
      <c r="U3145">
        <f t="shared" si="3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f t="shared" si="343"/>
        <v>76</v>
      </c>
      <c r="P3146">
        <f t="shared" si="344"/>
        <v>251.34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42796.329942129632</v>
      </c>
      <c r="T3146" s="9">
        <f t="shared" si="348"/>
        <v>42813.041666666664</v>
      </c>
      <c r="U3146">
        <f t="shared" si="349"/>
        <v>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f t="shared" si="343"/>
        <v>0</v>
      </c>
      <c r="P3147" t="str">
        <f t="shared" si="344"/>
        <v/>
      </c>
      <c r="Q3147" t="str">
        <f t="shared" si="345"/>
        <v>theater</v>
      </c>
      <c r="R3147" t="str">
        <f t="shared" si="346"/>
        <v>plays</v>
      </c>
      <c r="S3147" s="9">
        <f t="shared" si="347"/>
        <v>42761.832569444443</v>
      </c>
      <c r="T3147" s="9">
        <f t="shared" si="348"/>
        <v>42821.790902777771</v>
      </c>
      <c r="U3147">
        <f t="shared" si="349"/>
        <v>60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f t="shared" si="343"/>
        <v>11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42796.474143518521</v>
      </c>
      <c r="T3148" s="9">
        <f t="shared" si="348"/>
        <v>42841.432476851849</v>
      </c>
      <c r="U3148">
        <f t="shared" si="349"/>
        <v>45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f t="shared" si="343"/>
        <v>118</v>
      </c>
      <c r="P3149">
        <f t="shared" si="344"/>
        <v>110.36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41909.761053240742</v>
      </c>
      <c r="T3149" s="9">
        <f t="shared" si="348"/>
        <v>41949.802719907406</v>
      </c>
      <c r="U3149">
        <f t="shared" si="349"/>
        <v>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f t="shared" si="343"/>
        <v>132</v>
      </c>
      <c r="P3150">
        <f t="shared" si="344"/>
        <v>41.43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41891.456990740735</v>
      </c>
      <c r="T3150" s="9">
        <f t="shared" si="348"/>
        <v>41912.958333333328</v>
      </c>
      <c r="U3150">
        <f t="shared" si="349"/>
        <v>22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41225.809027777774</v>
      </c>
      <c r="T3151" s="9">
        <f t="shared" si="348"/>
        <v>41249.875</v>
      </c>
      <c r="U3151">
        <f t="shared" si="349"/>
        <v>25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f t="shared" si="343"/>
        <v>101</v>
      </c>
      <c r="P3152">
        <f t="shared" si="344"/>
        <v>34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40478.055590277778</v>
      </c>
      <c r="T3152" s="9">
        <f t="shared" si="348"/>
        <v>40567.958333333328</v>
      </c>
      <c r="U3152">
        <f t="shared" si="349"/>
        <v>90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f t="shared" si="343"/>
        <v>101</v>
      </c>
      <c r="P3153">
        <f t="shared" si="344"/>
        <v>103.36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41862.631643518514</v>
      </c>
      <c r="T3153" s="9">
        <f t="shared" si="348"/>
        <v>41892.631643518514</v>
      </c>
      <c r="U3153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f t="shared" si="343"/>
        <v>106</v>
      </c>
      <c r="P3154">
        <f t="shared" si="344"/>
        <v>34.799999999999997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41550.659340277773</v>
      </c>
      <c r="T3154" s="9">
        <f t="shared" si="348"/>
        <v>41580.659340277773</v>
      </c>
      <c r="U3154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f t="shared" si="343"/>
        <v>336</v>
      </c>
      <c r="P3155">
        <f t="shared" si="344"/>
        <v>41.78</v>
      </c>
      <c r="Q3155" t="str">
        <f t="shared" si="345"/>
        <v>theater</v>
      </c>
      <c r="R3155" t="str">
        <f t="shared" si="346"/>
        <v>plays</v>
      </c>
      <c r="S3155" s="9">
        <f t="shared" si="347"/>
        <v>40632.946030092593</v>
      </c>
      <c r="T3155" s="9">
        <f t="shared" si="348"/>
        <v>40663.999305555553</v>
      </c>
      <c r="U3155">
        <f t="shared" si="349"/>
        <v>32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f t="shared" si="343"/>
        <v>113</v>
      </c>
      <c r="P3156">
        <f t="shared" si="344"/>
        <v>64.27000000000001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40970.667337962957</v>
      </c>
      <c r="T3156" s="9">
        <f t="shared" si="348"/>
        <v>41000.625671296293</v>
      </c>
      <c r="U3156">
        <f t="shared" si="349"/>
        <v>30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f t="shared" si="343"/>
        <v>189</v>
      </c>
      <c r="P3157">
        <f t="shared" si="344"/>
        <v>31.21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41233.290798611109</v>
      </c>
      <c r="T3157" s="9">
        <f t="shared" si="348"/>
        <v>41263.290798611109</v>
      </c>
      <c r="U3157">
        <f t="shared" si="3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f t="shared" si="343"/>
        <v>102</v>
      </c>
      <c r="P3158">
        <f t="shared" si="344"/>
        <v>62.93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41026.744722222218</v>
      </c>
      <c r="T3158" s="9">
        <f t="shared" si="348"/>
        <v>41061.744722222218</v>
      </c>
      <c r="U3158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f t="shared" si="343"/>
        <v>101</v>
      </c>
      <c r="P3159">
        <f t="shared" si="344"/>
        <v>98.54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41829.579918981479</v>
      </c>
      <c r="T3159" s="9">
        <f t="shared" si="348"/>
        <v>41839</v>
      </c>
      <c r="U3159">
        <f t="shared" si="349"/>
        <v>10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f t="shared" si="343"/>
        <v>114</v>
      </c>
      <c r="P3160">
        <f t="shared" si="344"/>
        <v>82.61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41447.631388888884</v>
      </c>
      <c r="T3160" s="9">
        <f t="shared" si="348"/>
        <v>41477.631388888884</v>
      </c>
      <c r="U3160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f t="shared" si="343"/>
        <v>134</v>
      </c>
      <c r="P3161">
        <f t="shared" si="344"/>
        <v>38.51</v>
      </c>
      <c r="Q3161" t="str">
        <f t="shared" si="345"/>
        <v>theater</v>
      </c>
      <c r="R3161" t="str">
        <f t="shared" si="346"/>
        <v>plays</v>
      </c>
      <c r="S3161" s="9">
        <f t="shared" si="347"/>
        <v>40883.858344907407</v>
      </c>
      <c r="T3161" s="9">
        <f t="shared" si="348"/>
        <v>40926.75</v>
      </c>
      <c r="U3161">
        <f t="shared" si="349"/>
        <v>43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f t="shared" si="343"/>
        <v>102</v>
      </c>
      <c r="P3162">
        <f t="shared" si="344"/>
        <v>80.160000000000011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41841.056562499994</v>
      </c>
      <c r="T3162" s="9">
        <f t="shared" si="348"/>
        <v>41863.999305555553</v>
      </c>
      <c r="U3162">
        <f t="shared" si="349"/>
        <v>23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f t="shared" si="343"/>
        <v>106</v>
      </c>
      <c r="P3163">
        <f t="shared" si="344"/>
        <v>28.41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41897.327800925923</v>
      </c>
      <c r="T3163" s="9">
        <f t="shared" si="348"/>
        <v>41927.327800925923</v>
      </c>
      <c r="U3163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f t="shared" si="343"/>
        <v>128</v>
      </c>
      <c r="P3164">
        <f t="shared" si="344"/>
        <v>80.740000000000009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41799.47756944444</v>
      </c>
      <c r="T3164" s="9">
        <f t="shared" si="348"/>
        <v>41826.875</v>
      </c>
      <c r="U3164">
        <f t="shared" si="349"/>
        <v>28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f t="shared" si="343"/>
        <v>112</v>
      </c>
      <c r="P3165">
        <f t="shared" si="344"/>
        <v>200.7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41775.545428240737</v>
      </c>
      <c r="T3165" s="9">
        <f t="shared" si="348"/>
        <v>41805.545428240737</v>
      </c>
      <c r="U3165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f t="shared" si="343"/>
        <v>107</v>
      </c>
      <c r="P3166">
        <f t="shared" si="344"/>
        <v>37.6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41766.597395833334</v>
      </c>
      <c r="T3166" s="9">
        <f t="shared" si="348"/>
        <v>41799.597395833334</v>
      </c>
      <c r="U3166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f t="shared" si="343"/>
        <v>163</v>
      </c>
      <c r="P3167">
        <f t="shared" si="344"/>
        <v>58.1</v>
      </c>
      <c r="Q3167" t="str">
        <f t="shared" si="345"/>
        <v>theater</v>
      </c>
      <c r="R3167" t="str">
        <f t="shared" si="346"/>
        <v>plays</v>
      </c>
      <c r="S3167" s="9">
        <f t="shared" si="347"/>
        <v>40643.950925925921</v>
      </c>
      <c r="T3167" s="9">
        <f t="shared" si="348"/>
        <v>40665.957638888889</v>
      </c>
      <c r="U3167">
        <f t="shared" si="349"/>
        <v>23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f t="shared" si="343"/>
        <v>161</v>
      </c>
      <c r="P3168">
        <f t="shared" si="344"/>
        <v>60.309999999999995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41940.483252314814</v>
      </c>
      <c r="T3168" s="9">
        <f t="shared" si="348"/>
        <v>41969.124305555553</v>
      </c>
      <c r="U3168">
        <f t="shared" si="349"/>
        <v>29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f t="shared" si="343"/>
        <v>117</v>
      </c>
      <c r="P3169">
        <f t="shared" si="344"/>
        <v>63.37</v>
      </c>
      <c r="Q3169" t="str">
        <f t="shared" si="345"/>
        <v>theater</v>
      </c>
      <c r="R3169" t="str">
        <f t="shared" si="346"/>
        <v>plays</v>
      </c>
      <c r="S3169" s="9">
        <f t="shared" si="347"/>
        <v>41838.967372685183</v>
      </c>
      <c r="T3169" s="9">
        <f t="shared" si="348"/>
        <v>41852.967372685183</v>
      </c>
      <c r="U3169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f t="shared" si="343"/>
        <v>125</v>
      </c>
      <c r="P3170">
        <f t="shared" si="344"/>
        <v>50.91</v>
      </c>
      <c r="Q3170" t="str">
        <f t="shared" si="345"/>
        <v>theater</v>
      </c>
      <c r="R3170" t="str">
        <f t="shared" si="346"/>
        <v>plays</v>
      </c>
      <c r="S3170" s="9">
        <f t="shared" si="347"/>
        <v>41771.897604166668</v>
      </c>
      <c r="T3170" s="9">
        <f t="shared" si="348"/>
        <v>41803.708333333328</v>
      </c>
      <c r="U3170">
        <f t="shared" si="349"/>
        <v>32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f t="shared" si="343"/>
        <v>104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41591.529641203699</v>
      </c>
      <c r="T3171" s="9">
        <f t="shared" si="348"/>
        <v>41620.999305555553</v>
      </c>
      <c r="U3171">
        <f t="shared" si="349"/>
        <v>30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f t="shared" si="343"/>
        <v>113</v>
      </c>
      <c r="P3172">
        <f t="shared" si="344"/>
        <v>31.62</v>
      </c>
      <c r="Q3172" t="str">
        <f t="shared" si="345"/>
        <v>theater</v>
      </c>
      <c r="R3172" t="str">
        <f t="shared" si="346"/>
        <v>plays</v>
      </c>
      <c r="S3172" s="9">
        <f t="shared" si="347"/>
        <v>41788.872037037036</v>
      </c>
      <c r="T3172" s="9">
        <f t="shared" si="348"/>
        <v>41821.958333333328</v>
      </c>
      <c r="U3172">
        <f t="shared" si="349"/>
        <v>34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f t="shared" si="343"/>
        <v>109</v>
      </c>
      <c r="P3173">
        <f t="shared" si="344"/>
        <v>65.11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42466.399976851848</v>
      </c>
      <c r="T3173" s="9">
        <f t="shared" si="348"/>
        <v>42496.399976851848</v>
      </c>
      <c r="U3173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f t="shared" si="343"/>
        <v>115</v>
      </c>
      <c r="P3174">
        <f t="shared" si="344"/>
        <v>79.320000000000007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40923.521620370368</v>
      </c>
      <c r="T3174" s="9">
        <f t="shared" si="348"/>
        <v>40953.521620370368</v>
      </c>
      <c r="U3174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f t="shared" si="343"/>
        <v>103</v>
      </c>
      <c r="P3175">
        <f t="shared" si="344"/>
        <v>139.19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41878.670046296291</v>
      </c>
      <c r="T3175" s="9">
        <f t="shared" si="348"/>
        <v>41908.670046296291</v>
      </c>
      <c r="U3175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f t="shared" si="343"/>
        <v>102</v>
      </c>
      <c r="P3176">
        <f t="shared" si="344"/>
        <v>131.91999999999999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41862.656342592592</v>
      </c>
      <c r="T3176" s="9">
        <f t="shared" si="348"/>
        <v>41876.656342592592</v>
      </c>
      <c r="U3176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f t="shared" si="343"/>
        <v>110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40531.678553240738</v>
      </c>
      <c r="T3177" s="9">
        <f t="shared" si="348"/>
        <v>40591.678553240738</v>
      </c>
      <c r="U3177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f t="shared" si="343"/>
        <v>115</v>
      </c>
      <c r="P3178">
        <f t="shared" si="344"/>
        <v>39.68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41477.722581018512</v>
      </c>
      <c r="T3178" s="9">
        <f t="shared" si="348"/>
        <v>41504.416666666664</v>
      </c>
      <c r="U3178">
        <f t="shared" si="349"/>
        <v>27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f t="shared" si="343"/>
        <v>118</v>
      </c>
      <c r="P3179">
        <f t="shared" si="344"/>
        <v>57.55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41781.458437499998</v>
      </c>
      <c r="T3179" s="9">
        <f t="shared" si="348"/>
        <v>41811.458437499998</v>
      </c>
      <c r="U3179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f t="shared" si="343"/>
        <v>172</v>
      </c>
      <c r="P3180">
        <f t="shared" si="344"/>
        <v>33.03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41806.396701388883</v>
      </c>
      <c r="T3180" s="9">
        <f t="shared" si="348"/>
        <v>41836.396701388883</v>
      </c>
      <c r="U3180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f t="shared" si="343"/>
        <v>115</v>
      </c>
      <c r="P3181">
        <f t="shared" si="344"/>
        <v>77.34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41375.49387731481</v>
      </c>
      <c r="T3181" s="9">
        <f t="shared" si="348"/>
        <v>41400.49387731481</v>
      </c>
      <c r="U3181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f t="shared" si="343"/>
        <v>120</v>
      </c>
      <c r="P3182">
        <f t="shared" si="344"/>
        <v>31.94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41780.204270833332</v>
      </c>
      <c r="T3182" s="9">
        <f t="shared" si="348"/>
        <v>41810.204270833332</v>
      </c>
      <c r="U3182">
        <f t="shared" si="3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f t="shared" si="343"/>
        <v>109</v>
      </c>
      <c r="P3183">
        <f t="shared" si="344"/>
        <v>36.339999999999996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41779.101701388885</v>
      </c>
      <c r="T3183" s="9">
        <f t="shared" si="348"/>
        <v>41805.458333333328</v>
      </c>
      <c r="U3183">
        <f t="shared" si="349"/>
        <v>27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f t="shared" si="343"/>
        <v>101</v>
      </c>
      <c r="P3184">
        <f t="shared" si="344"/>
        <v>46.769999999999996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40883.740983796291</v>
      </c>
      <c r="T3184" s="9">
        <f t="shared" si="348"/>
        <v>40939.5</v>
      </c>
      <c r="U3184">
        <f t="shared" si="349"/>
        <v>56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f t="shared" si="343"/>
        <v>109</v>
      </c>
      <c r="P3185">
        <f t="shared" si="344"/>
        <v>40.08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41491.586446759255</v>
      </c>
      <c r="T3185" s="9">
        <f t="shared" si="348"/>
        <v>41509.586446759255</v>
      </c>
      <c r="U3185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f t="shared" si="343"/>
        <v>108</v>
      </c>
      <c r="P3186">
        <f t="shared" si="344"/>
        <v>100.22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41791.785081018512</v>
      </c>
      <c r="T3186" s="9">
        <f t="shared" si="348"/>
        <v>41821.785081018512</v>
      </c>
      <c r="U3186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f t="shared" si="343"/>
        <v>100</v>
      </c>
      <c r="P3187">
        <f t="shared" si="344"/>
        <v>41.669999999999995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41829.768993055557</v>
      </c>
      <c r="T3187" s="9">
        <f t="shared" si="348"/>
        <v>41836.768993055557</v>
      </c>
      <c r="U3187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f t="shared" si="343"/>
        <v>103</v>
      </c>
      <c r="P3188">
        <f t="shared" si="344"/>
        <v>46.72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41868.715717592589</v>
      </c>
      <c r="T3188" s="9">
        <f t="shared" si="348"/>
        <v>41898.666666666664</v>
      </c>
      <c r="U3188">
        <f t="shared" si="349"/>
        <v>30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f t="shared" si="343"/>
        <v>117</v>
      </c>
      <c r="P3189">
        <f t="shared" si="344"/>
        <v>71.5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41835.458020833328</v>
      </c>
      <c r="T3189" s="9">
        <f t="shared" si="348"/>
        <v>41855.458020833328</v>
      </c>
      <c r="U3189">
        <f t="shared" si="3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f t="shared" si="343"/>
        <v>65</v>
      </c>
      <c r="P3190">
        <f t="shared" si="344"/>
        <v>14.45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42144.207199074073</v>
      </c>
      <c r="T3190" s="9">
        <f t="shared" si="348"/>
        <v>42165.207199074073</v>
      </c>
      <c r="U3190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f t="shared" si="343"/>
        <v>13</v>
      </c>
      <c r="P3191">
        <f t="shared" si="344"/>
        <v>356.84999999999997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42118.138101851851</v>
      </c>
      <c r="T3191" s="9">
        <f t="shared" si="348"/>
        <v>42148.138101851851</v>
      </c>
      <c r="U3191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f t="shared" si="343"/>
        <v>0</v>
      </c>
      <c r="P3192" t="str">
        <f t="shared" si="344"/>
        <v/>
      </c>
      <c r="Q3192" t="str">
        <f t="shared" si="345"/>
        <v>theater</v>
      </c>
      <c r="R3192" t="str">
        <f t="shared" si="346"/>
        <v>musical</v>
      </c>
      <c r="S3192" s="9">
        <f t="shared" si="347"/>
        <v>42682.942997685182</v>
      </c>
      <c r="T3192" s="9">
        <f t="shared" si="348"/>
        <v>42712.984664351847</v>
      </c>
      <c r="U3192">
        <f t="shared" si="349"/>
        <v>31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f t="shared" si="343"/>
        <v>5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42538.547094907401</v>
      </c>
      <c r="T3193" s="9">
        <f t="shared" si="348"/>
        <v>42598.547094907401</v>
      </c>
      <c r="U3193">
        <f t="shared" si="3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f t="shared" si="343"/>
        <v>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42018.732164351844</v>
      </c>
      <c r="T3194" s="9">
        <f t="shared" si="348"/>
        <v>42063.708333333336</v>
      </c>
      <c r="U3194">
        <f t="shared" si="349"/>
        <v>45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f t="shared" si="343"/>
        <v>12</v>
      </c>
      <c r="P3195">
        <f t="shared" si="344"/>
        <v>24.46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42010.759907407402</v>
      </c>
      <c r="T3195" s="9">
        <f t="shared" si="348"/>
        <v>42055.759907407402</v>
      </c>
      <c r="U3195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f t="shared" si="343"/>
        <v>0</v>
      </c>
      <c r="P3196" t="str">
        <f t="shared" si="344"/>
        <v/>
      </c>
      <c r="Q3196" t="str">
        <f t="shared" si="345"/>
        <v>theater</v>
      </c>
      <c r="R3196" t="str">
        <f t="shared" si="346"/>
        <v>musical</v>
      </c>
      <c r="S3196" s="9">
        <f t="shared" si="347"/>
        <v>42181.854143518511</v>
      </c>
      <c r="T3196" s="9">
        <f t="shared" si="348"/>
        <v>42211.854143518511</v>
      </c>
      <c r="U3196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f t="shared" si="343"/>
        <v>60</v>
      </c>
      <c r="P3197">
        <f t="shared" si="344"/>
        <v>53.08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42017.385902777773</v>
      </c>
      <c r="T3197" s="9">
        <f t="shared" si="348"/>
        <v>42047.385902777773</v>
      </c>
      <c r="U3197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f t="shared" si="343"/>
        <v>1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42157.389756944445</v>
      </c>
      <c r="T3198" s="9">
        <f t="shared" si="348"/>
        <v>42217.374999999993</v>
      </c>
      <c r="U3198">
        <f t="shared" si="349"/>
        <v>60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f t="shared" si="343"/>
        <v>12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42009.28493055555</v>
      </c>
      <c r="T3199" s="9">
        <f t="shared" si="348"/>
        <v>42039.28493055555</v>
      </c>
      <c r="U3199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f t="shared" si="343"/>
        <v>1</v>
      </c>
      <c r="P3200">
        <f t="shared" si="344"/>
        <v>36.669999999999995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42013.216168981475</v>
      </c>
      <c r="T3200" s="9">
        <f t="shared" si="348"/>
        <v>42051.216168981475</v>
      </c>
      <c r="U3200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f t="shared" si="343"/>
        <v>53</v>
      </c>
      <c r="P3201">
        <f t="shared" si="344"/>
        <v>49.21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41858.553449074068</v>
      </c>
      <c r="T3201" s="9">
        <f t="shared" si="348"/>
        <v>41888.666666666664</v>
      </c>
      <c r="U3201">
        <f t="shared" si="349"/>
        <v>31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f t="shared" si="343"/>
        <v>1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42460.112280092588</v>
      </c>
      <c r="T3202" s="9">
        <f t="shared" si="348"/>
        <v>42490.023611111108</v>
      </c>
      <c r="U3202">
        <f t="shared" si="349"/>
        <v>30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f t="shared" ref="O3203:O3266" si="350">ROUNDUP(SUM(E3203/D3203)*100,)</f>
        <v>2</v>
      </c>
      <c r="P3203">
        <f t="shared" ref="P3203:P3266" si="351">IFERROR(ROUNDUP(E3203/L3203,2),"")</f>
        <v>12.5</v>
      </c>
      <c r="Q3203" t="str">
        <f t="shared" ref="Q3203:Q3266" si="352">LEFT(N3203,SEARCH("/",N3203,1)-1)</f>
        <v>theater</v>
      </c>
      <c r="R3203" t="str">
        <f t="shared" ref="R3203:R3266" si="353">RIGHT(N3203,LEN(N3203) - SEARCH("/",N3203))</f>
        <v>musical</v>
      </c>
      <c r="S3203" s="9">
        <f t="shared" ref="S3203:S3266" si="354">(((J3203/60)/60)/24)+DATE(1970,1,1)+(-5/24)</f>
        <v>41861.558761574073</v>
      </c>
      <c r="T3203" s="9">
        <f t="shared" ref="T3203:T3266" si="355">(((I3203/60)/60)/24)+DATE(1970,1,1)+(-5/24)</f>
        <v>41882.558761574073</v>
      </c>
      <c r="U3203">
        <f t="shared" ref="U3203:U3266" si="356">IFERROR(ROUNDUP(T3203-S3203,0),"")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f t="shared" si="350"/>
        <v>55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42293.645208333335</v>
      </c>
      <c r="T3204" s="9">
        <f t="shared" si="355"/>
        <v>42352.040972222218</v>
      </c>
      <c r="U3204">
        <f t="shared" si="356"/>
        <v>59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f t="shared" si="350"/>
        <v>25</v>
      </c>
      <c r="P3205">
        <f t="shared" si="351"/>
        <v>41.669999999999995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42242.780347222222</v>
      </c>
      <c r="T3205" s="9">
        <f t="shared" si="355"/>
        <v>42272.780347222222</v>
      </c>
      <c r="U3205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f t="shared" si="350"/>
        <v>0</v>
      </c>
      <c r="P3206" t="str">
        <f t="shared" si="351"/>
        <v/>
      </c>
      <c r="Q3206" t="str">
        <f t="shared" si="352"/>
        <v>theater</v>
      </c>
      <c r="R3206" t="str">
        <f t="shared" si="353"/>
        <v>musical</v>
      </c>
      <c r="S3206" s="9">
        <f t="shared" si="354"/>
        <v>42172.477766203701</v>
      </c>
      <c r="T3206" s="9">
        <f t="shared" si="355"/>
        <v>42202.468055555553</v>
      </c>
      <c r="U3206">
        <f t="shared" si="356"/>
        <v>30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f t="shared" si="350"/>
        <v>4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42095.166342592587</v>
      </c>
      <c r="T3207" s="9">
        <f t="shared" si="355"/>
        <v>42125.166342592587</v>
      </c>
      <c r="U3207">
        <f t="shared" si="356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f t="shared" si="350"/>
        <v>0</v>
      </c>
      <c r="P3208" t="str">
        <f t="shared" si="351"/>
        <v/>
      </c>
      <c r="Q3208" t="str">
        <f t="shared" si="352"/>
        <v>theater</v>
      </c>
      <c r="R3208" t="str">
        <f t="shared" si="353"/>
        <v>musical</v>
      </c>
      <c r="S3208" s="9">
        <f t="shared" si="354"/>
        <v>42236.067719907405</v>
      </c>
      <c r="T3208" s="9">
        <f t="shared" si="355"/>
        <v>42266.067719907405</v>
      </c>
      <c r="U3208">
        <f t="shared" si="356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f t="shared" si="350"/>
        <v>47</v>
      </c>
      <c r="P3209">
        <f t="shared" si="351"/>
        <v>70.84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42057.069525462961</v>
      </c>
      <c r="T3209" s="9">
        <f t="shared" si="355"/>
        <v>42117.027858796289</v>
      </c>
      <c r="U3209">
        <f t="shared" si="356"/>
        <v>60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f t="shared" si="350"/>
        <v>104</v>
      </c>
      <c r="P3210">
        <f t="shared" si="351"/>
        <v>63.11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41827.396724537037</v>
      </c>
      <c r="T3210" s="9">
        <f t="shared" si="355"/>
        <v>41848.396724537037</v>
      </c>
      <c r="U3210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f t="shared" si="350"/>
        <v>120</v>
      </c>
      <c r="P3211">
        <f t="shared" si="351"/>
        <v>50.16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41778.428912037038</v>
      </c>
      <c r="T3211" s="9">
        <f t="shared" si="355"/>
        <v>41810.75</v>
      </c>
      <c r="U3211">
        <f t="shared" si="356"/>
        <v>33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f t="shared" si="350"/>
        <v>126</v>
      </c>
      <c r="P3212">
        <f t="shared" si="351"/>
        <v>62.89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41013.728229166663</v>
      </c>
      <c r="T3212" s="9">
        <f t="shared" si="355"/>
        <v>41060.957638888889</v>
      </c>
      <c r="U3212">
        <f t="shared" si="356"/>
        <v>48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f t="shared" si="350"/>
        <v>120</v>
      </c>
      <c r="P3213">
        <f t="shared" si="351"/>
        <v>85.54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41834.378240740742</v>
      </c>
      <c r="T3213" s="9">
        <f t="shared" si="355"/>
        <v>41865.875</v>
      </c>
      <c r="U3213">
        <f t="shared" si="356"/>
        <v>32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f t="shared" si="350"/>
        <v>127</v>
      </c>
      <c r="P3214">
        <f t="shared" si="351"/>
        <v>53.73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41829.587395833332</v>
      </c>
      <c r="T3214" s="9">
        <f t="shared" si="355"/>
        <v>41859.587395833332</v>
      </c>
      <c r="U3214">
        <f t="shared" si="356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f t="shared" si="350"/>
        <v>101</v>
      </c>
      <c r="P3215">
        <f t="shared" si="351"/>
        <v>127.81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42171.555081018516</v>
      </c>
      <c r="T3215" s="9">
        <f t="shared" si="355"/>
        <v>42211.555081018516</v>
      </c>
      <c r="U3215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f t="shared" si="350"/>
        <v>103</v>
      </c>
      <c r="P3216">
        <f t="shared" si="351"/>
        <v>106.58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42337.584178240737</v>
      </c>
      <c r="T3216" s="9">
        <f t="shared" si="355"/>
        <v>42374.788194444445</v>
      </c>
      <c r="U3216">
        <f t="shared" si="356"/>
        <v>38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f t="shared" si="350"/>
        <v>101</v>
      </c>
      <c r="P3217">
        <f t="shared" si="351"/>
        <v>262.12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42219.456840277773</v>
      </c>
      <c r="T3217" s="9">
        <f t="shared" si="355"/>
        <v>42256.957638888889</v>
      </c>
      <c r="U3217">
        <f t="shared" si="356"/>
        <v>38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f t="shared" si="350"/>
        <v>101</v>
      </c>
      <c r="P3218">
        <f t="shared" si="351"/>
        <v>57.18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42165.254293981481</v>
      </c>
      <c r="T3218" s="9">
        <f t="shared" si="355"/>
        <v>42196.395833333336</v>
      </c>
      <c r="U3218">
        <f t="shared" si="356"/>
        <v>32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f t="shared" si="350"/>
        <v>117</v>
      </c>
      <c r="P3219">
        <f t="shared" si="351"/>
        <v>50.21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42648.337777777771</v>
      </c>
      <c r="T3219" s="9">
        <f t="shared" si="355"/>
        <v>42678.337777777771</v>
      </c>
      <c r="U3219">
        <f t="shared" si="356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f t="shared" si="350"/>
        <v>103</v>
      </c>
      <c r="P3220">
        <f t="shared" si="351"/>
        <v>66.59</v>
      </c>
      <c r="Q3220" t="str">
        <f t="shared" si="352"/>
        <v>theater</v>
      </c>
      <c r="R3220" t="str">
        <f t="shared" si="353"/>
        <v>plays</v>
      </c>
      <c r="S3220" s="9">
        <f t="shared" si="354"/>
        <v>41970.793819444443</v>
      </c>
      <c r="T3220" s="9">
        <f t="shared" si="355"/>
        <v>42003.791666666664</v>
      </c>
      <c r="U3220">
        <f t="shared" si="356"/>
        <v>33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f t="shared" si="350"/>
        <v>101</v>
      </c>
      <c r="P3221">
        <f t="shared" si="351"/>
        <v>168.26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42050.77484953704</v>
      </c>
      <c r="T3221" s="9">
        <f t="shared" si="355"/>
        <v>42085.733182870368</v>
      </c>
      <c r="U3221">
        <f t="shared" si="356"/>
        <v>35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f t="shared" si="350"/>
        <v>101</v>
      </c>
      <c r="P3222">
        <f t="shared" si="351"/>
        <v>256.38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42772.625046296293</v>
      </c>
      <c r="T3222" s="9">
        <f t="shared" si="355"/>
        <v>42806.666666666664</v>
      </c>
      <c r="U3222">
        <f t="shared" si="356"/>
        <v>35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f t="shared" si="350"/>
        <v>104</v>
      </c>
      <c r="P3223">
        <f t="shared" si="351"/>
        <v>36.619999999999997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42155.488460648143</v>
      </c>
      <c r="T3223" s="9">
        <f t="shared" si="355"/>
        <v>42190.488460648143</v>
      </c>
      <c r="U3223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f t="shared" si="350"/>
        <v>125</v>
      </c>
      <c r="P3224">
        <f t="shared" si="351"/>
        <v>37.15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42270.373807870368</v>
      </c>
      <c r="T3224" s="9">
        <f t="shared" si="355"/>
        <v>42301.686805555553</v>
      </c>
      <c r="U3224">
        <f t="shared" si="356"/>
        <v>32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f t="shared" si="350"/>
        <v>110</v>
      </c>
      <c r="P3225">
        <f t="shared" si="351"/>
        <v>45.879999999999995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42206.62703703704</v>
      </c>
      <c r="T3225" s="9">
        <f t="shared" si="355"/>
        <v>42236.62703703704</v>
      </c>
      <c r="U3225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f t="shared" si="350"/>
        <v>103</v>
      </c>
      <c r="P3226">
        <f t="shared" si="351"/>
        <v>141.72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42697.642511574071</v>
      </c>
      <c r="T3226" s="9">
        <f t="shared" si="355"/>
        <v>42744.999999999993</v>
      </c>
      <c r="U3226">
        <f t="shared" si="356"/>
        <v>48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f t="shared" si="350"/>
        <v>103</v>
      </c>
      <c r="P3227">
        <f t="shared" si="351"/>
        <v>52.489999999999995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42503.351134259261</v>
      </c>
      <c r="T3227" s="9">
        <f t="shared" si="355"/>
        <v>42524.666666666664</v>
      </c>
      <c r="U3227">
        <f t="shared" si="356"/>
        <v>22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f t="shared" si="350"/>
        <v>105</v>
      </c>
      <c r="P3228">
        <f t="shared" si="351"/>
        <v>59.53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42277.375138888885</v>
      </c>
      <c r="T3228" s="9">
        <f t="shared" si="355"/>
        <v>42307.375138888885</v>
      </c>
      <c r="U3228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42722.674027777779</v>
      </c>
      <c r="T3229" s="9">
        <f t="shared" si="355"/>
        <v>42752.674027777779</v>
      </c>
      <c r="U3229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f t="shared" si="350"/>
        <v>103</v>
      </c>
      <c r="P3230">
        <f t="shared" si="351"/>
        <v>193.63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42323.500972222224</v>
      </c>
      <c r="T3230" s="9">
        <f t="shared" si="355"/>
        <v>42354.999305555553</v>
      </c>
      <c r="U3230">
        <f t="shared" si="356"/>
        <v>32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f t="shared" si="350"/>
        <v>108</v>
      </c>
      <c r="P3231">
        <f t="shared" si="351"/>
        <v>106.80000000000001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41933.083310185182</v>
      </c>
      <c r="T3231" s="9">
        <f t="shared" si="355"/>
        <v>41963.124976851854</v>
      </c>
      <c r="U3231">
        <f t="shared" si="356"/>
        <v>31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f t="shared" si="350"/>
        <v>110</v>
      </c>
      <c r="P3232">
        <f t="shared" si="351"/>
        <v>77.22</v>
      </c>
      <c r="Q3232" t="str">
        <f t="shared" si="352"/>
        <v>theater</v>
      </c>
      <c r="R3232" t="str">
        <f t="shared" si="353"/>
        <v>plays</v>
      </c>
      <c r="S3232" s="9">
        <f t="shared" si="354"/>
        <v>41897.959791666668</v>
      </c>
      <c r="T3232" s="9">
        <f t="shared" si="355"/>
        <v>41912.957638888889</v>
      </c>
      <c r="U3232">
        <f t="shared" si="356"/>
        <v>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42446.735497685186</v>
      </c>
      <c r="T3233" s="9">
        <f t="shared" si="355"/>
        <v>42476.735497685186</v>
      </c>
      <c r="U3233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f t="shared" si="350"/>
        <v>132</v>
      </c>
      <c r="P3234">
        <f t="shared" si="351"/>
        <v>50.47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42463.605520833335</v>
      </c>
      <c r="T3234" s="9">
        <f t="shared" si="355"/>
        <v>42493.957638888889</v>
      </c>
      <c r="U3234">
        <f t="shared" si="356"/>
        <v>31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f t="shared" si="350"/>
        <v>119</v>
      </c>
      <c r="P3235">
        <f t="shared" si="351"/>
        <v>97.38000000000001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42766.596701388888</v>
      </c>
      <c r="T3235" s="9">
        <f t="shared" si="355"/>
        <v>42796.596701388888</v>
      </c>
      <c r="U3235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f t="shared" si="350"/>
        <v>101</v>
      </c>
      <c r="P3236">
        <f t="shared" si="351"/>
        <v>34.919999999999995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42734.581111111103</v>
      </c>
      <c r="T3236" s="9">
        <f t="shared" si="355"/>
        <v>42767.771527777775</v>
      </c>
      <c r="U3236">
        <f t="shared" si="356"/>
        <v>34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f t="shared" si="350"/>
        <v>104</v>
      </c>
      <c r="P3237">
        <f t="shared" si="351"/>
        <v>85.54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42522.139479166661</v>
      </c>
      <c r="T3237" s="9">
        <f t="shared" si="355"/>
        <v>42552.139479166661</v>
      </c>
      <c r="U3237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f t="shared" si="350"/>
        <v>101</v>
      </c>
      <c r="P3238">
        <f t="shared" si="351"/>
        <v>182.91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42702.708715277775</v>
      </c>
      <c r="T3238" s="9">
        <f t="shared" si="355"/>
        <v>42732.708715277775</v>
      </c>
      <c r="U3238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f t="shared" si="350"/>
        <v>101</v>
      </c>
      <c r="P3239">
        <f t="shared" si="351"/>
        <v>131.13999999999999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42252.266018518516</v>
      </c>
      <c r="T3239" s="9">
        <f t="shared" si="355"/>
        <v>42275.957638888889</v>
      </c>
      <c r="U3239">
        <f t="shared" si="356"/>
        <v>24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f t="shared" si="350"/>
        <v>113</v>
      </c>
      <c r="P3240">
        <f t="shared" si="351"/>
        <v>39.82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42156.302060185182</v>
      </c>
      <c r="T3240" s="9">
        <f t="shared" si="355"/>
        <v>42186.302060185182</v>
      </c>
      <c r="U3240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f t="shared" si="350"/>
        <v>106</v>
      </c>
      <c r="P3241">
        <f t="shared" si="351"/>
        <v>59.71</v>
      </c>
      <c r="Q3241" t="str">
        <f t="shared" si="352"/>
        <v>theater</v>
      </c>
      <c r="R3241" t="str">
        <f t="shared" si="353"/>
        <v>plays</v>
      </c>
      <c r="S3241" s="9">
        <f t="shared" si="354"/>
        <v>42277.880706018514</v>
      </c>
      <c r="T3241" s="9">
        <f t="shared" si="355"/>
        <v>42302.790972222218</v>
      </c>
      <c r="U3241">
        <f t="shared" si="356"/>
        <v>25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f t="shared" si="350"/>
        <v>101</v>
      </c>
      <c r="P3242">
        <f t="shared" si="351"/>
        <v>88.740000000000009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42754.485509259255</v>
      </c>
      <c r="T3242" s="9">
        <f t="shared" si="355"/>
        <v>42782.749999999993</v>
      </c>
      <c r="U3242">
        <f t="shared" si="356"/>
        <v>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f t="shared" si="350"/>
        <v>116</v>
      </c>
      <c r="P3243">
        <f t="shared" si="351"/>
        <v>58.69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41893.116550925923</v>
      </c>
      <c r="T3243" s="9">
        <f t="shared" si="355"/>
        <v>41926.082638888889</v>
      </c>
      <c r="U3243">
        <f t="shared" si="356"/>
        <v>33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f t="shared" si="350"/>
        <v>128</v>
      </c>
      <c r="P3244">
        <f t="shared" si="351"/>
        <v>69.570000000000007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41871.547361111108</v>
      </c>
      <c r="T3244" s="9">
        <f t="shared" si="355"/>
        <v>41901.547361111108</v>
      </c>
      <c r="U3244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f t="shared" si="350"/>
        <v>103</v>
      </c>
      <c r="P3245">
        <f t="shared" si="351"/>
        <v>115.88000000000001</v>
      </c>
      <c r="Q3245" t="str">
        <f t="shared" si="352"/>
        <v>theater</v>
      </c>
      <c r="R3245" t="str">
        <f t="shared" si="353"/>
        <v>plays</v>
      </c>
      <c r="S3245" s="9">
        <f t="shared" si="354"/>
        <v>42261.888449074067</v>
      </c>
      <c r="T3245" s="9">
        <f t="shared" si="355"/>
        <v>42285.791666666664</v>
      </c>
      <c r="U3245">
        <f t="shared" si="356"/>
        <v>24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f t="shared" si="350"/>
        <v>103</v>
      </c>
      <c r="P3246">
        <f t="shared" si="351"/>
        <v>23.87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42675.485902777778</v>
      </c>
      <c r="T3246" s="9">
        <f t="shared" si="355"/>
        <v>42705.527569444443</v>
      </c>
      <c r="U3246">
        <f t="shared" si="356"/>
        <v>31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f t="shared" si="350"/>
        <v>105</v>
      </c>
      <c r="P3247">
        <f t="shared" si="351"/>
        <v>81.13000000000001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42135.391874999994</v>
      </c>
      <c r="T3247" s="9">
        <f t="shared" si="355"/>
        <v>42166.874999999993</v>
      </c>
      <c r="U3247">
        <f t="shared" si="356"/>
        <v>32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f t="shared" si="350"/>
        <v>112</v>
      </c>
      <c r="P3248">
        <f t="shared" si="351"/>
        <v>57.629999999999995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42230.263888888883</v>
      </c>
      <c r="T3248" s="9">
        <f t="shared" si="355"/>
        <v>42258.957638888889</v>
      </c>
      <c r="U3248">
        <f t="shared" si="356"/>
        <v>29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f t="shared" si="350"/>
        <v>106</v>
      </c>
      <c r="P3249">
        <f t="shared" si="351"/>
        <v>46.43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42167.22583333333</v>
      </c>
      <c r="T3249" s="9">
        <f t="shared" si="355"/>
        <v>42197.22583333333</v>
      </c>
      <c r="U3249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f t="shared" si="350"/>
        <v>101</v>
      </c>
      <c r="P3250">
        <f t="shared" si="351"/>
        <v>60.48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42068.68005787037</v>
      </c>
      <c r="T3250" s="9">
        <f t="shared" si="355"/>
        <v>42098.638391203705</v>
      </c>
      <c r="U3250">
        <f t="shared" si="356"/>
        <v>30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f t="shared" si="350"/>
        <v>105</v>
      </c>
      <c r="P3251">
        <f t="shared" si="351"/>
        <v>65.58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42145.538356481477</v>
      </c>
      <c r="T3251" s="9">
        <f t="shared" si="355"/>
        <v>42175.538356481477</v>
      </c>
      <c r="U3251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f t="shared" si="350"/>
        <v>102</v>
      </c>
      <c r="P3252">
        <f t="shared" si="351"/>
        <v>119.2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41918.533842592587</v>
      </c>
      <c r="T3252" s="9">
        <f t="shared" si="355"/>
        <v>41948.575509259259</v>
      </c>
      <c r="U3252">
        <f t="shared" si="356"/>
        <v>31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f t="shared" si="350"/>
        <v>111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42146.52275462963</v>
      </c>
      <c r="T3253" s="9">
        <f t="shared" si="355"/>
        <v>42176.52275462963</v>
      </c>
      <c r="U3253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f t="shared" si="350"/>
        <v>128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42590.264351851853</v>
      </c>
      <c r="T3254" s="9">
        <f t="shared" si="355"/>
        <v>42620.264351851853</v>
      </c>
      <c r="U3254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f t="shared" si="350"/>
        <v>102</v>
      </c>
      <c r="P3255">
        <f t="shared" si="351"/>
        <v>177.09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42602.368379629632</v>
      </c>
      <c r="T3255" s="9">
        <f t="shared" si="355"/>
        <v>42620.947916666664</v>
      </c>
      <c r="U3255">
        <f t="shared" si="356"/>
        <v>19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f t="shared" si="350"/>
        <v>102</v>
      </c>
      <c r="P3256">
        <f t="shared" si="351"/>
        <v>70.78</v>
      </c>
      <c r="Q3256" t="str">
        <f t="shared" si="352"/>
        <v>theater</v>
      </c>
      <c r="R3256" t="str">
        <f t="shared" si="353"/>
        <v>plays</v>
      </c>
      <c r="S3256" s="9">
        <f t="shared" si="354"/>
        <v>42058.877418981479</v>
      </c>
      <c r="T3256" s="9">
        <f t="shared" si="355"/>
        <v>42088.835752314808</v>
      </c>
      <c r="U3256">
        <f t="shared" si="356"/>
        <v>30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f t="shared" si="350"/>
        <v>175</v>
      </c>
      <c r="P3257">
        <f t="shared" si="351"/>
        <v>29.17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41889.559895833328</v>
      </c>
      <c r="T3257" s="9">
        <f t="shared" si="355"/>
        <v>41919.559895833328</v>
      </c>
      <c r="U3257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f t="shared" si="350"/>
        <v>129</v>
      </c>
      <c r="P3258">
        <f t="shared" si="351"/>
        <v>72.77000000000001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42144.365474537037</v>
      </c>
      <c r="T3258" s="9">
        <f t="shared" si="355"/>
        <v>42165.957638888889</v>
      </c>
      <c r="U3258">
        <f t="shared" si="356"/>
        <v>22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f t="shared" si="350"/>
        <v>107</v>
      </c>
      <c r="P3259">
        <f t="shared" si="351"/>
        <v>51.86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42758.351296296292</v>
      </c>
      <c r="T3259" s="9">
        <f t="shared" si="355"/>
        <v>42788.351296296292</v>
      </c>
      <c r="U3259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f t="shared" si="350"/>
        <v>106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41982.678946759253</v>
      </c>
      <c r="T3260" s="9">
        <f t="shared" si="355"/>
        <v>42012.678946759253</v>
      </c>
      <c r="U3260">
        <f t="shared" si="356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f t="shared" si="350"/>
        <v>107</v>
      </c>
      <c r="P3261">
        <f t="shared" si="351"/>
        <v>251.73999999999998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42614.552604166667</v>
      </c>
      <c r="T3261" s="9">
        <f t="shared" si="355"/>
        <v>42643.957638888889</v>
      </c>
      <c r="U3261">
        <f t="shared" si="356"/>
        <v>30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f t="shared" si="350"/>
        <v>110</v>
      </c>
      <c r="P3262">
        <f t="shared" si="351"/>
        <v>74.83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42303.464328703696</v>
      </c>
      <c r="T3262" s="9">
        <f t="shared" si="355"/>
        <v>42338.505995370368</v>
      </c>
      <c r="U3262">
        <f t="shared" si="356"/>
        <v>36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f t="shared" si="350"/>
        <v>101</v>
      </c>
      <c r="P3263">
        <f t="shared" si="351"/>
        <v>67.660000000000011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42171.517083333332</v>
      </c>
      <c r="T3263" s="9">
        <f t="shared" si="355"/>
        <v>42201.517083333332</v>
      </c>
      <c r="U3263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f t="shared" si="350"/>
        <v>104</v>
      </c>
      <c r="P3264">
        <f t="shared" si="351"/>
        <v>93.820000000000007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41964.107199074067</v>
      </c>
      <c r="T3264" s="9">
        <f t="shared" si="355"/>
        <v>41994.958333333336</v>
      </c>
      <c r="U3264">
        <f t="shared" si="356"/>
        <v>31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f t="shared" si="350"/>
        <v>113</v>
      </c>
      <c r="P3265">
        <f t="shared" si="351"/>
        <v>41.239999999999995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42284.30773148148</v>
      </c>
      <c r="T3265" s="9">
        <f t="shared" si="355"/>
        <v>42307.666666666664</v>
      </c>
      <c r="U3265">
        <f t="shared" si="356"/>
        <v>24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f t="shared" si="350"/>
        <v>103</v>
      </c>
      <c r="P3266">
        <f t="shared" si="351"/>
        <v>52.559999999999995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42016.591874999998</v>
      </c>
      <c r="T3266" s="9">
        <f t="shared" si="355"/>
        <v>42032.708333333336</v>
      </c>
      <c r="U3266">
        <f t="shared" si="356"/>
        <v>17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f t="shared" ref="O3267:O3330" si="357">ROUNDUP(SUM(E3267/D3267)*100,)</f>
        <v>164</v>
      </c>
      <c r="P3267">
        <f t="shared" ref="P3267:P3330" si="358">IFERROR(ROUNDUP(E3267/L3267,2),"")</f>
        <v>70.290000000000006</v>
      </c>
      <c r="Q3267" t="str">
        <f t="shared" ref="Q3267:Q3330" si="359">LEFT(N3267,SEARCH("/",N3267,1)-1)</f>
        <v>theater</v>
      </c>
      <c r="R3267" t="str">
        <f t="shared" ref="R3267:R3330" si="360">RIGHT(N3267,LEN(N3267) - SEARCH("/",N3267))</f>
        <v>plays</v>
      </c>
      <c r="S3267" s="9">
        <f t="shared" ref="S3267:S3330" si="361">(((J3267/60)/60)/24)+DATE(1970,1,1)+(-5/24)</f>
        <v>42311.503645833327</v>
      </c>
      <c r="T3267" s="9">
        <f t="shared" ref="T3267:T3330" si="362">(((I3267/60)/60)/24)+DATE(1970,1,1)+(-5/24)</f>
        <v>42341.499999999993</v>
      </c>
      <c r="U3267">
        <f t="shared" ref="U3267:U3330" si="363">IFERROR(ROUNDUP(T3267-S3267,0),"")</f>
        <v>30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f t="shared" si="357"/>
        <v>132</v>
      </c>
      <c r="P3268">
        <f t="shared" si="358"/>
        <v>48.33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42136.32780092593</v>
      </c>
      <c r="T3268" s="9">
        <f t="shared" si="362"/>
        <v>42167.666666666664</v>
      </c>
      <c r="U3268">
        <f t="shared" si="363"/>
        <v>32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f t="shared" si="357"/>
        <v>103</v>
      </c>
      <c r="P3269">
        <f t="shared" si="358"/>
        <v>53.18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42172.549305555549</v>
      </c>
      <c r="T3269" s="9">
        <f t="shared" si="362"/>
        <v>42202.549305555549</v>
      </c>
      <c r="U3269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f t="shared" si="357"/>
        <v>128</v>
      </c>
      <c r="P3270">
        <f t="shared" si="358"/>
        <v>60.96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42590.695925925924</v>
      </c>
      <c r="T3270" s="9">
        <f t="shared" si="362"/>
        <v>42606.695925925924</v>
      </c>
      <c r="U3270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42137.18746527777</v>
      </c>
      <c r="T3271" s="9">
        <f t="shared" si="362"/>
        <v>42171.249999999993</v>
      </c>
      <c r="U3271">
        <f t="shared" si="363"/>
        <v>35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42167.324826388889</v>
      </c>
      <c r="T3272" s="9">
        <f t="shared" si="362"/>
        <v>42197.324826388889</v>
      </c>
      <c r="U3272">
        <f t="shared" si="36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f t="shared" si="357"/>
        <v>130</v>
      </c>
      <c r="P3273">
        <f t="shared" si="358"/>
        <v>38.239999999999995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41915.22887731481</v>
      </c>
      <c r="T3273" s="9">
        <f t="shared" si="362"/>
        <v>41945.270543981482</v>
      </c>
      <c r="U3273">
        <f t="shared" si="363"/>
        <v>31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f t="shared" si="357"/>
        <v>155</v>
      </c>
      <c r="P3274">
        <f t="shared" si="358"/>
        <v>106.51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42284.291770833333</v>
      </c>
      <c r="T3274" s="9">
        <f t="shared" si="362"/>
        <v>42314.333437499998</v>
      </c>
      <c r="U3274">
        <f t="shared" si="363"/>
        <v>31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f t="shared" si="357"/>
        <v>108</v>
      </c>
      <c r="P3275">
        <f t="shared" si="358"/>
        <v>204.57999999999998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42611.5930787037</v>
      </c>
      <c r="T3275" s="9">
        <f t="shared" si="362"/>
        <v>42627.583333333336</v>
      </c>
      <c r="U3275">
        <f t="shared" si="363"/>
        <v>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f t="shared" si="357"/>
        <v>102</v>
      </c>
      <c r="P3276">
        <f t="shared" si="358"/>
        <v>54.919999999999995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42400.496203703697</v>
      </c>
      <c r="T3276" s="9">
        <f t="shared" si="362"/>
        <v>42444.666666666664</v>
      </c>
      <c r="U3276">
        <f t="shared" si="363"/>
        <v>45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f t="shared" si="357"/>
        <v>101</v>
      </c>
      <c r="P3277">
        <f t="shared" si="358"/>
        <v>150.41999999999999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42017.672118055554</v>
      </c>
      <c r="T3277" s="9">
        <f t="shared" si="362"/>
        <v>42043.979166666664</v>
      </c>
      <c r="U3277">
        <f t="shared" si="363"/>
        <v>27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f t="shared" si="357"/>
        <v>117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42426.741655092592</v>
      </c>
      <c r="T3278" s="9">
        <f t="shared" si="362"/>
        <v>42460.957638888889</v>
      </c>
      <c r="U3278">
        <f t="shared" si="363"/>
        <v>35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f t="shared" si="357"/>
        <v>109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41931.474606481483</v>
      </c>
      <c r="T3279" s="9">
        <f t="shared" si="362"/>
        <v>41961.516273148147</v>
      </c>
      <c r="U3279">
        <f t="shared" si="363"/>
        <v>31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f t="shared" si="357"/>
        <v>104</v>
      </c>
      <c r="P3280">
        <f t="shared" si="358"/>
        <v>76.03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42124.640081018515</v>
      </c>
      <c r="T3280" s="9">
        <f t="shared" si="362"/>
        <v>42154.640081018515</v>
      </c>
      <c r="U3280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f t="shared" si="357"/>
        <v>115</v>
      </c>
      <c r="P3281">
        <f t="shared" si="358"/>
        <v>105.21000000000001</v>
      </c>
      <c r="Q3281" t="str">
        <f t="shared" si="359"/>
        <v>theater</v>
      </c>
      <c r="R3281" t="str">
        <f t="shared" si="360"/>
        <v>plays</v>
      </c>
      <c r="S3281" s="9">
        <f t="shared" si="361"/>
        <v>42430.894201388881</v>
      </c>
      <c r="T3281" s="9">
        <f t="shared" si="362"/>
        <v>42460.852534722224</v>
      </c>
      <c r="U3281">
        <f t="shared" si="363"/>
        <v>30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f t="shared" si="357"/>
        <v>103</v>
      </c>
      <c r="P3282">
        <f t="shared" si="358"/>
        <v>68.67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42121.548587962963</v>
      </c>
      <c r="T3282" s="9">
        <f t="shared" si="362"/>
        <v>42155.999999999993</v>
      </c>
      <c r="U3282">
        <f t="shared" si="363"/>
        <v>35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f t="shared" si="357"/>
        <v>122</v>
      </c>
      <c r="P3283">
        <f t="shared" si="358"/>
        <v>129.37</v>
      </c>
      <c r="Q3283" t="str">
        <f t="shared" si="359"/>
        <v>theater</v>
      </c>
      <c r="R3283" t="str">
        <f t="shared" si="360"/>
        <v>plays</v>
      </c>
      <c r="S3283" s="9">
        <f t="shared" si="361"/>
        <v>42218.811400462961</v>
      </c>
      <c r="T3283" s="9">
        <f t="shared" si="362"/>
        <v>42248.811400462961</v>
      </c>
      <c r="U3283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f t="shared" si="357"/>
        <v>103</v>
      </c>
      <c r="P3284">
        <f t="shared" si="358"/>
        <v>134.26999999999998</v>
      </c>
      <c r="Q3284" t="str">
        <f t="shared" si="359"/>
        <v>theater</v>
      </c>
      <c r="R3284" t="str">
        <f t="shared" si="360"/>
        <v>plays</v>
      </c>
      <c r="S3284" s="9">
        <f t="shared" si="361"/>
        <v>42444.985972222225</v>
      </c>
      <c r="T3284" s="9">
        <f t="shared" si="362"/>
        <v>42488.985972222225</v>
      </c>
      <c r="U3284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f t="shared" si="357"/>
        <v>105</v>
      </c>
      <c r="P3285">
        <f t="shared" si="358"/>
        <v>17.830000000000002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42379.535856481474</v>
      </c>
      <c r="T3285" s="9">
        <f t="shared" si="362"/>
        <v>42410.666666666664</v>
      </c>
      <c r="U3285">
        <f t="shared" si="363"/>
        <v>32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f t="shared" si="357"/>
        <v>102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42380.676539351851</v>
      </c>
      <c r="T3286" s="9">
        <f t="shared" si="362"/>
        <v>42398.040972222218</v>
      </c>
      <c r="U3286">
        <f t="shared" si="363"/>
        <v>18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f t="shared" si="357"/>
        <v>113</v>
      </c>
      <c r="P3287">
        <f t="shared" si="358"/>
        <v>69.190000000000012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42762.734097222223</v>
      </c>
      <c r="T3287" s="9">
        <f t="shared" si="362"/>
        <v>42793.999999999993</v>
      </c>
      <c r="U3287">
        <f t="shared" si="363"/>
        <v>32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f t="shared" si="357"/>
        <v>102</v>
      </c>
      <c r="P3288">
        <f t="shared" si="358"/>
        <v>125.13000000000001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42567.631736111107</v>
      </c>
      <c r="T3288" s="9">
        <f t="shared" si="362"/>
        <v>42597.631736111107</v>
      </c>
      <c r="U3288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f t="shared" si="357"/>
        <v>100</v>
      </c>
      <c r="P3289">
        <f t="shared" si="358"/>
        <v>73.53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42311.541990740741</v>
      </c>
      <c r="T3289" s="9">
        <f t="shared" si="362"/>
        <v>42336.541990740741</v>
      </c>
      <c r="U3289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f t="shared" si="357"/>
        <v>101</v>
      </c>
      <c r="P3290">
        <f t="shared" si="358"/>
        <v>48.44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42505.566145833327</v>
      </c>
      <c r="T3290" s="9">
        <f t="shared" si="362"/>
        <v>42541.749999999993</v>
      </c>
      <c r="U3290">
        <f t="shared" si="363"/>
        <v>37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f t="shared" si="357"/>
        <v>134</v>
      </c>
      <c r="P3291">
        <f t="shared" si="358"/>
        <v>26.610000000000003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42758.159745370365</v>
      </c>
      <c r="T3291" s="9">
        <f t="shared" si="362"/>
        <v>42786.159745370365</v>
      </c>
      <c r="U3291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f t="shared" si="357"/>
        <v>122</v>
      </c>
      <c r="P3292">
        <f t="shared" si="358"/>
        <v>33.669999999999995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42775.306608796294</v>
      </c>
      <c r="T3292" s="9">
        <f t="shared" si="362"/>
        <v>42805.306608796294</v>
      </c>
      <c r="U3292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f t="shared" si="357"/>
        <v>114</v>
      </c>
      <c r="P3293">
        <f t="shared" si="358"/>
        <v>40.72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42232.494212962956</v>
      </c>
      <c r="T3293" s="9">
        <f t="shared" si="362"/>
        <v>42263.957638888889</v>
      </c>
      <c r="U3293">
        <f t="shared" si="363"/>
        <v>32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f t="shared" si="357"/>
        <v>287</v>
      </c>
      <c r="P3294">
        <f t="shared" si="358"/>
        <v>19.270000000000003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42282.561898148146</v>
      </c>
      <c r="T3294" s="9">
        <f t="shared" si="362"/>
        <v>42342.603564814817</v>
      </c>
      <c r="U3294">
        <f t="shared" si="363"/>
        <v>61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f t="shared" si="357"/>
        <v>171</v>
      </c>
      <c r="P3295">
        <f t="shared" si="358"/>
        <v>84.29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42768.217037037037</v>
      </c>
      <c r="T3295" s="9">
        <f t="shared" si="362"/>
        <v>42798.217037037037</v>
      </c>
      <c r="U3295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f t="shared" si="357"/>
        <v>119</v>
      </c>
      <c r="P3296">
        <f t="shared" si="358"/>
        <v>29.59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42141.33280092592</v>
      </c>
      <c r="T3296" s="9">
        <f t="shared" si="362"/>
        <v>42171.33280092592</v>
      </c>
      <c r="U3296">
        <f t="shared" si="363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f t="shared" si="357"/>
        <v>103</v>
      </c>
      <c r="P3297">
        <f t="shared" si="358"/>
        <v>26.67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42609.234131944446</v>
      </c>
      <c r="T3297" s="9">
        <f t="shared" si="362"/>
        <v>42639.234131944446</v>
      </c>
      <c r="U3297">
        <f t="shared" si="363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f t="shared" si="357"/>
        <v>145</v>
      </c>
      <c r="P3298">
        <f t="shared" si="358"/>
        <v>45.98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42309.54828703704</v>
      </c>
      <c r="T3298" s="9">
        <f t="shared" si="362"/>
        <v>42330.708333333336</v>
      </c>
      <c r="U3298">
        <f t="shared" si="363"/>
        <v>22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f t="shared" si="357"/>
        <v>101</v>
      </c>
      <c r="P3299">
        <f t="shared" si="358"/>
        <v>125.10000000000001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42193.563148148147</v>
      </c>
      <c r="T3299" s="9">
        <f t="shared" si="362"/>
        <v>42212.749305555553</v>
      </c>
      <c r="U3299">
        <f t="shared" si="363"/>
        <v>20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f t="shared" si="357"/>
        <v>102</v>
      </c>
      <c r="P3300">
        <f t="shared" si="358"/>
        <v>141.29999999999998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42239.749629629623</v>
      </c>
      <c r="T3300" s="9">
        <f t="shared" si="362"/>
        <v>42259.791666666664</v>
      </c>
      <c r="U3300">
        <f t="shared" si="363"/>
        <v>21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f t="shared" si="357"/>
        <v>117</v>
      </c>
      <c r="P3301">
        <f t="shared" si="358"/>
        <v>55.339999999999996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42261.709062499998</v>
      </c>
      <c r="T3301" s="9">
        <f t="shared" si="362"/>
        <v>42291.709062499998</v>
      </c>
      <c r="U3301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f t="shared" si="357"/>
        <v>137</v>
      </c>
      <c r="P3302">
        <f t="shared" si="358"/>
        <v>46.43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42102.535439814812</v>
      </c>
      <c r="T3302" s="9">
        <f t="shared" si="362"/>
        <v>42123.535439814812</v>
      </c>
      <c r="U3302">
        <f t="shared" si="363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f t="shared" si="357"/>
        <v>134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42538.527500000004</v>
      </c>
      <c r="T3303" s="9">
        <f t="shared" si="362"/>
        <v>42583.082638888889</v>
      </c>
      <c r="U3303">
        <f t="shared" si="363"/>
        <v>45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f t="shared" si="357"/>
        <v>104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42681.143240740734</v>
      </c>
      <c r="T3304" s="9">
        <f t="shared" si="362"/>
        <v>42711.143240740734</v>
      </c>
      <c r="U3304">
        <f t="shared" si="363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f t="shared" si="357"/>
        <v>116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42056.443101851844</v>
      </c>
      <c r="T3305" s="9">
        <f t="shared" si="362"/>
        <v>42091.401435185187</v>
      </c>
      <c r="U3305">
        <f t="shared" si="363"/>
        <v>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f t="shared" si="357"/>
        <v>105</v>
      </c>
      <c r="P3306">
        <f t="shared" si="358"/>
        <v>89.59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42696.41611111111</v>
      </c>
      <c r="T3306" s="9">
        <f t="shared" si="362"/>
        <v>42726.41611111111</v>
      </c>
      <c r="U3306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f t="shared" si="357"/>
        <v>103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42186.647546296292</v>
      </c>
      <c r="T3307" s="9">
        <f t="shared" si="362"/>
        <v>42216.647546296292</v>
      </c>
      <c r="U3307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f t="shared" si="357"/>
        <v>176</v>
      </c>
      <c r="P3308">
        <f t="shared" si="358"/>
        <v>48.71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42493.010902777773</v>
      </c>
      <c r="T3308" s="9">
        <f t="shared" si="362"/>
        <v>42530.916666666664</v>
      </c>
      <c r="U3308">
        <f t="shared" si="363"/>
        <v>38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f t="shared" si="357"/>
        <v>107</v>
      </c>
      <c r="P3309">
        <f t="shared" si="358"/>
        <v>53.34</v>
      </c>
      <c r="Q3309" t="str">
        <f t="shared" si="359"/>
        <v>theater</v>
      </c>
      <c r="R3309" t="str">
        <f t="shared" si="360"/>
        <v>plays</v>
      </c>
      <c r="S3309" s="9">
        <f t="shared" si="361"/>
        <v>42474.848831018513</v>
      </c>
      <c r="T3309" s="9">
        <f t="shared" si="362"/>
        <v>42504.848831018513</v>
      </c>
      <c r="U3309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f t="shared" si="357"/>
        <v>123</v>
      </c>
      <c r="P3310">
        <f t="shared" si="358"/>
        <v>75.09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42452.668576388889</v>
      </c>
      <c r="T3310" s="9">
        <f t="shared" si="362"/>
        <v>42473.668576388889</v>
      </c>
      <c r="U3310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f t="shared" si="357"/>
        <v>160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42628.441874999997</v>
      </c>
      <c r="T3311" s="9">
        <f t="shared" si="362"/>
        <v>42659.441874999997</v>
      </c>
      <c r="U3311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f t="shared" si="357"/>
        <v>101</v>
      </c>
      <c r="P3312">
        <f t="shared" si="358"/>
        <v>209.84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42253.720196759255</v>
      </c>
      <c r="T3312" s="9">
        <f t="shared" si="362"/>
        <v>42283.720196759255</v>
      </c>
      <c r="U3312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f t="shared" si="357"/>
        <v>110</v>
      </c>
      <c r="P3313">
        <f t="shared" si="358"/>
        <v>61.03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42264.083449074074</v>
      </c>
      <c r="T3313" s="9">
        <f t="shared" si="362"/>
        <v>42294.083449074074</v>
      </c>
      <c r="U3313">
        <f t="shared" si="363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f t="shared" si="357"/>
        <v>101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42664.601226851846</v>
      </c>
      <c r="T3314" s="9">
        <f t="shared" si="362"/>
        <v>42685.708333333336</v>
      </c>
      <c r="U3314">
        <f t="shared" si="363"/>
        <v>22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f t="shared" si="357"/>
        <v>117</v>
      </c>
      <c r="P3315">
        <f t="shared" si="358"/>
        <v>80.040000000000006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42382.036076388882</v>
      </c>
      <c r="T3315" s="9">
        <f t="shared" si="362"/>
        <v>42395.833333333336</v>
      </c>
      <c r="U3315">
        <f t="shared" si="363"/>
        <v>14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f t="shared" si="357"/>
        <v>211</v>
      </c>
      <c r="P3316">
        <f t="shared" si="358"/>
        <v>29.07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42105.059155092589</v>
      </c>
      <c r="T3316" s="9">
        <f t="shared" si="362"/>
        <v>42132.628472222219</v>
      </c>
      <c r="U3316">
        <f t="shared" si="363"/>
        <v>28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f t="shared" si="357"/>
        <v>110</v>
      </c>
      <c r="P3317">
        <f t="shared" si="358"/>
        <v>49.44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42466.095381944448</v>
      </c>
      <c r="T3317" s="9">
        <f t="shared" si="362"/>
        <v>42496.095381944448</v>
      </c>
      <c r="U3317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f t="shared" si="357"/>
        <v>101</v>
      </c>
      <c r="P3318">
        <f t="shared" si="358"/>
        <v>93.98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41826.662905092591</v>
      </c>
      <c r="T3318" s="9">
        <f t="shared" si="362"/>
        <v>41859.370833333334</v>
      </c>
      <c r="U3318">
        <f t="shared" si="363"/>
        <v>33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f t="shared" si="357"/>
        <v>107</v>
      </c>
      <c r="P3319">
        <f t="shared" si="358"/>
        <v>61.949999999999996</v>
      </c>
      <c r="Q3319" t="str">
        <f t="shared" si="359"/>
        <v>theater</v>
      </c>
      <c r="R3319" t="str">
        <f t="shared" si="360"/>
        <v>plays</v>
      </c>
      <c r="S3319" s="9">
        <f t="shared" si="361"/>
        <v>42498.831296296288</v>
      </c>
      <c r="T3319" s="9">
        <f t="shared" si="362"/>
        <v>42528.831296296288</v>
      </c>
      <c r="U3319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f t="shared" si="357"/>
        <v>126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42431.093668981477</v>
      </c>
      <c r="T3320" s="9">
        <f t="shared" si="362"/>
        <v>42470.895833333336</v>
      </c>
      <c r="U3320">
        <f t="shared" si="363"/>
        <v>40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41990.377152777779</v>
      </c>
      <c r="T3321" s="9">
        <f t="shared" si="362"/>
        <v>42035.377152777779</v>
      </c>
      <c r="U3321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f t="shared" si="357"/>
        <v>101</v>
      </c>
      <c r="P3322">
        <f t="shared" si="358"/>
        <v>66.45</v>
      </c>
      <c r="Q3322" t="str">
        <f t="shared" si="359"/>
        <v>theater</v>
      </c>
      <c r="R3322" t="str">
        <f t="shared" si="360"/>
        <v>plays</v>
      </c>
      <c r="S3322" s="9">
        <f t="shared" si="361"/>
        <v>42512.837465277778</v>
      </c>
      <c r="T3322" s="9">
        <f t="shared" si="362"/>
        <v>42542.837465277778</v>
      </c>
      <c r="U3322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f t="shared" si="357"/>
        <v>108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41913.891956018517</v>
      </c>
      <c r="T3323" s="9">
        <f t="shared" si="362"/>
        <v>41927.957638888889</v>
      </c>
      <c r="U3323">
        <f t="shared" si="363"/>
        <v>15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f t="shared" si="357"/>
        <v>102</v>
      </c>
      <c r="P3324">
        <f t="shared" si="358"/>
        <v>145.66</v>
      </c>
      <c r="Q3324" t="str">
        <f t="shared" si="359"/>
        <v>theater</v>
      </c>
      <c r="R3324" t="str">
        <f t="shared" si="360"/>
        <v>plays</v>
      </c>
      <c r="S3324" s="9">
        <f t="shared" si="361"/>
        <v>42520.802037037036</v>
      </c>
      <c r="T3324" s="9">
        <f t="shared" si="362"/>
        <v>42542.954861111109</v>
      </c>
      <c r="U3324">
        <f t="shared" si="363"/>
        <v>23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f t="shared" si="357"/>
        <v>126</v>
      </c>
      <c r="P3325">
        <f t="shared" si="358"/>
        <v>25.700000000000003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42608.157499999994</v>
      </c>
      <c r="T3325" s="9">
        <f t="shared" si="362"/>
        <v>42638.157499999994</v>
      </c>
      <c r="U3325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f t="shared" si="357"/>
        <v>102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42512.374884259254</v>
      </c>
      <c r="T3326" s="9">
        <f t="shared" si="362"/>
        <v>42526.374884259254</v>
      </c>
      <c r="U3326">
        <f t="shared" si="363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42064.577280092592</v>
      </c>
      <c r="T3327" s="9">
        <f t="shared" si="362"/>
        <v>42099.535613425927</v>
      </c>
      <c r="U3327">
        <f t="shared" si="363"/>
        <v>35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f t="shared" si="357"/>
        <v>102</v>
      </c>
      <c r="P3328">
        <f t="shared" si="358"/>
        <v>142.29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42041.505844907406</v>
      </c>
      <c r="T3328" s="9">
        <f t="shared" si="362"/>
        <v>42071.464178240734</v>
      </c>
      <c r="U3328">
        <f t="shared" si="363"/>
        <v>30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f t="shared" si="357"/>
        <v>102</v>
      </c>
      <c r="P3329">
        <f t="shared" si="358"/>
        <v>24.55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42468.166273148141</v>
      </c>
      <c r="T3329" s="9">
        <f t="shared" si="362"/>
        <v>42498.166273148141</v>
      </c>
      <c r="U3329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f t="shared" si="357"/>
        <v>147</v>
      </c>
      <c r="P3330">
        <f t="shared" si="358"/>
        <v>292.77999999999997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41822.366701388884</v>
      </c>
      <c r="T3330" s="9">
        <f t="shared" si="362"/>
        <v>41824.833333333328</v>
      </c>
      <c r="U3330">
        <f t="shared" si="363"/>
        <v>3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f t="shared" ref="O3331:O3394" si="364">ROUNDUP(SUM(E3331/D3331)*100,)</f>
        <v>117</v>
      </c>
      <c r="P3331">
        <f t="shared" ref="P3331:P3394" si="365">IFERROR(ROUNDUP(E3331/L3331,2),"")</f>
        <v>44.93</v>
      </c>
      <c r="Q3331" t="str">
        <f t="shared" ref="Q3331:Q3394" si="366">LEFT(N3331,SEARCH("/",N3331,1)-1)</f>
        <v>theater</v>
      </c>
      <c r="R3331" t="str">
        <f t="shared" ref="R3331:R3394" si="367">RIGHT(N3331,LEN(N3331) - SEARCH("/",N3331))</f>
        <v>plays</v>
      </c>
      <c r="S3331" s="9">
        <f t="shared" ref="S3331:S3394" si="368">(((J3331/60)/60)/24)+DATE(1970,1,1)+(-5/24)</f>
        <v>41837.114675925921</v>
      </c>
      <c r="T3331" s="9">
        <f t="shared" ref="T3331:T3394" si="369">(((I3331/60)/60)/24)+DATE(1970,1,1)+(-5/24)</f>
        <v>41847.75</v>
      </c>
      <c r="U3331">
        <f t="shared" ref="U3331:U3394" si="370">IFERROR(ROUNDUP(T3331-S3331,0),"")</f>
        <v>11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f t="shared" si="364"/>
        <v>107</v>
      </c>
      <c r="P3332">
        <f t="shared" si="365"/>
        <v>23.110000000000003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42065.679027777776</v>
      </c>
      <c r="T3332" s="9">
        <f t="shared" si="369"/>
        <v>42095.637361111112</v>
      </c>
      <c r="U3332">
        <f t="shared" si="370"/>
        <v>30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f t="shared" si="364"/>
        <v>105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42248.48942129629</v>
      </c>
      <c r="T3333" s="9">
        <f t="shared" si="369"/>
        <v>42283.48942129629</v>
      </c>
      <c r="U3333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f t="shared" si="364"/>
        <v>100</v>
      </c>
      <c r="P3334">
        <f t="shared" si="365"/>
        <v>72.290000000000006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41809.651967592588</v>
      </c>
      <c r="T3334" s="9">
        <f t="shared" si="369"/>
        <v>41839.651967592588</v>
      </c>
      <c r="U3334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f t="shared" si="364"/>
        <v>105</v>
      </c>
      <c r="P3335">
        <f t="shared" si="365"/>
        <v>32.979999999999997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42148.468518518515</v>
      </c>
      <c r="T3335" s="9">
        <f t="shared" si="369"/>
        <v>42170.468518518515</v>
      </c>
      <c r="U3335">
        <f t="shared" si="370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f t="shared" si="364"/>
        <v>139</v>
      </c>
      <c r="P3336">
        <f t="shared" si="365"/>
        <v>116.66000000000001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42185.312754629624</v>
      </c>
      <c r="T3336" s="9">
        <f t="shared" si="369"/>
        <v>42215.312754629624</v>
      </c>
      <c r="U3336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f t="shared" si="364"/>
        <v>101</v>
      </c>
      <c r="P3337">
        <f t="shared" si="365"/>
        <v>79.62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41827.465810185182</v>
      </c>
      <c r="T3337" s="9">
        <f t="shared" si="369"/>
        <v>41854.75</v>
      </c>
      <c r="U3337">
        <f t="shared" si="370"/>
        <v>28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f t="shared" si="364"/>
        <v>100</v>
      </c>
      <c r="P3338">
        <f t="shared" si="365"/>
        <v>27.78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42437.190347222226</v>
      </c>
      <c r="T3338" s="9">
        <f t="shared" si="369"/>
        <v>42465.148680555554</v>
      </c>
      <c r="U3338">
        <f t="shared" si="370"/>
        <v>28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f t="shared" si="364"/>
        <v>111</v>
      </c>
      <c r="P3339">
        <f t="shared" si="365"/>
        <v>81.03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41901.073692129627</v>
      </c>
      <c r="T3339" s="9">
        <f t="shared" si="369"/>
        <v>41922.666666666664</v>
      </c>
      <c r="U3339">
        <f t="shared" si="370"/>
        <v>22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f t="shared" si="364"/>
        <v>103</v>
      </c>
      <c r="P3340">
        <f t="shared" si="365"/>
        <v>136.85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42769.366666666661</v>
      </c>
      <c r="T3340" s="9">
        <f t="shared" si="369"/>
        <v>42790.366666666661</v>
      </c>
      <c r="U3340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f t="shared" si="364"/>
        <v>105</v>
      </c>
      <c r="P3341">
        <f t="shared" si="365"/>
        <v>177.62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42549.457384259258</v>
      </c>
      <c r="T3341" s="9">
        <f t="shared" si="369"/>
        <v>42579.457384259258</v>
      </c>
      <c r="U3341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f t="shared" si="364"/>
        <v>139</v>
      </c>
      <c r="P3342">
        <f t="shared" si="365"/>
        <v>109.08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42685.765671296293</v>
      </c>
      <c r="T3342" s="9">
        <f t="shared" si="369"/>
        <v>42710.765671296293</v>
      </c>
      <c r="U3342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f t="shared" si="364"/>
        <v>100</v>
      </c>
      <c r="P3343">
        <f t="shared" si="365"/>
        <v>119.65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42510.590520833335</v>
      </c>
      <c r="T3343" s="9">
        <f t="shared" si="369"/>
        <v>42533.499999999993</v>
      </c>
      <c r="U3343">
        <f t="shared" si="370"/>
        <v>23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f t="shared" si="364"/>
        <v>102</v>
      </c>
      <c r="P3344">
        <f t="shared" si="365"/>
        <v>78.210000000000008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42062.088078703695</v>
      </c>
      <c r="T3344" s="9">
        <f t="shared" si="369"/>
        <v>42094.999305555553</v>
      </c>
      <c r="U3344">
        <f t="shared" si="370"/>
        <v>33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f t="shared" si="364"/>
        <v>172</v>
      </c>
      <c r="P3345">
        <f t="shared" si="365"/>
        <v>52.18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42452.708148148151</v>
      </c>
      <c r="T3345" s="9">
        <f t="shared" si="369"/>
        <v>42473.345833333333</v>
      </c>
      <c r="U3345">
        <f t="shared" si="370"/>
        <v>21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f t="shared" si="364"/>
        <v>102</v>
      </c>
      <c r="P3346">
        <f t="shared" si="365"/>
        <v>114.13000000000001</v>
      </c>
      <c r="Q3346" t="str">
        <f t="shared" si="366"/>
        <v>theater</v>
      </c>
      <c r="R3346" t="str">
        <f t="shared" si="367"/>
        <v>plays</v>
      </c>
      <c r="S3346" s="9">
        <f t="shared" si="368"/>
        <v>41850.991817129623</v>
      </c>
      <c r="T3346" s="9">
        <f t="shared" si="369"/>
        <v>41880.991817129623</v>
      </c>
      <c r="U3346">
        <f t="shared" si="370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42052.897777777776</v>
      </c>
      <c r="T3347" s="9">
        <f t="shared" si="369"/>
        <v>42111.817361111105</v>
      </c>
      <c r="U3347">
        <f t="shared" si="370"/>
        <v>59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f t="shared" si="364"/>
        <v>110</v>
      </c>
      <c r="P3348">
        <f t="shared" si="365"/>
        <v>91.67</v>
      </c>
      <c r="Q3348" t="str">
        <f t="shared" si="366"/>
        <v>theater</v>
      </c>
      <c r="R3348" t="str">
        <f t="shared" si="367"/>
        <v>plays</v>
      </c>
      <c r="S3348" s="9">
        <f t="shared" si="368"/>
        <v>42053.816087962965</v>
      </c>
      <c r="T3348" s="9">
        <f t="shared" si="369"/>
        <v>42060.816087962965</v>
      </c>
      <c r="U3348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f t="shared" si="364"/>
        <v>120</v>
      </c>
      <c r="P3349">
        <f t="shared" si="365"/>
        <v>108.60000000000001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42484.343217592592</v>
      </c>
      <c r="T3349" s="9">
        <f t="shared" si="369"/>
        <v>42498.666666666664</v>
      </c>
      <c r="U3349">
        <f t="shared" si="370"/>
        <v>15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f t="shared" si="364"/>
        <v>101</v>
      </c>
      <c r="P3350">
        <f t="shared" si="365"/>
        <v>69.83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42466.350462962961</v>
      </c>
      <c r="T3350" s="9">
        <f t="shared" si="369"/>
        <v>42489.957638888889</v>
      </c>
      <c r="U3350">
        <f t="shared" si="370"/>
        <v>24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f t="shared" si="364"/>
        <v>154</v>
      </c>
      <c r="P3351">
        <f t="shared" si="365"/>
        <v>109.58</v>
      </c>
      <c r="Q3351" t="str">
        <f t="shared" si="366"/>
        <v>theater</v>
      </c>
      <c r="R3351" t="str">
        <f t="shared" si="367"/>
        <v>plays</v>
      </c>
      <c r="S3351" s="9">
        <f t="shared" si="368"/>
        <v>42512.902453703697</v>
      </c>
      <c r="T3351" s="9">
        <f t="shared" si="369"/>
        <v>42534.499999999993</v>
      </c>
      <c r="U3351">
        <f t="shared" si="370"/>
        <v>22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f t="shared" si="364"/>
        <v>105</v>
      </c>
      <c r="P3352">
        <f t="shared" si="365"/>
        <v>71.67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42302.493182870363</v>
      </c>
      <c r="T3352" s="9">
        <f t="shared" si="369"/>
        <v>42337.749999999993</v>
      </c>
      <c r="U3352">
        <f t="shared" si="370"/>
        <v>36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f t="shared" si="364"/>
        <v>102</v>
      </c>
      <c r="P3353">
        <f t="shared" si="365"/>
        <v>93.62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41806.187094907407</v>
      </c>
      <c r="T3353" s="9">
        <f t="shared" si="369"/>
        <v>41843.25</v>
      </c>
      <c r="U3353">
        <f t="shared" si="370"/>
        <v>38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f t="shared" si="364"/>
        <v>108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42495.784467592595</v>
      </c>
      <c r="T3354" s="9">
        <f t="shared" si="369"/>
        <v>42552.749999999993</v>
      </c>
      <c r="U3354">
        <f t="shared" si="370"/>
        <v>57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f t="shared" si="364"/>
        <v>315</v>
      </c>
      <c r="P3355">
        <f t="shared" si="365"/>
        <v>35.799999999999997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42479.223958333336</v>
      </c>
      <c r="T3355" s="9">
        <f t="shared" si="369"/>
        <v>42492.749999999993</v>
      </c>
      <c r="U3355">
        <f t="shared" si="370"/>
        <v>14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f t="shared" si="364"/>
        <v>102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42270.518587962964</v>
      </c>
      <c r="T3356" s="9">
        <f t="shared" si="369"/>
        <v>42305.959027777775</v>
      </c>
      <c r="U3356">
        <f t="shared" si="370"/>
        <v>36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f t="shared" si="364"/>
        <v>127</v>
      </c>
      <c r="P3357">
        <f t="shared" si="365"/>
        <v>147.34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42489.411192129628</v>
      </c>
      <c r="T3357" s="9">
        <f t="shared" si="369"/>
        <v>42500.261805555558</v>
      </c>
      <c r="U3357">
        <f t="shared" si="370"/>
        <v>11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f t="shared" si="364"/>
        <v>102</v>
      </c>
      <c r="P3358">
        <f t="shared" si="365"/>
        <v>56.339999999999996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42536.607314814813</v>
      </c>
      <c r="T3358" s="9">
        <f t="shared" si="369"/>
        <v>42566.607314814813</v>
      </c>
      <c r="U3358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f t="shared" si="364"/>
        <v>101</v>
      </c>
      <c r="P3359">
        <f t="shared" si="365"/>
        <v>96.2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41822.209606481476</v>
      </c>
      <c r="T3359" s="9">
        <f t="shared" si="369"/>
        <v>41852.209606481476</v>
      </c>
      <c r="U3359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f t="shared" si="364"/>
        <v>103</v>
      </c>
      <c r="P3360">
        <f t="shared" si="365"/>
        <v>63.58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41932.102766203701</v>
      </c>
      <c r="T3360" s="9">
        <f t="shared" si="369"/>
        <v>41962.144432870373</v>
      </c>
      <c r="U3360">
        <f t="shared" si="370"/>
        <v>31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f t="shared" si="364"/>
        <v>107</v>
      </c>
      <c r="P3361">
        <f t="shared" si="365"/>
        <v>184.79</v>
      </c>
      <c r="Q3361" t="str">
        <f t="shared" si="366"/>
        <v>theater</v>
      </c>
      <c r="R3361" t="str">
        <f t="shared" si="367"/>
        <v>plays</v>
      </c>
      <c r="S3361" s="9">
        <f t="shared" si="368"/>
        <v>42745.848773148151</v>
      </c>
      <c r="T3361" s="9">
        <f t="shared" si="369"/>
        <v>42790.848773148151</v>
      </c>
      <c r="U3361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f t="shared" si="364"/>
        <v>102</v>
      </c>
      <c r="P3362">
        <f t="shared" si="365"/>
        <v>126.73</v>
      </c>
      <c r="Q3362" t="str">
        <f t="shared" si="366"/>
        <v>theater</v>
      </c>
      <c r="R3362" t="str">
        <f t="shared" si="367"/>
        <v>plays</v>
      </c>
      <c r="S3362" s="9">
        <f t="shared" si="368"/>
        <v>42696.874340277776</v>
      </c>
      <c r="T3362" s="9">
        <f t="shared" si="369"/>
        <v>42718.457638888889</v>
      </c>
      <c r="U3362">
        <f t="shared" si="370"/>
        <v>22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f t="shared" si="364"/>
        <v>114</v>
      </c>
      <c r="P3363">
        <f t="shared" si="365"/>
        <v>83.43</v>
      </c>
      <c r="Q3363" t="str">
        <f t="shared" si="366"/>
        <v>theater</v>
      </c>
      <c r="R3363" t="str">
        <f t="shared" si="367"/>
        <v>plays</v>
      </c>
      <c r="S3363" s="9">
        <f t="shared" si="368"/>
        <v>41865.817013888889</v>
      </c>
      <c r="T3363" s="9">
        <f t="shared" si="369"/>
        <v>41883.457638888889</v>
      </c>
      <c r="U3363">
        <f t="shared" si="370"/>
        <v>18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f t="shared" si="364"/>
        <v>218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42055.883298611108</v>
      </c>
      <c r="T3364" s="9">
        <f t="shared" si="369"/>
        <v>42069.996527777774</v>
      </c>
      <c r="U3364">
        <f t="shared" si="370"/>
        <v>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f t="shared" si="364"/>
        <v>102</v>
      </c>
      <c r="P3365">
        <f t="shared" si="365"/>
        <v>302.31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41851.563020833331</v>
      </c>
      <c r="T3365" s="9">
        <f t="shared" si="369"/>
        <v>41870.458333333328</v>
      </c>
      <c r="U3365">
        <f t="shared" si="370"/>
        <v>19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f t="shared" si="364"/>
        <v>106</v>
      </c>
      <c r="P3366">
        <f t="shared" si="365"/>
        <v>44.14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42422.769085648142</v>
      </c>
      <c r="T3366" s="9">
        <f t="shared" si="369"/>
        <v>42444.666666666664</v>
      </c>
      <c r="U3366">
        <f t="shared" si="370"/>
        <v>22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f t="shared" si="364"/>
        <v>104</v>
      </c>
      <c r="P3367">
        <f t="shared" si="365"/>
        <v>866.67</v>
      </c>
      <c r="Q3367" t="str">
        <f t="shared" si="366"/>
        <v>theater</v>
      </c>
      <c r="R3367" t="str">
        <f t="shared" si="367"/>
        <v>plays</v>
      </c>
      <c r="S3367" s="9">
        <f t="shared" si="368"/>
        <v>42320.893425925926</v>
      </c>
      <c r="T3367" s="9">
        <f t="shared" si="369"/>
        <v>42350.893425925926</v>
      </c>
      <c r="U3367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f t="shared" si="364"/>
        <v>221</v>
      </c>
      <c r="P3368">
        <f t="shared" si="365"/>
        <v>61.39</v>
      </c>
      <c r="Q3368" t="str">
        <f t="shared" si="366"/>
        <v>theater</v>
      </c>
      <c r="R3368" t="str">
        <f t="shared" si="367"/>
        <v>plays</v>
      </c>
      <c r="S3368" s="9">
        <f t="shared" si="368"/>
        <v>42106.859224537031</v>
      </c>
      <c r="T3368" s="9">
        <f t="shared" si="369"/>
        <v>42136.859224537031</v>
      </c>
      <c r="U3368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f t="shared" si="364"/>
        <v>119</v>
      </c>
      <c r="P3369">
        <f t="shared" si="365"/>
        <v>29.67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42192.725624999999</v>
      </c>
      <c r="T3369" s="9">
        <f t="shared" si="369"/>
        <v>42217.725624999999</v>
      </c>
      <c r="U3369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f t="shared" si="364"/>
        <v>105</v>
      </c>
      <c r="P3370">
        <f t="shared" si="365"/>
        <v>45.48</v>
      </c>
      <c r="Q3370" t="str">
        <f t="shared" si="366"/>
        <v>theater</v>
      </c>
      <c r="R3370" t="str">
        <f t="shared" si="367"/>
        <v>plays</v>
      </c>
      <c r="S3370" s="9">
        <f t="shared" si="368"/>
        <v>41968.991423611107</v>
      </c>
      <c r="T3370" s="9">
        <f t="shared" si="369"/>
        <v>42004.999999999993</v>
      </c>
      <c r="U3370">
        <f t="shared" si="370"/>
        <v>37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f t="shared" si="364"/>
        <v>104</v>
      </c>
      <c r="P3371">
        <f t="shared" si="365"/>
        <v>96.210000000000008</v>
      </c>
      <c r="Q3371" t="str">
        <f t="shared" si="366"/>
        <v>theater</v>
      </c>
      <c r="R3371" t="str">
        <f t="shared" si="367"/>
        <v>plays</v>
      </c>
      <c r="S3371" s="9">
        <f t="shared" si="368"/>
        <v>42689.833101851851</v>
      </c>
      <c r="T3371" s="9">
        <f t="shared" si="369"/>
        <v>42749.833101851851</v>
      </c>
      <c r="U3371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f t="shared" si="364"/>
        <v>118</v>
      </c>
      <c r="P3372">
        <f t="shared" si="365"/>
        <v>67.930000000000007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42690.125983796293</v>
      </c>
      <c r="T3372" s="9">
        <f t="shared" si="369"/>
        <v>42721.124999999993</v>
      </c>
      <c r="U3372">
        <f t="shared" si="370"/>
        <v>31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f t="shared" si="364"/>
        <v>139</v>
      </c>
      <c r="P3373">
        <f t="shared" si="365"/>
        <v>30.78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42312.666261574072</v>
      </c>
      <c r="T3373" s="9">
        <f t="shared" si="369"/>
        <v>42340.666261574072</v>
      </c>
      <c r="U3373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f t="shared" si="364"/>
        <v>104</v>
      </c>
      <c r="P3374">
        <f t="shared" si="365"/>
        <v>38.339999999999996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41855.339768518512</v>
      </c>
      <c r="T3374" s="9">
        <f t="shared" si="369"/>
        <v>41875.999305555553</v>
      </c>
      <c r="U3374">
        <f t="shared" si="370"/>
        <v>21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f t="shared" si="364"/>
        <v>101</v>
      </c>
      <c r="P3375">
        <f t="shared" si="365"/>
        <v>66.84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42179.646296296291</v>
      </c>
      <c r="T3375" s="9">
        <f t="shared" si="369"/>
        <v>42203.458333333336</v>
      </c>
      <c r="U3375">
        <f t="shared" si="370"/>
        <v>24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f t="shared" si="364"/>
        <v>107</v>
      </c>
      <c r="P3376">
        <f t="shared" si="365"/>
        <v>71.740000000000009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42275.523333333331</v>
      </c>
      <c r="T3376" s="9">
        <f t="shared" si="369"/>
        <v>42305.523333333331</v>
      </c>
      <c r="U3376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f t="shared" si="364"/>
        <v>100</v>
      </c>
      <c r="P3377">
        <f t="shared" si="365"/>
        <v>176.48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41765.402465277773</v>
      </c>
      <c r="T3377" s="9">
        <f t="shared" si="369"/>
        <v>41777.402465277773</v>
      </c>
      <c r="U3377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f t="shared" si="364"/>
        <v>101</v>
      </c>
      <c r="P3378">
        <f t="shared" si="365"/>
        <v>421.11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42059.492986111109</v>
      </c>
      <c r="T3378" s="9">
        <f t="shared" si="369"/>
        <v>42119.451319444437</v>
      </c>
      <c r="U3378">
        <f t="shared" si="370"/>
        <v>60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f t="shared" si="364"/>
        <v>102</v>
      </c>
      <c r="P3379">
        <f t="shared" si="365"/>
        <v>104.99000000000001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42053.524293981485</v>
      </c>
      <c r="T3379" s="9">
        <f t="shared" si="369"/>
        <v>42083.49722222222</v>
      </c>
      <c r="U3379">
        <f t="shared" si="370"/>
        <v>30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f t="shared" si="364"/>
        <v>108</v>
      </c>
      <c r="P3380">
        <f t="shared" si="365"/>
        <v>28.200000000000003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41858.147060185183</v>
      </c>
      <c r="T3380" s="9">
        <f t="shared" si="369"/>
        <v>41882.338888888888</v>
      </c>
      <c r="U3380">
        <f t="shared" si="370"/>
        <v>25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f t="shared" si="364"/>
        <v>104</v>
      </c>
      <c r="P3381">
        <f t="shared" si="365"/>
        <v>54.559999999999995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42225.305555555555</v>
      </c>
      <c r="T3381" s="9">
        <f t="shared" si="369"/>
        <v>42242.749999999993</v>
      </c>
      <c r="U3381">
        <f t="shared" si="370"/>
        <v>18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f t="shared" si="364"/>
        <v>105</v>
      </c>
      <c r="P3382">
        <f t="shared" si="365"/>
        <v>111.9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41937.745115740734</v>
      </c>
      <c r="T3382" s="9">
        <f t="shared" si="369"/>
        <v>41972.786782407398</v>
      </c>
      <c r="U3382">
        <f t="shared" si="370"/>
        <v>36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f t="shared" si="364"/>
        <v>103</v>
      </c>
      <c r="P3383">
        <f t="shared" si="365"/>
        <v>85.210000000000008</v>
      </c>
      <c r="Q3383" t="str">
        <f t="shared" si="366"/>
        <v>theater</v>
      </c>
      <c r="R3383" t="str">
        <f t="shared" si="367"/>
        <v>plays</v>
      </c>
      <c r="S3383" s="9">
        <f t="shared" si="368"/>
        <v>42043.976655092592</v>
      </c>
      <c r="T3383" s="9">
        <f t="shared" si="369"/>
        <v>42073.934988425921</v>
      </c>
      <c r="U3383">
        <f t="shared" si="370"/>
        <v>30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f t="shared" si="364"/>
        <v>101</v>
      </c>
      <c r="P3384">
        <f t="shared" si="365"/>
        <v>76.660000000000011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42559.222870370366</v>
      </c>
      <c r="T3384" s="9">
        <f t="shared" si="369"/>
        <v>42583.749305555553</v>
      </c>
      <c r="U3384">
        <f t="shared" si="370"/>
        <v>25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f t="shared" si="364"/>
        <v>112</v>
      </c>
      <c r="P3385">
        <f t="shared" si="365"/>
        <v>65.17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42524.574305555558</v>
      </c>
      <c r="T3385" s="9">
        <f t="shared" si="369"/>
        <v>42544.574305555558</v>
      </c>
      <c r="U3385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f t="shared" si="364"/>
        <v>101</v>
      </c>
      <c r="P3386">
        <f t="shared" si="365"/>
        <v>93.77000000000001</v>
      </c>
      <c r="Q3386" t="str">
        <f t="shared" si="366"/>
        <v>theater</v>
      </c>
      <c r="R3386" t="str">
        <f t="shared" si="367"/>
        <v>plays</v>
      </c>
      <c r="S3386" s="9">
        <f t="shared" si="368"/>
        <v>42291.879259259258</v>
      </c>
      <c r="T3386" s="9">
        <f t="shared" si="369"/>
        <v>42328.916666666664</v>
      </c>
      <c r="U3386">
        <f t="shared" si="370"/>
        <v>38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f t="shared" si="364"/>
        <v>100</v>
      </c>
      <c r="P3387">
        <f t="shared" si="365"/>
        <v>133.34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41953.659166666665</v>
      </c>
      <c r="T3387" s="9">
        <f t="shared" si="369"/>
        <v>41983.659166666665</v>
      </c>
      <c r="U3387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f t="shared" si="364"/>
        <v>105</v>
      </c>
      <c r="P3388">
        <f t="shared" si="365"/>
        <v>51.22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41946.436412037037</v>
      </c>
      <c r="T3388" s="9">
        <f t="shared" si="369"/>
        <v>41976.436412037037</v>
      </c>
      <c r="U3388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f t="shared" si="364"/>
        <v>117</v>
      </c>
      <c r="P3389">
        <f t="shared" si="365"/>
        <v>100.18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41947.554259259254</v>
      </c>
      <c r="T3389" s="9">
        <f t="shared" si="369"/>
        <v>41987.554259259261</v>
      </c>
      <c r="U3389">
        <f t="shared" si="370"/>
        <v>41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f t="shared" si="364"/>
        <v>104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42143.252789351849</v>
      </c>
      <c r="T3390" s="9">
        <f t="shared" si="369"/>
        <v>42173.252789351849</v>
      </c>
      <c r="U3390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f t="shared" si="364"/>
        <v>115</v>
      </c>
      <c r="P3391">
        <f t="shared" si="365"/>
        <v>184.67999999999998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42494.355115740742</v>
      </c>
      <c r="T3391" s="9">
        <f t="shared" si="369"/>
        <v>42524.355115740742</v>
      </c>
      <c r="U3391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f t="shared" si="364"/>
        <v>103</v>
      </c>
      <c r="P3392">
        <f t="shared" si="365"/>
        <v>69.820000000000007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41815.56649305555</v>
      </c>
      <c r="T3392" s="9">
        <f t="shared" si="369"/>
        <v>41830.56649305555</v>
      </c>
      <c r="U3392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f t="shared" si="364"/>
        <v>223</v>
      </c>
      <c r="P3393">
        <f t="shared" si="365"/>
        <v>61.949999999999996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41830.337361111109</v>
      </c>
      <c r="T3393" s="9">
        <f t="shared" si="369"/>
        <v>41859.727777777778</v>
      </c>
      <c r="U3393">
        <f t="shared" si="370"/>
        <v>30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f t="shared" si="364"/>
        <v>100</v>
      </c>
      <c r="P3394">
        <f t="shared" si="365"/>
        <v>41.669999999999995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42446.63721064815</v>
      </c>
      <c r="T3394" s="9">
        <f t="shared" si="369"/>
        <v>42496.63721064815</v>
      </c>
      <c r="U3394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f t="shared" ref="O3395:O3458" si="371">ROUNDUP(SUM(E3395/D3395)*100,)</f>
        <v>106</v>
      </c>
      <c r="P3395">
        <f t="shared" ref="P3395:P3458" si="372">IFERROR(ROUNDUP(E3395/L3395,2),"")</f>
        <v>36.07</v>
      </c>
      <c r="Q3395" t="str">
        <f t="shared" ref="Q3395:Q3458" si="373">LEFT(N3395,SEARCH("/",N3395,1)-1)</f>
        <v>theater</v>
      </c>
      <c r="R3395" t="str">
        <f t="shared" ref="R3395:R3458" si="374">RIGHT(N3395,LEN(N3395) - SEARCH("/",N3395))</f>
        <v>plays</v>
      </c>
      <c r="S3395" s="9">
        <f t="shared" ref="S3395:S3458" si="375">(((J3395/60)/60)/24)+DATE(1970,1,1)+(-5/24)</f>
        <v>41923.713310185187</v>
      </c>
      <c r="T3395" s="9">
        <f t="shared" ref="T3395:T3458" si="376">(((I3395/60)/60)/24)+DATE(1970,1,1)+(-5/24)</f>
        <v>41948.823611111111</v>
      </c>
      <c r="U3395">
        <f t="shared" ref="U3395:U3458" si="377">IFERROR(ROUNDUP(T3395-S3395,0),"")</f>
        <v>26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f t="shared" si="371"/>
        <v>143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41817.387094907404</v>
      </c>
      <c r="T3396" s="9">
        <f t="shared" si="376"/>
        <v>41847.387094907404</v>
      </c>
      <c r="U3396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f t="shared" si="371"/>
        <v>184</v>
      </c>
      <c r="P3397">
        <f t="shared" si="372"/>
        <v>24.220000000000002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42140.503981481481</v>
      </c>
      <c r="T3397" s="9">
        <f t="shared" si="376"/>
        <v>42154.548611111109</v>
      </c>
      <c r="U3397">
        <f t="shared" si="377"/>
        <v>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f t="shared" si="371"/>
        <v>105</v>
      </c>
      <c r="P3398">
        <f t="shared" si="372"/>
        <v>55.9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41764.238298611104</v>
      </c>
      <c r="T3398" s="9">
        <f t="shared" si="376"/>
        <v>41790.957638888889</v>
      </c>
      <c r="U3398">
        <f t="shared" si="377"/>
        <v>27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f t="shared" si="371"/>
        <v>112</v>
      </c>
      <c r="P3399">
        <f t="shared" si="372"/>
        <v>11.67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42378.270011574066</v>
      </c>
      <c r="T3399" s="9">
        <f t="shared" si="376"/>
        <v>42418.708333333336</v>
      </c>
      <c r="U3399">
        <f t="shared" si="377"/>
        <v>41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f t="shared" si="371"/>
        <v>112</v>
      </c>
      <c r="P3400">
        <f t="shared" si="372"/>
        <v>68.36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41941.543703703705</v>
      </c>
      <c r="T3400" s="9">
        <f t="shared" si="376"/>
        <v>41964.499999999993</v>
      </c>
      <c r="U3400">
        <f t="shared" si="377"/>
        <v>23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f t="shared" si="371"/>
        <v>104</v>
      </c>
      <c r="P3401">
        <f t="shared" si="372"/>
        <v>27.07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42026.712094907409</v>
      </c>
      <c r="T3401" s="9">
        <f t="shared" si="376"/>
        <v>42056.712094907409</v>
      </c>
      <c r="U3401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f t="shared" si="371"/>
        <v>101</v>
      </c>
      <c r="P3402">
        <f t="shared" si="372"/>
        <v>118.13000000000001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41834.745532407404</v>
      </c>
      <c r="T3402" s="9">
        <f t="shared" si="376"/>
        <v>41879.745532407404</v>
      </c>
      <c r="U3402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f t="shared" si="371"/>
        <v>102</v>
      </c>
      <c r="P3403">
        <f t="shared" si="372"/>
        <v>44.76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42193.5155787037</v>
      </c>
      <c r="T3403" s="9">
        <f t="shared" si="376"/>
        <v>42223.5155787037</v>
      </c>
      <c r="U3403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f t="shared" si="371"/>
        <v>110</v>
      </c>
      <c r="P3404">
        <f t="shared" si="372"/>
        <v>99.79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42290.410219907404</v>
      </c>
      <c r="T3404" s="9">
        <f t="shared" si="376"/>
        <v>42319.896527777775</v>
      </c>
      <c r="U3404">
        <f t="shared" si="377"/>
        <v>30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f t="shared" si="371"/>
        <v>100</v>
      </c>
      <c r="P3405">
        <f t="shared" si="372"/>
        <v>117.65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42150.253749999996</v>
      </c>
      <c r="T3405" s="9">
        <f t="shared" si="376"/>
        <v>42180.253749999996</v>
      </c>
      <c r="U3405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f t="shared" si="371"/>
        <v>122</v>
      </c>
      <c r="P3406">
        <f t="shared" si="372"/>
        <v>203.34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42152.295162037037</v>
      </c>
      <c r="T3406" s="9">
        <f t="shared" si="376"/>
        <v>42172.295162037037</v>
      </c>
      <c r="U3406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f t="shared" si="371"/>
        <v>138</v>
      </c>
      <c r="P3407">
        <f t="shared" si="372"/>
        <v>28.330000000000002</v>
      </c>
      <c r="Q3407" t="str">
        <f t="shared" si="373"/>
        <v>theater</v>
      </c>
      <c r="R3407" t="str">
        <f t="shared" si="374"/>
        <v>plays</v>
      </c>
      <c r="S3407" s="9">
        <f t="shared" si="375"/>
        <v>42409.808865740742</v>
      </c>
      <c r="T3407" s="9">
        <f t="shared" si="376"/>
        <v>42430.790972222218</v>
      </c>
      <c r="U3407">
        <f t="shared" si="377"/>
        <v>21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f t="shared" si="371"/>
        <v>101</v>
      </c>
      <c r="P3408">
        <f t="shared" si="372"/>
        <v>110.24000000000001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41791.284444444442</v>
      </c>
      <c r="T3408" s="9">
        <f t="shared" si="376"/>
        <v>41836.284444444442</v>
      </c>
      <c r="U3408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f t="shared" si="371"/>
        <v>108</v>
      </c>
      <c r="P3409">
        <f t="shared" si="372"/>
        <v>31.98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41796.21399305555</v>
      </c>
      <c r="T3409" s="9">
        <f t="shared" si="376"/>
        <v>41826.21399305555</v>
      </c>
      <c r="U3409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f t="shared" si="371"/>
        <v>211</v>
      </c>
      <c r="P3410">
        <f t="shared" si="372"/>
        <v>58.62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41808.78361111111</v>
      </c>
      <c r="T3410" s="9">
        <f t="shared" si="376"/>
        <v>41838.78361111111</v>
      </c>
      <c r="U3410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f t="shared" si="371"/>
        <v>124</v>
      </c>
      <c r="P3411">
        <f t="shared" si="372"/>
        <v>29.430000000000003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42544.605995370373</v>
      </c>
      <c r="T3411" s="9">
        <f t="shared" si="376"/>
        <v>42582.665277777771</v>
      </c>
      <c r="U3411">
        <f t="shared" si="377"/>
        <v>39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f t="shared" si="371"/>
        <v>109</v>
      </c>
      <c r="P3412">
        <f t="shared" si="372"/>
        <v>81.38000000000001</v>
      </c>
      <c r="Q3412" t="str">
        <f t="shared" si="373"/>
        <v>theater</v>
      </c>
      <c r="R3412" t="str">
        <f t="shared" si="374"/>
        <v>plays</v>
      </c>
      <c r="S3412" s="9">
        <f t="shared" si="375"/>
        <v>42499.83321759259</v>
      </c>
      <c r="T3412" s="9">
        <f t="shared" si="376"/>
        <v>42527.083333333336</v>
      </c>
      <c r="U3412">
        <f t="shared" si="377"/>
        <v>28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f t="shared" si="371"/>
        <v>104</v>
      </c>
      <c r="P3413">
        <f t="shared" si="372"/>
        <v>199.17</v>
      </c>
      <c r="Q3413" t="str">
        <f t="shared" si="373"/>
        <v>theater</v>
      </c>
      <c r="R3413" t="str">
        <f t="shared" si="374"/>
        <v>plays</v>
      </c>
      <c r="S3413" s="9">
        <f t="shared" si="375"/>
        <v>42264.814490740733</v>
      </c>
      <c r="T3413" s="9">
        <f t="shared" si="376"/>
        <v>42284.814490740733</v>
      </c>
      <c r="U3413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f t="shared" si="371"/>
        <v>100</v>
      </c>
      <c r="P3414">
        <f t="shared" si="372"/>
        <v>115.39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41879.750717592593</v>
      </c>
      <c r="T3414" s="9">
        <f t="shared" si="376"/>
        <v>41909.750717592593</v>
      </c>
      <c r="U3414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f t="shared" si="371"/>
        <v>130</v>
      </c>
      <c r="P3415">
        <f t="shared" si="372"/>
        <v>46.43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42053.524745370371</v>
      </c>
      <c r="T3415" s="9">
        <f t="shared" si="376"/>
        <v>42062.999305555553</v>
      </c>
      <c r="U3415">
        <f t="shared" si="377"/>
        <v>10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f t="shared" si="371"/>
        <v>104</v>
      </c>
      <c r="P3416">
        <f t="shared" si="372"/>
        <v>70.570000000000007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42675.624131944445</v>
      </c>
      <c r="T3416" s="9">
        <f t="shared" si="376"/>
        <v>42705.124305555553</v>
      </c>
      <c r="U3416">
        <f t="shared" si="377"/>
        <v>30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f t="shared" si="371"/>
        <v>100</v>
      </c>
      <c r="P3417">
        <f t="shared" si="372"/>
        <v>22.23</v>
      </c>
      <c r="Q3417" t="str">
        <f t="shared" si="373"/>
        <v>theater</v>
      </c>
      <c r="R3417" t="str">
        <f t="shared" si="374"/>
        <v>plays</v>
      </c>
      <c r="S3417" s="9">
        <f t="shared" si="375"/>
        <v>42466.935833333329</v>
      </c>
      <c r="T3417" s="9">
        <f t="shared" si="376"/>
        <v>42477.770833333336</v>
      </c>
      <c r="U3417">
        <f t="shared" si="377"/>
        <v>11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f t="shared" si="371"/>
        <v>120</v>
      </c>
      <c r="P3418">
        <f t="shared" si="372"/>
        <v>159.47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42089.204224537032</v>
      </c>
      <c r="T3418" s="9">
        <f t="shared" si="376"/>
        <v>42117.562499999993</v>
      </c>
      <c r="U3418">
        <f t="shared" si="377"/>
        <v>29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f t="shared" si="371"/>
        <v>101</v>
      </c>
      <c r="P3419">
        <f t="shared" si="372"/>
        <v>37.78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41894.705416666664</v>
      </c>
      <c r="T3419" s="9">
        <f t="shared" si="376"/>
        <v>41937.821527777778</v>
      </c>
      <c r="U3419">
        <f t="shared" si="377"/>
        <v>44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f t="shared" si="371"/>
        <v>101</v>
      </c>
      <c r="P3420">
        <f t="shared" si="372"/>
        <v>72.06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41752.626238425924</v>
      </c>
      <c r="T3420" s="9">
        <f t="shared" si="376"/>
        <v>41782.626238425924</v>
      </c>
      <c r="U3420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f t="shared" si="371"/>
        <v>107</v>
      </c>
      <c r="P3421">
        <f t="shared" si="372"/>
        <v>63.699999999999996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42448.613252314812</v>
      </c>
      <c r="T3421" s="9">
        <f t="shared" si="376"/>
        <v>42466.687499999993</v>
      </c>
      <c r="U3421">
        <f t="shared" si="377"/>
        <v>19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f t="shared" si="371"/>
        <v>138</v>
      </c>
      <c r="P3422">
        <f t="shared" si="372"/>
        <v>28.42</v>
      </c>
      <c r="Q3422" t="str">
        <f t="shared" si="373"/>
        <v>theater</v>
      </c>
      <c r="R3422" t="str">
        <f t="shared" si="374"/>
        <v>plays</v>
      </c>
      <c r="S3422" s="9">
        <f t="shared" si="375"/>
        <v>42404.881967592592</v>
      </c>
      <c r="T3422" s="9">
        <f t="shared" si="376"/>
        <v>42413.791666666664</v>
      </c>
      <c r="U3422">
        <f t="shared" si="377"/>
        <v>9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f t="shared" si="371"/>
        <v>102</v>
      </c>
      <c r="P3423">
        <f t="shared" si="372"/>
        <v>103.22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42037.582905092589</v>
      </c>
      <c r="T3423" s="9">
        <f t="shared" si="376"/>
        <v>42067.582905092589</v>
      </c>
      <c r="U3423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f t="shared" si="371"/>
        <v>110</v>
      </c>
      <c r="P3424">
        <f t="shared" si="372"/>
        <v>71.160000000000011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42323.353888888887</v>
      </c>
      <c r="T3424" s="9">
        <f t="shared" si="376"/>
        <v>42351.791666666664</v>
      </c>
      <c r="U3424">
        <f t="shared" si="377"/>
        <v>29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42088.703020833331</v>
      </c>
      <c r="T3425" s="9">
        <f t="shared" si="376"/>
        <v>42118.703020833331</v>
      </c>
      <c r="U3425">
        <f t="shared" si="377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f t="shared" si="371"/>
        <v>104</v>
      </c>
      <c r="P3426">
        <f t="shared" si="372"/>
        <v>81.78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42018.468564814808</v>
      </c>
      <c r="T3426" s="9">
        <f t="shared" si="376"/>
        <v>42040.082638888889</v>
      </c>
      <c r="U3426">
        <f t="shared" si="377"/>
        <v>22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f t="shared" si="371"/>
        <v>103</v>
      </c>
      <c r="P3427">
        <f t="shared" si="372"/>
        <v>297.02999999999997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41884.40898148148</v>
      </c>
      <c r="T3427" s="9">
        <f t="shared" si="376"/>
        <v>41916.40898148148</v>
      </c>
      <c r="U3427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f t="shared" si="371"/>
        <v>109</v>
      </c>
      <c r="P3428">
        <f t="shared" si="372"/>
        <v>46.61</v>
      </c>
      <c r="Q3428" t="str">
        <f t="shared" si="373"/>
        <v>theater</v>
      </c>
      <c r="R3428" t="str">
        <f t="shared" si="374"/>
        <v>plays</v>
      </c>
      <c r="S3428" s="9">
        <f t="shared" si="375"/>
        <v>41883.848414351851</v>
      </c>
      <c r="T3428" s="9">
        <f t="shared" si="376"/>
        <v>41902.875</v>
      </c>
      <c r="U3428">
        <f t="shared" si="377"/>
        <v>20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f t="shared" si="371"/>
        <v>100</v>
      </c>
      <c r="P3429">
        <f t="shared" si="372"/>
        <v>51.73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41792.436944444438</v>
      </c>
      <c r="T3429" s="9">
        <f t="shared" si="376"/>
        <v>41822.436944444438</v>
      </c>
      <c r="U3429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f t="shared" si="371"/>
        <v>103</v>
      </c>
      <c r="P3430">
        <f t="shared" si="372"/>
        <v>40.299999999999997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42038.512118055551</v>
      </c>
      <c r="T3430" s="9">
        <f t="shared" si="376"/>
        <v>42063.499999999993</v>
      </c>
      <c r="U3430">
        <f t="shared" si="377"/>
        <v>25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42661.813206018516</v>
      </c>
      <c r="T3431" s="9">
        <f t="shared" si="376"/>
        <v>42675.813206018516</v>
      </c>
      <c r="U3431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f t="shared" si="371"/>
        <v>109</v>
      </c>
      <c r="P3432">
        <f t="shared" si="372"/>
        <v>30.16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41820.737280092588</v>
      </c>
      <c r="T3432" s="9">
        <f t="shared" si="376"/>
        <v>41850.737280092588</v>
      </c>
      <c r="U3432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f t="shared" si="371"/>
        <v>100</v>
      </c>
      <c r="P3433">
        <f t="shared" si="372"/>
        <v>95.240000000000009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41839.522604166668</v>
      </c>
      <c r="T3433" s="9">
        <f t="shared" si="376"/>
        <v>41869.522604166668</v>
      </c>
      <c r="U3433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f t="shared" si="371"/>
        <v>110</v>
      </c>
      <c r="P3434">
        <f t="shared" si="372"/>
        <v>52.22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42380.372847222221</v>
      </c>
      <c r="T3434" s="9">
        <f t="shared" si="376"/>
        <v>42405.708333333336</v>
      </c>
      <c r="U3434">
        <f t="shared" si="377"/>
        <v>26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f t="shared" si="371"/>
        <v>101</v>
      </c>
      <c r="P3435">
        <f t="shared" si="372"/>
        <v>134.16</v>
      </c>
      <c r="Q3435" t="str">
        <f t="shared" si="373"/>
        <v>theater</v>
      </c>
      <c r="R3435" t="str">
        <f t="shared" si="374"/>
        <v>plays</v>
      </c>
      <c r="S3435" s="9">
        <f t="shared" si="375"/>
        <v>41775.854803240742</v>
      </c>
      <c r="T3435" s="9">
        <f t="shared" si="376"/>
        <v>41806.916666666664</v>
      </c>
      <c r="U3435">
        <f t="shared" si="377"/>
        <v>32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f t="shared" si="371"/>
        <v>106</v>
      </c>
      <c r="P3436">
        <f t="shared" si="372"/>
        <v>62.83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41800.172094907408</v>
      </c>
      <c r="T3436" s="9">
        <f t="shared" si="376"/>
        <v>41830.172094907408</v>
      </c>
      <c r="U3436">
        <f t="shared" si="377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f t="shared" si="371"/>
        <v>112</v>
      </c>
      <c r="P3437">
        <f t="shared" si="372"/>
        <v>58.949999999999996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42572.408483796295</v>
      </c>
      <c r="T3437" s="9">
        <f t="shared" si="376"/>
        <v>42588.916666666664</v>
      </c>
      <c r="U3437">
        <f t="shared" si="377"/>
        <v>17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f t="shared" si="371"/>
        <v>106</v>
      </c>
      <c r="P3438">
        <f t="shared" si="372"/>
        <v>143.10999999999999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41851.333252314813</v>
      </c>
      <c r="T3438" s="9">
        <f t="shared" si="376"/>
        <v>41872.477777777778</v>
      </c>
      <c r="U3438">
        <f t="shared" si="377"/>
        <v>22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f t="shared" si="371"/>
        <v>101</v>
      </c>
      <c r="P3439">
        <f t="shared" si="372"/>
        <v>84.17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42205.502546296295</v>
      </c>
      <c r="T3439" s="9">
        <f t="shared" si="376"/>
        <v>42235.502546296295</v>
      </c>
      <c r="U3439">
        <f t="shared" si="37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f t="shared" si="371"/>
        <v>105</v>
      </c>
      <c r="P3440">
        <f t="shared" si="372"/>
        <v>186.07999999999998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42100.719525462955</v>
      </c>
      <c r="T3440" s="9">
        <f t="shared" si="376"/>
        <v>42126.666666666664</v>
      </c>
      <c r="U3440">
        <f t="shared" si="377"/>
        <v>26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f t="shared" si="371"/>
        <v>135</v>
      </c>
      <c r="P3441">
        <f t="shared" si="372"/>
        <v>89.79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42374.702893518515</v>
      </c>
      <c r="T3441" s="9">
        <f t="shared" si="376"/>
        <v>42387.999305555553</v>
      </c>
      <c r="U3441">
        <f t="shared" si="377"/>
        <v>14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f t="shared" si="371"/>
        <v>106</v>
      </c>
      <c r="P3442">
        <f t="shared" si="372"/>
        <v>64.160000000000011</v>
      </c>
      <c r="Q3442" t="str">
        <f t="shared" si="373"/>
        <v>theater</v>
      </c>
      <c r="R3442" t="str">
        <f t="shared" si="374"/>
        <v>plays</v>
      </c>
      <c r="S3442" s="9">
        <f t="shared" si="375"/>
        <v>41808.914675925924</v>
      </c>
      <c r="T3442" s="9">
        <f t="shared" si="376"/>
        <v>41831.46875</v>
      </c>
      <c r="U3442">
        <f t="shared" si="377"/>
        <v>23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f t="shared" si="371"/>
        <v>103</v>
      </c>
      <c r="P3443">
        <f t="shared" si="372"/>
        <v>59.66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42294.221307870372</v>
      </c>
      <c r="T3443" s="9">
        <f t="shared" si="376"/>
        <v>42321.636805555558</v>
      </c>
      <c r="U3443">
        <f t="shared" si="377"/>
        <v>28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42124.63277777777</v>
      </c>
      <c r="T3444" s="9">
        <f t="shared" si="376"/>
        <v>42154.63277777777</v>
      </c>
      <c r="U3444">
        <f t="shared" si="377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f t="shared" si="371"/>
        <v>186</v>
      </c>
      <c r="P3445">
        <f t="shared" si="372"/>
        <v>41.23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41861.316504629627</v>
      </c>
      <c r="T3445" s="9">
        <f t="shared" si="376"/>
        <v>41891.316504629627</v>
      </c>
      <c r="U3445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42521.08317129629</v>
      </c>
      <c r="T3446" s="9">
        <f t="shared" si="376"/>
        <v>42529.374305555553</v>
      </c>
      <c r="U3446">
        <f t="shared" si="377"/>
        <v>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f t="shared" si="371"/>
        <v>100</v>
      </c>
      <c r="P3447">
        <f t="shared" si="372"/>
        <v>64.52000000000001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42272.322175925925</v>
      </c>
      <c r="T3447" s="9">
        <f t="shared" si="376"/>
        <v>42300.322175925925</v>
      </c>
      <c r="U3447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f t="shared" si="371"/>
        <v>109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42016.624131944445</v>
      </c>
      <c r="T3448" s="9">
        <f t="shared" si="376"/>
        <v>42040.305555555555</v>
      </c>
      <c r="U3448">
        <f t="shared" si="377"/>
        <v>24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42402.680694444447</v>
      </c>
      <c r="T3449" s="9">
        <f t="shared" si="376"/>
        <v>42447.639027777775</v>
      </c>
      <c r="U3449">
        <f t="shared" si="377"/>
        <v>45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f t="shared" si="371"/>
        <v>110</v>
      </c>
      <c r="P3450">
        <f t="shared" si="372"/>
        <v>51.23</v>
      </c>
      <c r="Q3450" t="str">
        <f t="shared" si="373"/>
        <v>theater</v>
      </c>
      <c r="R3450" t="str">
        <f t="shared" si="374"/>
        <v>plays</v>
      </c>
      <c r="S3450" s="9">
        <f t="shared" si="375"/>
        <v>41959.910752314812</v>
      </c>
      <c r="T3450" s="9">
        <f t="shared" si="376"/>
        <v>41989.910752314812</v>
      </c>
      <c r="U3450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f t="shared" si="371"/>
        <v>171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42531.844189814808</v>
      </c>
      <c r="T3451" s="9">
        <f t="shared" si="376"/>
        <v>42559.958333333336</v>
      </c>
      <c r="U3451">
        <f t="shared" si="377"/>
        <v>29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f t="shared" si="371"/>
        <v>152</v>
      </c>
      <c r="P3452">
        <f t="shared" si="372"/>
        <v>19.490000000000002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42036.496192129627</v>
      </c>
      <c r="T3452" s="9">
        <f t="shared" si="376"/>
        <v>42096.454525462956</v>
      </c>
      <c r="U3452">
        <f t="shared" si="377"/>
        <v>60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f t="shared" si="371"/>
        <v>102</v>
      </c>
      <c r="P3453">
        <f t="shared" si="372"/>
        <v>41.129999999999995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42088.515358796292</v>
      </c>
      <c r="T3453" s="9">
        <f t="shared" si="376"/>
        <v>42115.515358796292</v>
      </c>
      <c r="U3453">
        <f t="shared" si="377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f t="shared" si="371"/>
        <v>154</v>
      </c>
      <c r="P3454">
        <f t="shared" si="372"/>
        <v>41.41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41820.430856481478</v>
      </c>
      <c r="T3454" s="9">
        <f t="shared" si="376"/>
        <v>41842.957638888889</v>
      </c>
      <c r="U3454">
        <f t="shared" si="377"/>
        <v>23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f t="shared" si="371"/>
        <v>129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42535.770324074074</v>
      </c>
      <c r="T3455" s="9">
        <f t="shared" si="376"/>
        <v>42595.770324074074</v>
      </c>
      <c r="U3455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f t="shared" si="371"/>
        <v>101</v>
      </c>
      <c r="P3456">
        <f t="shared" si="372"/>
        <v>33.58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41821.490266203698</v>
      </c>
      <c r="T3456" s="9">
        <f t="shared" si="376"/>
        <v>41851.490266203698</v>
      </c>
      <c r="U3456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f t="shared" si="371"/>
        <v>101</v>
      </c>
      <c r="P3457">
        <f t="shared" si="372"/>
        <v>145.87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42626.541979166665</v>
      </c>
      <c r="T3457" s="9">
        <f t="shared" si="376"/>
        <v>42656.541979166665</v>
      </c>
      <c r="U3457">
        <f t="shared" si="377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f t="shared" si="371"/>
        <v>192</v>
      </c>
      <c r="P3458">
        <f t="shared" si="372"/>
        <v>358.69</v>
      </c>
      <c r="Q3458" t="str">
        <f t="shared" si="373"/>
        <v>theater</v>
      </c>
      <c r="R3458" t="str">
        <f t="shared" si="374"/>
        <v>plays</v>
      </c>
      <c r="S3458" s="9">
        <f t="shared" si="375"/>
        <v>41820.997303240736</v>
      </c>
      <c r="T3458" s="9">
        <f t="shared" si="376"/>
        <v>41852.082638888889</v>
      </c>
      <c r="U3458">
        <f t="shared" si="377"/>
        <v>32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f t="shared" ref="O3459:O3522" si="378">ROUNDUP(SUM(E3459/D3459)*100,)</f>
        <v>141</v>
      </c>
      <c r="P3459">
        <f t="shared" ref="P3459:P3522" si="379">IFERROR(ROUNDUP(E3459/L3459,2),"")</f>
        <v>50.989999999999995</v>
      </c>
      <c r="Q3459" t="str">
        <f t="shared" ref="Q3459:Q3522" si="380">LEFT(N3459,SEARCH("/",N3459,1)-1)</f>
        <v>theater</v>
      </c>
      <c r="R3459" t="str">
        <f t="shared" ref="R3459:R3522" si="381">RIGHT(N3459,LEN(N3459) - SEARCH("/",N3459))</f>
        <v>plays</v>
      </c>
      <c r="S3459" s="9">
        <f t="shared" ref="S3459:S3522" si="382">(((J3459/60)/60)/24)+DATE(1970,1,1)+(-5/24)</f>
        <v>42016.498344907406</v>
      </c>
      <c r="T3459" s="9">
        <f t="shared" ref="T3459:T3522" si="383">(((I3459/60)/60)/24)+DATE(1970,1,1)+(-5/24)</f>
        <v>42047.040972222218</v>
      </c>
      <c r="U3459">
        <f t="shared" ref="U3459:U3522" si="384">IFERROR(ROUNDUP(T3459-S3459,0),"")</f>
        <v>31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f t="shared" si="378"/>
        <v>125</v>
      </c>
      <c r="P3460">
        <f t="shared" si="379"/>
        <v>45.04</v>
      </c>
      <c r="Q3460" t="str">
        <f t="shared" si="380"/>
        <v>theater</v>
      </c>
      <c r="R3460" t="str">
        <f t="shared" si="381"/>
        <v>plays</v>
      </c>
      <c r="S3460" s="9">
        <f t="shared" si="382"/>
        <v>42010.994247685179</v>
      </c>
      <c r="T3460" s="9">
        <f t="shared" si="383"/>
        <v>42037.977083333331</v>
      </c>
      <c r="U3460">
        <f t="shared" si="384"/>
        <v>27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f t="shared" si="378"/>
        <v>127</v>
      </c>
      <c r="P3461">
        <f t="shared" si="379"/>
        <v>17.53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42480.271527777775</v>
      </c>
      <c r="T3461" s="9">
        <f t="shared" si="383"/>
        <v>42510.271527777775</v>
      </c>
      <c r="U3461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41852.318888888884</v>
      </c>
      <c r="T3462" s="9">
        <f t="shared" si="383"/>
        <v>41866.318888888884</v>
      </c>
      <c r="U3462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f t="shared" si="378"/>
        <v>139</v>
      </c>
      <c r="P3463">
        <f t="shared" si="379"/>
        <v>57.919999999999995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42643.424525462957</v>
      </c>
      <c r="T3463" s="9">
        <f t="shared" si="383"/>
        <v>42671.916666666664</v>
      </c>
      <c r="U3463">
        <f t="shared" si="384"/>
        <v>29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f t="shared" si="378"/>
        <v>202</v>
      </c>
      <c r="P3464">
        <f t="shared" si="379"/>
        <v>29.71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42179.690138888887</v>
      </c>
      <c r="T3464" s="9">
        <f t="shared" si="383"/>
        <v>42195.541666666664</v>
      </c>
      <c r="U3464">
        <f t="shared" si="384"/>
        <v>16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f t="shared" si="378"/>
        <v>104</v>
      </c>
      <c r="P3465">
        <f t="shared" si="379"/>
        <v>90.690000000000012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42612.710474537038</v>
      </c>
      <c r="T3465" s="9">
        <f t="shared" si="383"/>
        <v>42653.957638888889</v>
      </c>
      <c r="U3465">
        <f t="shared" si="384"/>
        <v>42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f t="shared" si="378"/>
        <v>103</v>
      </c>
      <c r="P3466">
        <f t="shared" si="379"/>
        <v>55.019999999999996</v>
      </c>
      <c r="Q3466" t="str">
        <f t="shared" si="380"/>
        <v>theater</v>
      </c>
      <c r="R3466" t="str">
        <f t="shared" si="381"/>
        <v>plays</v>
      </c>
      <c r="S3466" s="9">
        <f t="shared" si="382"/>
        <v>42574.921724537031</v>
      </c>
      <c r="T3466" s="9">
        <f t="shared" si="383"/>
        <v>42604.921724537031</v>
      </c>
      <c r="U3466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f t="shared" si="378"/>
        <v>103</v>
      </c>
      <c r="P3467">
        <f t="shared" si="379"/>
        <v>57.23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42200.417499999996</v>
      </c>
      <c r="T3467" s="9">
        <f t="shared" si="383"/>
        <v>42225.458333333336</v>
      </c>
      <c r="U3467">
        <f t="shared" si="384"/>
        <v>26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f t="shared" si="378"/>
        <v>128</v>
      </c>
      <c r="P3468">
        <f t="shared" si="379"/>
        <v>72.960000000000008</v>
      </c>
      <c r="Q3468" t="str">
        <f t="shared" si="380"/>
        <v>theater</v>
      </c>
      <c r="R3468" t="str">
        <f t="shared" si="381"/>
        <v>plays</v>
      </c>
      <c r="S3468" s="9">
        <f t="shared" si="382"/>
        <v>42419.810763888883</v>
      </c>
      <c r="T3468" s="9">
        <f t="shared" si="383"/>
        <v>42479.769097222219</v>
      </c>
      <c r="U3468">
        <f t="shared" si="384"/>
        <v>60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f t="shared" si="378"/>
        <v>101</v>
      </c>
      <c r="P3469">
        <f t="shared" si="379"/>
        <v>64.47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42053.463333333326</v>
      </c>
      <c r="T3469" s="9">
        <f t="shared" si="383"/>
        <v>42083.421666666669</v>
      </c>
      <c r="U3469">
        <f t="shared" si="384"/>
        <v>30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f t="shared" si="378"/>
        <v>122</v>
      </c>
      <c r="P3470">
        <f t="shared" si="379"/>
        <v>716.36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42605.557048611103</v>
      </c>
      <c r="T3470" s="9">
        <f t="shared" si="383"/>
        <v>42633.916666666664</v>
      </c>
      <c r="U3470">
        <f t="shared" si="384"/>
        <v>29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f t="shared" si="378"/>
        <v>114</v>
      </c>
      <c r="P3471">
        <f t="shared" si="379"/>
        <v>50.4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42458.433391203704</v>
      </c>
      <c r="T3471" s="9">
        <f t="shared" si="383"/>
        <v>42488.433391203704</v>
      </c>
      <c r="U3471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f t="shared" si="378"/>
        <v>150</v>
      </c>
      <c r="P3472">
        <f t="shared" si="379"/>
        <v>41.669999999999995</v>
      </c>
      <c r="Q3472" t="str">
        <f t="shared" si="380"/>
        <v>theater</v>
      </c>
      <c r="R3472" t="str">
        <f t="shared" si="381"/>
        <v>plays</v>
      </c>
      <c r="S3472" s="9">
        <f t="shared" si="382"/>
        <v>42528.813680555548</v>
      </c>
      <c r="T3472" s="9">
        <f t="shared" si="383"/>
        <v>42566.693055555552</v>
      </c>
      <c r="U3472">
        <f t="shared" si="384"/>
        <v>38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f t="shared" si="378"/>
        <v>215</v>
      </c>
      <c r="P3473">
        <f t="shared" si="379"/>
        <v>35.769999999999996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41841.612152777772</v>
      </c>
      <c r="T3473" s="9">
        <f t="shared" si="383"/>
        <v>41882.625</v>
      </c>
      <c r="U3473">
        <f t="shared" si="384"/>
        <v>42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f t="shared" si="378"/>
        <v>103</v>
      </c>
      <c r="P3474">
        <f t="shared" si="379"/>
        <v>88.740000000000009</v>
      </c>
      <c r="Q3474" t="str">
        <f t="shared" si="380"/>
        <v>theater</v>
      </c>
      <c r="R3474" t="str">
        <f t="shared" si="381"/>
        <v>plays</v>
      </c>
      <c r="S3474" s="9">
        <f t="shared" si="382"/>
        <v>41927.962164351848</v>
      </c>
      <c r="T3474" s="9">
        <f t="shared" si="383"/>
        <v>41949.040972222218</v>
      </c>
      <c r="U3474">
        <f t="shared" si="384"/>
        <v>22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f t="shared" si="378"/>
        <v>100</v>
      </c>
      <c r="P3475">
        <f t="shared" si="379"/>
        <v>148.48999999999998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42062.626111111109</v>
      </c>
      <c r="T3475" s="9">
        <f t="shared" si="383"/>
        <v>42083.643749999996</v>
      </c>
      <c r="U3475">
        <f t="shared" si="384"/>
        <v>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f t="shared" si="378"/>
        <v>101</v>
      </c>
      <c r="P3476">
        <f t="shared" si="379"/>
        <v>51.8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42541.293182870366</v>
      </c>
      <c r="T3476" s="9">
        <f t="shared" si="383"/>
        <v>42571.293182870366</v>
      </c>
      <c r="U3476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f t="shared" si="378"/>
        <v>114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41918.672499999993</v>
      </c>
      <c r="T3477" s="9">
        <f t="shared" si="383"/>
        <v>41945.791666666664</v>
      </c>
      <c r="U3477">
        <f t="shared" si="384"/>
        <v>28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41921.071643518517</v>
      </c>
      <c r="T3478" s="9">
        <f t="shared" si="383"/>
        <v>41938.916666666664</v>
      </c>
      <c r="U3478">
        <f t="shared" si="384"/>
        <v>18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f t="shared" si="378"/>
        <v>116</v>
      </c>
      <c r="P3479">
        <f t="shared" si="379"/>
        <v>53.239999999999995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42128.528275462959</v>
      </c>
      <c r="T3479" s="9">
        <f t="shared" si="383"/>
        <v>42140.916666666664</v>
      </c>
      <c r="U3479">
        <f t="shared" si="384"/>
        <v>13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f t="shared" si="378"/>
        <v>113</v>
      </c>
      <c r="P3480">
        <f t="shared" si="379"/>
        <v>39.6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42053.708587962967</v>
      </c>
      <c r="T3480" s="9">
        <f t="shared" si="383"/>
        <v>42079.666666666664</v>
      </c>
      <c r="U3480">
        <f t="shared" si="384"/>
        <v>26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f t="shared" si="378"/>
        <v>128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41781.646759259253</v>
      </c>
      <c r="T3481" s="9">
        <f t="shared" si="383"/>
        <v>41811.646759259253</v>
      </c>
      <c r="U3481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f t="shared" si="378"/>
        <v>143</v>
      </c>
      <c r="P3482">
        <f t="shared" si="379"/>
        <v>164.62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42171.109108796292</v>
      </c>
      <c r="T3482" s="9">
        <f t="shared" si="383"/>
        <v>42195.666666666664</v>
      </c>
      <c r="U3482">
        <f t="shared" si="384"/>
        <v>25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f t="shared" si="378"/>
        <v>119</v>
      </c>
      <c r="P3483">
        <f t="shared" si="379"/>
        <v>125.06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41989.039212962954</v>
      </c>
      <c r="T3483" s="9">
        <f t="shared" si="383"/>
        <v>42006.039212962954</v>
      </c>
      <c r="U3483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f t="shared" si="378"/>
        <v>139</v>
      </c>
      <c r="P3484">
        <f t="shared" si="379"/>
        <v>51.879999999999995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41796.563263888886</v>
      </c>
      <c r="T3484" s="9">
        <f t="shared" si="383"/>
        <v>41826.563263888886</v>
      </c>
      <c r="U3484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f t="shared" si="378"/>
        <v>160</v>
      </c>
      <c r="P3485">
        <f t="shared" si="379"/>
        <v>40.29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41793.460428240738</v>
      </c>
      <c r="T3485" s="9">
        <f t="shared" si="383"/>
        <v>41823.460428240738</v>
      </c>
      <c r="U3485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f t="shared" si="378"/>
        <v>115</v>
      </c>
      <c r="P3486">
        <f t="shared" si="379"/>
        <v>64.910000000000011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42506.552071759252</v>
      </c>
      <c r="T3486" s="9">
        <f t="shared" si="383"/>
        <v>42536.552071759252</v>
      </c>
      <c r="U3486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f t="shared" si="378"/>
        <v>101</v>
      </c>
      <c r="P3487">
        <f t="shared" si="379"/>
        <v>55.339999999999996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42372.484722222223</v>
      </c>
      <c r="T3487" s="9">
        <f t="shared" si="383"/>
        <v>42402.484722222223</v>
      </c>
      <c r="U3487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f t="shared" si="378"/>
        <v>156</v>
      </c>
      <c r="P3488">
        <f t="shared" si="379"/>
        <v>83.15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42126.666678240734</v>
      </c>
      <c r="T3488" s="9">
        <f t="shared" si="383"/>
        <v>42158.082638888889</v>
      </c>
      <c r="U3488">
        <f t="shared" si="384"/>
        <v>32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f t="shared" si="378"/>
        <v>128</v>
      </c>
      <c r="P3489">
        <f t="shared" si="379"/>
        <v>38.72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42149.732083333329</v>
      </c>
      <c r="T3489" s="9">
        <f t="shared" si="383"/>
        <v>42179.732083333329</v>
      </c>
      <c r="U3489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f t="shared" si="378"/>
        <v>122</v>
      </c>
      <c r="P3490">
        <f t="shared" si="379"/>
        <v>125.38000000000001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42087.55972222222</v>
      </c>
      <c r="T3490" s="9">
        <f t="shared" si="383"/>
        <v>42111.458333333336</v>
      </c>
      <c r="U3490">
        <f t="shared" si="384"/>
        <v>24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f t="shared" si="378"/>
        <v>113</v>
      </c>
      <c r="P3491">
        <f t="shared" si="379"/>
        <v>78.27000000000001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41753.427442129629</v>
      </c>
      <c r="T3491" s="9">
        <f t="shared" si="383"/>
        <v>41783.666666666664</v>
      </c>
      <c r="U3491">
        <f t="shared" si="384"/>
        <v>31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f t="shared" si="378"/>
        <v>128</v>
      </c>
      <c r="P3492">
        <f t="shared" si="379"/>
        <v>47.23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42443.594027777777</v>
      </c>
      <c r="T3492" s="9">
        <f t="shared" si="383"/>
        <v>42473.594027777777</v>
      </c>
      <c r="U3492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f t="shared" si="378"/>
        <v>159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42121.041481481479</v>
      </c>
      <c r="T3493" s="9">
        <f t="shared" si="383"/>
        <v>42142.041481481479</v>
      </c>
      <c r="U3493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f t="shared" si="378"/>
        <v>106</v>
      </c>
      <c r="P3494">
        <f t="shared" si="379"/>
        <v>114.30000000000001</v>
      </c>
      <c r="Q3494" t="str">
        <f t="shared" si="380"/>
        <v>theater</v>
      </c>
      <c r="R3494" t="str">
        <f t="shared" si="381"/>
        <v>plays</v>
      </c>
      <c r="S3494" s="9">
        <f t="shared" si="382"/>
        <v>42267.800891203697</v>
      </c>
      <c r="T3494" s="9">
        <f t="shared" si="383"/>
        <v>42302.800891203697</v>
      </c>
      <c r="U3494">
        <f t="shared" si="38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f t="shared" si="378"/>
        <v>100</v>
      </c>
      <c r="P3495">
        <f t="shared" si="379"/>
        <v>51.73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41848.657824074071</v>
      </c>
      <c r="T3495" s="9">
        <f t="shared" si="383"/>
        <v>41868.007638888885</v>
      </c>
      <c r="U3495">
        <f t="shared" si="384"/>
        <v>20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f t="shared" si="378"/>
        <v>100</v>
      </c>
      <c r="P3496">
        <f t="shared" si="379"/>
        <v>30.770000000000003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42689.006655092591</v>
      </c>
      <c r="T3496" s="9">
        <f t="shared" si="383"/>
        <v>42700.041666666664</v>
      </c>
      <c r="U3496">
        <f t="shared" si="384"/>
        <v>12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f t="shared" si="378"/>
        <v>107</v>
      </c>
      <c r="P3497">
        <f t="shared" si="379"/>
        <v>74.210000000000008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41915.554502314815</v>
      </c>
      <c r="T3497" s="9">
        <f t="shared" si="383"/>
        <v>41944.512499999997</v>
      </c>
      <c r="U3497">
        <f t="shared" si="384"/>
        <v>29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f t="shared" si="378"/>
        <v>125</v>
      </c>
      <c r="P3498">
        <f t="shared" si="379"/>
        <v>47.85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42584.638495370367</v>
      </c>
      <c r="T3498" s="9">
        <f t="shared" si="383"/>
        <v>42624.638495370367</v>
      </c>
      <c r="U3498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f t="shared" si="378"/>
        <v>109</v>
      </c>
      <c r="P3499">
        <f t="shared" si="379"/>
        <v>34.409999999999997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42511.533611111103</v>
      </c>
      <c r="T3499" s="9">
        <f t="shared" si="383"/>
        <v>42523.708333333336</v>
      </c>
      <c r="U3499">
        <f t="shared" si="384"/>
        <v>13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f t="shared" si="378"/>
        <v>103</v>
      </c>
      <c r="P3500">
        <f t="shared" si="379"/>
        <v>40.239999999999995</v>
      </c>
      <c r="Q3500" t="str">
        <f t="shared" si="380"/>
        <v>theater</v>
      </c>
      <c r="R3500" t="str">
        <f t="shared" si="381"/>
        <v>plays</v>
      </c>
      <c r="S3500" s="9">
        <f t="shared" si="382"/>
        <v>42458.950277777774</v>
      </c>
      <c r="T3500" s="9">
        <f t="shared" si="383"/>
        <v>42518.697222222218</v>
      </c>
      <c r="U3500">
        <f t="shared" si="384"/>
        <v>60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f t="shared" si="378"/>
        <v>106</v>
      </c>
      <c r="P3501">
        <f t="shared" si="379"/>
        <v>60.29</v>
      </c>
      <c r="Q3501" t="str">
        <f t="shared" si="380"/>
        <v>theater</v>
      </c>
      <c r="R3501" t="str">
        <f t="shared" si="381"/>
        <v>plays</v>
      </c>
      <c r="S3501" s="9">
        <f t="shared" si="382"/>
        <v>42131.827835648146</v>
      </c>
      <c r="T3501" s="9">
        <f t="shared" si="383"/>
        <v>42186.082638888889</v>
      </c>
      <c r="U3501">
        <f t="shared" si="384"/>
        <v>55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f t="shared" si="378"/>
        <v>107</v>
      </c>
      <c r="P3502">
        <f t="shared" si="379"/>
        <v>25.310000000000002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42419.711087962954</v>
      </c>
      <c r="T3502" s="9">
        <f t="shared" si="383"/>
        <v>42435.999305555553</v>
      </c>
      <c r="U3502">
        <f t="shared" si="384"/>
        <v>17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f t="shared" si="378"/>
        <v>101</v>
      </c>
      <c r="P3503">
        <f t="shared" si="379"/>
        <v>35.96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42233.555497685178</v>
      </c>
      <c r="T3503" s="9">
        <f t="shared" si="383"/>
        <v>42258.555497685178</v>
      </c>
      <c r="U3503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f t="shared" si="378"/>
        <v>106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42430.631064814814</v>
      </c>
      <c r="T3504" s="9">
        <f t="shared" si="383"/>
        <v>42444.957638888889</v>
      </c>
      <c r="U3504">
        <f t="shared" si="384"/>
        <v>15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f t="shared" si="378"/>
        <v>108</v>
      </c>
      <c r="P3505">
        <f t="shared" si="379"/>
        <v>70.77000000000001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42545.27</v>
      </c>
      <c r="T3505" s="9">
        <f t="shared" si="383"/>
        <v>42575.27</v>
      </c>
      <c r="U3505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42297.540405092594</v>
      </c>
      <c r="T3506" s="9">
        <f t="shared" si="383"/>
        <v>42327.582071759258</v>
      </c>
      <c r="U3506">
        <f t="shared" si="384"/>
        <v>31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f t="shared" si="378"/>
        <v>104</v>
      </c>
      <c r="P3507">
        <f t="shared" si="379"/>
        <v>66.52000000000001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41760.727372685185</v>
      </c>
      <c r="T3507" s="9">
        <f t="shared" si="383"/>
        <v>41771.958333333328</v>
      </c>
      <c r="U3507">
        <f t="shared" si="384"/>
        <v>12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41829.525925925926</v>
      </c>
      <c r="T3508" s="9">
        <f t="shared" si="383"/>
        <v>41874.525925925926</v>
      </c>
      <c r="U3508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f t="shared" si="378"/>
        <v>105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42491.714548611104</v>
      </c>
      <c r="T3509" s="9">
        <f t="shared" si="383"/>
        <v>42521.714548611104</v>
      </c>
      <c r="U3509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42477.521446759252</v>
      </c>
      <c r="T3510" s="9">
        <f t="shared" si="383"/>
        <v>42500.666666666664</v>
      </c>
      <c r="U3510">
        <f t="shared" si="384"/>
        <v>24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f t="shared" si="378"/>
        <v>107</v>
      </c>
      <c r="P3511">
        <f t="shared" si="379"/>
        <v>96.67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41950.651226851849</v>
      </c>
      <c r="T3511" s="9">
        <f t="shared" si="383"/>
        <v>41963.996527777774</v>
      </c>
      <c r="U3511">
        <f t="shared" si="384"/>
        <v>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f t="shared" si="378"/>
        <v>101</v>
      </c>
      <c r="P3512">
        <f t="shared" si="379"/>
        <v>60.339999999999996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41802.412569444445</v>
      </c>
      <c r="T3512" s="9">
        <f t="shared" si="383"/>
        <v>41822.412569444445</v>
      </c>
      <c r="U3512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f t="shared" si="378"/>
        <v>102</v>
      </c>
      <c r="P3513">
        <f t="shared" si="379"/>
        <v>79.900000000000006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41927.665451388886</v>
      </c>
      <c r="T3513" s="9">
        <f t="shared" si="383"/>
        <v>41950.5625</v>
      </c>
      <c r="U3513">
        <f t="shared" si="384"/>
        <v>23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f t="shared" si="378"/>
        <v>100</v>
      </c>
      <c r="P3514">
        <f t="shared" si="379"/>
        <v>58.83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42057.328611111108</v>
      </c>
      <c r="T3514" s="9">
        <f t="shared" si="383"/>
        <v>42117.286944444444</v>
      </c>
      <c r="U3514">
        <f t="shared" si="384"/>
        <v>60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f t="shared" si="378"/>
        <v>119</v>
      </c>
      <c r="P3515">
        <f t="shared" si="379"/>
        <v>75.350000000000009</v>
      </c>
      <c r="Q3515" t="str">
        <f t="shared" si="380"/>
        <v>theater</v>
      </c>
      <c r="R3515" t="str">
        <f t="shared" si="381"/>
        <v>plays</v>
      </c>
      <c r="S3515" s="9">
        <f t="shared" si="382"/>
        <v>41780.887870370367</v>
      </c>
      <c r="T3515" s="9">
        <f t="shared" si="383"/>
        <v>41793.999305555553</v>
      </c>
      <c r="U3515">
        <f t="shared" si="384"/>
        <v>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42020.638333333329</v>
      </c>
      <c r="T3516" s="9">
        <f t="shared" si="383"/>
        <v>42036.999305555553</v>
      </c>
      <c r="U3516">
        <f t="shared" si="384"/>
        <v>17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f t="shared" si="378"/>
        <v>103</v>
      </c>
      <c r="P3517">
        <f t="shared" si="379"/>
        <v>66.960000000000008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42125.564479166664</v>
      </c>
      <c r="T3517" s="9">
        <f t="shared" si="383"/>
        <v>42155.564479166664</v>
      </c>
      <c r="U3517">
        <f t="shared" si="38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f t="shared" si="378"/>
        <v>100</v>
      </c>
      <c r="P3518">
        <f t="shared" si="379"/>
        <v>227.28</v>
      </c>
      <c r="Q3518" t="str">
        <f t="shared" si="380"/>
        <v>theater</v>
      </c>
      <c r="R3518" t="str">
        <f t="shared" si="381"/>
        <v>plays</v>
      </c>
      <c r="S3518" s="9">
        <f t="shared" si="382"/>
        <v>41855.801736111105</v>
      </c>
      <c r="T3518" s="9">
        <f t="shared" si="383"/>
        <v>41889.916666666664</v>
      </c>
      <c r="U3518">
        <f t="shared" si="384"/>
        <v>35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f t="shared" si="378"/>
        <v>100</v>
      </c>
      <c r="P3519">
        <f t="shared" si="379"/>
        <v>307.7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41794.609189814815</v>
      </c>
      <c r="T3519" s="9">
        <f t="shared" si="383"/>
        <v>41824.25</v>
      </c>
      <c r="U3519">
        <f t="shared" si="384"/>
        <v>30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f t="shared" si="378"/>
        <v>111</v>
      </c>
      <c r="P3520">
        <f t="shared" si="379"/>
        <v>50.03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41893.575219907405</v>
      </c>
      <c r="T3520" s="9">
        <f t="shared" si="383"/>
        <v>41914.38958333333</v>
      </c>
      <c r="U3520">
        <f t="shared" si="384"/>
        <v>21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f t="shared" si="378"/>
        <v>102</v>
      </c>
      <c r="P3521">
        <f t="shared" si="379"/>
        <v>72.400000000000006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42037.390624999993</v>
      </c>
      <c r="T3521" s="9">
        <f t="shared" si="383"/>
        <v>42067.390624999993</v>
      </c>
      <c r="U3521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f t="shared" si="378"/>
        <v>101</v>
      </c>
      <c r="P3522">
        <f t="shared" si="379"/>
        <v>95.960000000000008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42227.615879629629</v>
      </c>
      <c r="T3522" s="9">
        <f t="shared" si="383"/>
        <v>42253.365972222215</v>
      </c>
      <c r="U3522">
        <f t="shared" si="384"/>
        <v>26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f t="shared" ref="O3523:O3586" si="385">ROUNDUP(SUM(E3523/D3523)*100,)</f>
        <v>170</v>
      </c>
      <c r="P3523">
        <f t="shared" ref="P3523:P3586" si="386">IFERROR(ROUNDUP(E3523/L3523,2),"")</f>
        <v>45.62</v>
      </c>
      <c r="Q3523" t="str">
        <f t="shared" ref="Q3523:Q3586" si="387">LEFT(N3523,SEARCH("/",N3523,1)-1)</f>
        <v>theater</v>
      </c>
      <c r="R3523" t="str">
        <f t="shared" ref="R3523:R3586" si="388">RIGHT(N3523,LEN(N3523) - SEARCH("/",N3523))</f>
        <v>plays</v>
      </c>
      <c r="S3523" s="9">
        <f t="shared" ref="S3523:S3586" si="389">(((J3523/60)/60)/24)+DATE(1970,1,1)+(-5/24)</f>
        <v>41881.153009259258</v>
      </c>
      <c r="T3523" s="9">
        <f t="shared" ref="T3523:T3586" si="390">(((I3523/60)/60)/24)+DATE(1970,1,1)+(-5/24)</f>
        <v>41911.153009259258</v>
      </c>
      <c r="U3523">
        <f t="shared" ref="U3523:U3586" si="391">IFERROR(ROUNDUP(T3523-S3523,0),"")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f t="shared" si="385"/>
        <v>100</v>
      </c>
      <c r="P3524">
        <f t="shared" si="386"/>
        <v>41.03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42234.581550925919</v>
      </c>
      <c r="T3524" s="9">
        <f t="shared" si="390"/>
        <v>42262.212500000001</v>
      </c>
      <c r="U3524">
        <f t="shared" si="391"/>
        <v>28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f t="shared" si="385"/>
        <v>114</v>
      </c>
      <c r="P3525">
        <f t="shared" si="386"/>
        <v>56.83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42581.189212962963</v>
      </c>
      <c r="T3525" s="9">
        <f t="shared" si="390"/>
        <v>42638.749999999993</v>
      </c>
      <c r="U3525">
        <f t="shared" si="391"/>
        <v>58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f t="shared" si="385"/>
        <v>102</v>
      </c>
      <c r="P3526">
        <f t="shared" si="386"/>
        <v>137.25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41880.555243055554</v>
      </c>
      <c r="T3526" s="9">
        <f t="shared" si="390"/>
        <v>41894.958333333328</v>
      </c>
      <c r="U3526">
        <f t="shared" si="391"/>
        <v>15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f t="shared" si="385"/>
        <v>106</v>
      </c>
      <c r="P3527">
        <f t="shared" si="386"/>
        <v>75.72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42214.487337962964</v>
      </c>
      <c r="T3527" s="9">
        <f t="shared" si="390"/>
        <v>42225.458333333336</v>
      </c>
      <c r="U3527">
        <f t="shared" si="391"/>
        <v>11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42460.126979166664</v>
      </c>
      <c r="T3528" s="9">
        <f t="shared" si="390"/>
        <v>42488.040972222218</v>
      </c>
      <c r="U3528">
        <f t="shared" si="391"/>
        <v>28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f t="shared" si="385"/>
        <v>117</v>
      </c>
      <c r="P3529">
        <f t="shared" si="386"/>
        <v>81.570000000000007</v>
      </c>
      <c r="Q3529" t="str">
        <f t="shared" si="387"/>
        <v>theater</v>
      </c>
      <c r="R3529" t="str">
        <f t="shared" si="388"/>
        <v>plays</v>
      </c>
      <c r="S3529" s="9">
        <f t="shared" si="389"/>
        <v>42166.814872685187</v>
      </c>
      <c r="T3529" s="9">
        <f t="shared" si="390"/>
        <v>42195.957638888889</v>
      </c>
      <c r="U3529">
        <f t="shared" si="391"/>
        <v>30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f t="shared" si="385"/>
        <v>102</v>
      </c>
      <c r="P3530">
        <f t="shared" si="386"/>
        <v>45.11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42733.293032407404</v>
      </c>
      <c r="T3530" s="9">
        <f t="shared" si="390"/>
        <v>42753.293032407404</v>
      </c>
      <c r="U3530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f t="shared" si="385"/>
        <v>132</v>
      </c>
      <c r="P3531">
        <f t="shared" si="386"/>
        <v>36.669999999999995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42177.553449074076</v>
      </c>
      <c r="T3531" s="9">
        <f t="shared" si="390"/>
        <v>42197.833333333336</v>
      </c>
      <c r="U3531">
        <f t="shared" si="391"/>
        <v>21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42442.41501157407</v>
      </c>
      <c r="T3532" s="9">
        <f t="shared" si="390"/>
        <v>42470.624999999993</v>
      </c>
      <c r="U3532">
        <f t="shared" si="391"/>
        <v>29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f t="shared" si="385"/>
        <v>128</v>
      </c>
      <c r="P3533">
        <f t="shared" si="386"/>
        <v>49.239999999999995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42521.44599537037</v>
      </c>
      <c r="T3533" s="9">
        <f t="shared" si="390"/>
        <v>42551.44599537037</v>
      </c>
      <c r="U3533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f t="shared" si="385"/>
        <v>119</v>
      </c>
      <c r="P3534">
        <f t="shared" si="386"/>
        <v>42.3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41884.391516203701</v>
      </c>
      <c r="T3534" s="9">
        <f t="shared" si="390"/>
        <v>41899.957638888889</v>
      </c>
      <c r="U3534">
        <f t="shared" si="391"/>
        <v>16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f t="shared" si="385"/>
        <v>127</v>
      </c>
      <c r="P3535">
        <f t="shared" si="386"/>
        <v>78.88000000000001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42289.552858796298</v>
      </c>
      <c r="T3535" s="9">
        <f t="shared" si="390"/>
        <v>42319.594525462955</v>
      </c>
      <c r="U3535">
        <f t="shared" si="391"/>
        <v>31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f t="shared" si="385"/>
        <v>157</v>
      </c>
      <c r="P3536">
        <f t="shared" si="386"/>
        <v>38.29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42243.416932870365</v>
      </c>
      <c r="T3536" s="9">
        <f t="shared" si="390"/>
        <v>42278.416932870365</v>
      </c>
      <c r="U3536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f t="shared" si="385"/>
        <v>104</v>
      </c>
      <c r="P3537">
        <f t="shared" si="386"/>
        <v>44.85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42248.431828703695</v>
      </c>
      <c r="T3537" s="9">
        <f t="shared" si="390"/>
        <v>42279.541666666664</v>
      </c>
      <c r="U3537">
        <f t="shared" si="391"/>
        <v>32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f t="shared" si="385"/>
        <v>154</v>
      </c>
      <c r="P3538">
        <f t="shared" si="386"/>
        <v>13.53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42328.518807870372</v>
      </c>
      <c r="T3538" s="9">
        <f t="shared" si="390"/>
        <v>42358.290972222218</v>
      </c>
      <c r="U3538">
        <f t="shared" si="391"/>
        <v>30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f t="shared" si="385"/>
        <v>181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41923.146018518513</v>
      </c>
      <c r="T3539" s="9">
        <f t="shared" si="390"/>
        <v>41960.124305555553</v>
      </c>
      <c r="U3539">
        <f t="shared" si="391"/>
        <v>37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f t="shared" si="385"/>
        <v>129</v>
      </c>
      <c r="P3540">
        <f t="shared" si="386"/>
        <v>30.96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42571.212268518517</v>
      </c>
      <c r="T3540" s="9">
        <f t="shared" si="390"/>
        <v>42599.212268518517</v>
      </c>
      <c r="U3540">
        <f t="shared" si="391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f t="shared" si="385"/>
        <v>120</v>
      </c>
      <c r="P3541">
        <f t="shared" si="386"/>
        <v>55.239999999999995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42600.547708333332</v>
      </c>
      <c r="T3541" s="9">
        <f t="shared" si="390"/>
        <v>42621.547708333332</v>
      </c>
      <c r="U3541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f t="shared" si="385"/>
        <v>123</v>
      </c>
      <c r="P3542">
        <f t="shared" si="386"/>
        <v>46.129999999999995</v>
      </c>
      <c r="Q3542" t="str">
        <f t="shared" si="387"/>
        <v>theater</v>
      </c>
      <c r="R3542" t="str">
        <f t="shared" si="388"/>
        <v>plays</v>
      </c>
      <c r="S3542" s="9">
        <f t="shared" si="389"/>
        <v>42516.795034722221</v>
      </c>
      <c r="T3542" s="9">
        <f t="shared" si="390"/>
        <v>42546.795034722221</v>
      </c>
      <c r="U3542">
        <f t="shared" si="391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f t="shared" si="385"/>
        <v>105</v>
      </c>
      <c r="P3543">
        <f t="shared" si="386"/>
        <v>39.379999999999995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42222.521701388883</v>
      </c>
      <c r="T3543" s="9">
        <f t="shared" si="390"/>
        <v>42247.521701388883</v>
      </c>
      <c r="U3543">
        <f t="shared" si="391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f t="shared" si="385"/>
        <v>103</v>
      </c>
      <c r="P3544">
        <f t="shared" si="386"/>
        <v>66.160000000000011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41829.391458333332</v>
      </c>
      <c r="T3544" s="9">
        <f t="shared" si="390"/>
        <v>41889.391458333332</v>
      </c>
      <c r="U3544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f t="shared" si="385"/>
        <v>105</v>
      </c>
      <c r="P3545">
        <f t="shared" si="386"/>
        <v>54.14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42150.546979166662</v>
      </c>
      <c r="T3545" s="9">
        <f t="shared" si="390"/>
        <v>42180.546979166662</v>
      </c>
      <c r="U3545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f t="shared" si="385"/>
        <v>100</v>
      </c>
      <c r="P3546">
        <f t="shared" si="386"/>
        <v>104.17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42040.623344907406</v>
      </c>
      <c r="T3546" s="9">
        <f t="shared" si="390"/>
        <v>42070.623344907406</v>
      </c>
      <c r="U3546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f t="shared" si="385"/>
        <v>101</v>
      </c>
      <c r="P3547">
        <f t="shared" si="386"/>
        <v>31.380000000000003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42075.599062499998</v>
      </c>
      <c r="T3547" s="9">
        <f t="shared" si="390"/>
        <v>42105.599062499998</v>
      </c>
      <c r="U3547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f t="shared" si="385"/>
        <v>103</v>
      </c>
      <c r="P3548">
        <f t="shared" si="386"/>
        <v>59.22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42073.452361111107</v>
      </c>
      <c r="T3548" s="9">
        <f t="shared" si="390"/>
        <v>42094.957638888889</v>
      </c>
      <c r="U3548">
        <f t="shared" si="391"/>
        <v>22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f t="shared" si="385"/>
        <v>115</v>
      </c>
      <c r="P3549">
        <f t="shared" si="386"/>
        <v>119.18</v>
      </c>
      <c r="Q3549" t="str">
        <f t="shared" si="387"/>
        <v>theater</v>
      </c>
      <c r="R3549" t="str">
        <f t="shared" si="388"/>
        <v>plays</v>
      </c>
      <c r="S3549" s="9">
        <f t="shared" si="389"/>
        <v>42479.870381944442</v>
      </c>
      <c r="T3549" s="9">
        <f t="shared" si="390"/>
        <v>42503.957638888889</v>
      </c>
      <c r="U3549">
        <f t="shared" si="391"/>
        <v>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f t="shared" si="385"/>
        <v>102</v>
      </c>
      <c r="P3550">
        <f t="shared" si="386"/>
        <v>164.62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42411.733958333331</v>
      </c>
      <c r="T3550" s="9">
        <f t="shared" si="390"/>
        <v>42433.833333333336</v>
      </c>
      <c r="U3550">
        <f t="shared" si="391"/>
        <v>23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f t="shared" si="385"/>
        <v>102</v>
      </c>
      <c r="P3551">
        <f t="shared" si="386"/>
        <v>24.290000000000003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42223.186030092591</v>
      </c>
      <c r="T3551" s="9">
        <f t="shared" si="390"/>
        <v>42251.186030092591</v>
      </c>
      <c r="U3551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f t="shared" si="385"/>
        <v>105</v>
      </c>
      <c r="P3552">
        <f t="shared" si="386"/>
        <v>40.94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42462.685162037036</v>
      </c>
      <c r="T3552" s="9">
        <f t="shared" si="390"/>
        <v>42492.685162037036</v>
      </c>
      <c r="U3552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f t="shared" si="385"/>
        <v>102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41753.307523148142</v>
      </c>
      <c r="T3553" s="9">
        <f t="shared" si="390"/>
        <v>41781.713194444441</v>
      </c>
      <c r="U3553">
        <f t="shared" si="391"/>
        <v>29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41788.378749999996</v>
      </c>
      <c r="T3554" s="9">
        <f t="shared" si="390"/>
        <v>41818.378749999996</v>
      </c>
      <c r="U3554">
        <f t="shared" si="391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f t="shared" si="385"/>
        <v>107</v>
      </c>
      <c r="P3555">
        <f t="shared" si="386"/>
        <v>56.21</v>
      </c>
      <c r="Q3555" t="str">
        <f t="shared" si="387"/>
        <v>theater</v>
      </c>
      <c r="R3555" t="str">
        <f t="shared" si="388"/>
        <v>plays</v>
      </c>
      <c r="S3555" s="9">
        <f t="shared" si="389"/>
        <v>42195.820370370369</v>
      </c>
      <c r="T3555" s="9">
        <f t="shared" si="390"/>
        <v>42227.791666666664</v>
      </c>
      <c r="U3555">
        <f t="shared" si="391"/>
        <v>32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f t="shared" si="385"/>
        <v>114</v>
      </c>
      <c r="P3556">
        <f t="shared" si="386"/>
        <v>107.01</v>
      </c>
      <c r="Q3556" t="str">
        <f t="shared" si="387"/>
        <v>theater</v>
      </c>
      <c r="R3556" t="str">
        <f t="shared" si="388"/>
        <v>plays</v>
      </c>
      <c r="S3556" s="9">
        <f t="shared" si="389"/>
        <v>42015.842118055552</v>
      </c>
      <c r="T3556" s="9">
        <f t="shared" si="390"/>
        <v>42046.499999999993</v>
      </c>
      <c r="U3556">
        <f t="shared" si="391"/>
        <v>31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f t="shared" si="385"/>
        <v>100</v>
      </c>
      <c r="P3557">
        <f t="shared" si="386"/>
        <v>171.42999999999998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42661.233726851853</v>
      </c>
      <c r="T3557" s="9">
        <f t="shared" si="390"/>
        <v>42691.27539351851</v>
      </c>
      <c r="U3557">
        <f t="shared" si="391"/>
        <v>31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f t="shared" si="385"/>
        <v>101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41808.441249999996</v>
      </c>
      <c r="T3558" s="9">
        <f t="shared" si="390"/>
        <v>41868.441249999996</v>
      </c>
      <c r="U3558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f t="shared" si="385"/>
        <v>101</v>
      </c>
      <c r="P3559">
        <f t="shared" si="386"/>
        <v>179.28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41730.068414351852</v>
      </c>
      <c r="T3559" s="9">
        <f t="shared" si="390"/>
        <v>41764.068414351852</v>
      </c>
      <c r="U3559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f t="shared" si="385"/>
        <v>144</v>
      </c>
      <c r="P3560">
        <f t="shared" si="386"/>
        <v>22.91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42139.608506944445</v>
      </c>
      <c r="T3560" s="9">
        <f t="shared" si="390"/>
        <v>42181.666666666664</v>
      </c>
      <c r="U3560">
        <f t="shared" si="391"/>
        <v>43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f t="shared" si="385"/>
        <v>104</v>
      </c>
      <c r="P3561">
        <f t="shared" si="386"/>
        <v>43.129999999999995</v>
      </c>
      <c r="Q3561" t="str">
        <f t="shared" si="387"/>
        <v>theater</v>
      </c>
      <c r="R3561" t="str">
        <f t="shared" si="388"/>
        <v>plays</v>
      </c>
      <c r="S3561" s="9">
        <f t="shared" si="389"/>
        <v>42193.887824074067</v>
      </c>
      <c r="T3561" s="9">
        <f t="shared" si="390"/>
        <v>42216.165277777771</v>
      </c>
      <c r="U3561">
        <f t="shared" si="391"/>
        <v>23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f t="shared" si="385"/>
        <v>109</v>
      </c>
      <c r="P3562">
        <f t="shared" si="386"/>
        <v>46.9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42115.681319444448</v>
      </c>
      <c r="T3562" s="9">
        <f t="shared" si="390"/>
        <v>42150.906249999993</v>
      </c>
      <c r="U3562">
        <f t="shared" si="391"/>
        <v>36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f t="shared" si="385"/>
        <v>103</v>
      </c>
      <c r="P3563">
        <f t="shared" si="386"/>
        <v>47.41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42203.471967592595</v>
      </c>
      <c r="T3563" s="9">
        <f t="shared" si="390"/>
        <v>42221.566666666658</v>
      </c>
      <c r="U3563">
        <f t="shared" si="391"/>
        <v>19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f t="shared" si="385"/>
        <v>149</v>
      </c>
      <c r="P3564">
        <f t="shared" si="386"/>
        <v>15.129999999999999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42433.553553240738</v>
      </c>
      <c r="T3564" s="9">
        <f t="shared" si="390"/>
        <v>42442.708333333336</v>
      </c>
      <c r="U3564">
        <f t="shared" si="391"/>
        <v>10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f t="shared" si="385"/>
        <v>106</v>
      </c>
      <c r="P3565">
        <f t="shared" si="386"/>
        <v>21.1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42555.46361111111</v>
      </c>
      <c r="T3565" s="9">
        <f t="shared" si="390"/>
        <v>42583.583333333336</v>
      </c>
      <c r="U3565">
        <f t="shared" si="391"/>
        <v>29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f t="shared" si="385"/>
        <v>101</v>
      </c>
      <c r="P3566">
        <f t="shared" si="386"/>
        <v>59.12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42236.414918981485</v>
      </c>
      <c r="T3566" s="9">
        <f t="shared" si="390"/>
        <v>42282.458333333336</v>
      </c>
      <c r="U3566">
        <f t="shared" si="391"/>
        <v>47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f t="shared" si="385"/>
        <v>131</v>
      </c>
      <c r="P3567">
        <f t="shared" si="386"/>
        <v>97.92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41974.534814814811</v>
      </c>
      <c r="T3567" s="9">
        <f t="shared" si="390"/>
        <v>42004.534814814811</v>
      </c>
      <c r="U3567">
        <f t="shared" si="391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f t="shared" si="385"/>
        <v>105</v>
      </c>
      <c r="P3568">
        <f t="shared" si="386"/>
        <v>55.14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41997.299571759257</v>
      </c>
      <c r="T3568" s="9">
        <f t="shared" si="390"/>
        <v>42027.299571759257</v>
      </c>
      <c r="U3568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f t="shared" si="385"/>
        <v>109</v>
      </c>
      <c r="P3569">
        <f t="shared" si="386"/>
        <v>26.540000000000003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42135.602361111109</v>
      </c>
      <c r="T3569" s="9">
        <f t="shared" si="390"/>
        <v>42165.602361111109</v>
      </c>
      <c r="U3569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f t="shared" si="385"/>
        <v>111</v>
      </c>
      <c r="P3570">
        <f t="shared" si="386"/>
        <v>58.43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41869.532337962963</v>
      </c>
      <c r="T3570" s="9">
        <f t="shared" si="390"/>
        <v>41899.532337962963</v>
      </c>
      <c r="U3570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f t="shared" si="385"/>
        <v>101</v>
      </c>
      <c r="P3571">
        <f t="shared" si="386"/>
        <v>122.54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41982.480277777773</v>
      </c>
      <c r="T3571" s="9">
        <f t="shared" si="390"/>
        <v>42012.480277777773</v>
      </c>
      <c r="U3571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f t="shared" si="385"/>
        <v>115</v>
      </c>
      <c r="P3572">
        <f t="shared" si="386"/>
        <v>87.97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41976.123645833337</v>
      </c>
      <c r="T3572" s="9">
        <f t="shared" si="390"/>
        <v>42004.083333333336</v>
      </c>
      <c r="U3572">
        <f t="shared" si="391"/>
        <v>28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f t="shared" si="385"/>
        <v>123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41912.650613425925</v>
      </c>
      <c r="T3573" s="9">
        <f t="shared" si="390"/>
        <v>41942.650613425925</v>
      </c>
      <c r="U3573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f t="shared" si="385"/>
        <v>100</v>
      </c>
      <c r="P3574">
        <f t="shared" si="386"/>
        <v>55.559999999999995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42146.36206018518</v>
      </c>
      <c r="T3574" s="9">
        <f t="shared" si="390"/>
        <v>42176.36206018518</v>
      </c>
      <c r="U3574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f t="shared" si="385"/>
        <v>103</v>
      </c>
      <c r="P3575">
        <f t="shared" si="386"/>
        <v>39.54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41921.167199074072</v>
      </c>
      <c r="T3575" s="9">
        <f t="shared" si="390"/>
        <v>41951.208865740737</v>
      </c>
      <c r="U3575">
        <f t="shared" si="391"/>
        <v>31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f t="shared" si="385"/>
        <v>107</v>
      </c>
      <c r="P3576">
        <f t="shared" si="386"/>
        <v>136.78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41926.734351851846</v>
      </c>
      <c r="T3576" s="9">
        <f t="shared" si="390"/>
        <v>41956.776018518511</v>
      </c>
      <c r="U3576">
        <f t="shared" si="391"/>
        <v>31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f t="shared" si="385"/>
        <v>102</v>
      </c>
      <c r="P3577">
        <f t="shared" si="386"/>
        <v>99.350000000000009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42561.575543981475</v>
      </c>
      <c r="T3577" s="9">
        <f t="shared" si="390"/>
        <v>42592.957638888889</v>
      </c>
      <c r="U3577">
        <f t="shared" si="391"/>
        <v>32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42649.340902777774</v>
      </c>
      <c r="T3578" s="9">
        <f t="shared" si="390"/>
        <v>42709.382569444446</v>
      </c>
      <c r="U3578">
        <f t="shared" si="391"/>
        <v>61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f t="shared" si="385"/>
        <v>130</v>
      </c>
      <c r="P3579">
        <f t="shared" si="386"/>
        <v>28.89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42093.578506944446</v>
      </c>
      <c r="T3579" s="9">
        <f t="shared" si="390"/>
        <v>42120.061111111114</v>
      </c>
      <c r="U3579">
        <f t="shared" si="391"/>
        <v>27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f t="shared" si="385"/>
        <v>101</v>
      </c>
      <c r="P3580">
        <f t="shared" si="386"/>
        <v>40.549999999999997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42460.525196759256</v>
      </c>
      <c r="T3580" s="9">
        <f t="shared" si="390"/>
        <v>42490.525196759256</v>
      </c>
      <c r="U3580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f t="shared" si="385"/>
        <v>100</v>
      </c>
      <c r="P3581">
        <f t="shared" si="386"/>
        <v>35.72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42430.553888888891</v>
      </c>
      <c r="T3581" s="9">
        <f t="shared" si="390"/>
        <v>42460.51222222222</v>
      </c>
      <c r="U3581">
        <f t="shared" si="391"/>
        <v>30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f t="shared" si="385"/>
        <v>114</v>
      </c>
      <c r="P3582">
        <f t="shared" si="386"/>
        <v>37.97</v>
      </c>
      <c r="Q3582" t="str">
        <f t="shared" si="387"/>
        <v>theater</v>
      </c>
      <c r="R3582" t="str">
        <f t="shared" si="388"/>
        <v>plays</v>
      </c>
      <c r="S3582" s="9">
        <f t="shared" si="389"/>
        <v>42025.967847222222</v>
      </c>
      <c r="T3582" s="9">
        <f t="shared" si="390"/>
        <v>42063.999305555553</v>
      </c>
      <c r="U3582">
        <f t="shared" si="391"/>
        <v>39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f t="shared" si="385"/>
        <v>100</v>
      </c>
      <c r="P3583">
        <f t="shared" si="386"/>
        <v>33.339999999999996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41836.26284722222</v>
      </c>
      <c r="T3583" s="9">
        <f t="shared" si="390"/>
        <v>41850.26284722222</v>
      </c>
      <c r="U3583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f t="shared" si="385"/>
        <v>287</v>
      </c>
      <c r="P3584">
        <f t="shared" si="386"/>
        <v>58.58</v>
      </c>
      <c r="Q3584" t="str">
        <f t="shared" si="387"/>
        <v>theater</v>
      </c>
      <c r="R3584" t="str">
        <f t="shared" si="388"/>
        <v>plays</v>
      </c>
      <c r="S3584" s="9">
        <f t="shared" si="389"/>
        <v>42450.887523148143</v>
      </c>
      <c r="T3584" s="9">
        <f t="shared" si="390"/>
        <v>42464.887523148143</v>
      </c>
      <c r="U3584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f t="shared" si="385"/>
        <v>109</v>
      </c>
      <c r="P3585">
        <f t="shared" si="386"/>
        <v>135.63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42418.217650462961</v>
      </c>
      <c r="T3585" s="9">
        <f t="shared" si="390"/>
        <v>42478.175983796296</v>
      </c>
      <c r="U3585">
        <f t="shared" si="391"/>
        <v>60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f t="shared" si="385"/>
        <v>116</v>
      </c>
      <c r="P3586">
        <f t="shared" si="386"/>
        <v>30.94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42168.108148148145</v>
      </c>
      <c r="T3586" s="9">
        <f t="shared" si="390"/>
        <v>42198.108148148145</v>
      </c>
      <c r="U3586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f t="shared" ref="O3587:O3650" si="392">ROUNDUP(SUM(E3587/D3587)*100,)</f>
        <v>120</v>
      </c>
      <c r="P3587">
        <f t="shared" ref="P3587:P3650" si="393">IFERROR(ROUNDUP(E3587/L3587,2),"")</f>
        <v>176.09</v>
      </c>
      <c r="Q3587" t="str">
        <f t="shared" ref="Q3587:Q3650" si="394">LEFT(N3587,SEARCH("/",N3587,1)-1)</f>
        <v>theater</v>
      </c>
      <c r="R3587" t="str">
        <f t="shared" ref="R3587:R3650" si="395">RIGHT(N3587,LEN(N3587) - SEARCH("/",N3587))</f>
        <v>plays</v>
      </c>
      <c r="S3587" s="9">
        <f t="shared" ref="S3587:S3650" si="396">(((J3587/60)/60)/24)+DATE(1970,1,1)+(-5/24)</f>
        <v>41964.507986111108</v>
      </c>
      <c r="T3587" s="9">
        <f t="shared" ref="T3587:T3650" si="397">(((I3587/60)/60)/24)+DATE(1970,1,1)+(-5/24)</f>
        <v>41994.507986111108</v>
      </c>
      <c r="U3587">
        <f t="shared" ref="U3587:U3650" si="398">IFERROR(ROUNDUP(T3587-S3587,0),"")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f t="shared" si="392"/>
        <v>110</v>
      </c>
      <c r="P3588">
        <f t="shared" si="393"/>
        <v>151.98999999999998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42576.489236111105</v>
      </c>
      <c r="T3588" s="9">
        <f t="shared" si="397"/>
        <v>42636.489236111105</v>
      </c>
      <c r="U3588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f t="shared" si="392"/>
        <v>127</v>
      </c>
      <c r="P3589">
        <f t="shared" si="393"/>
        <v>22.610000000000003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42503.331643518519</v>
      </c>
      <c r="T3589" s="9">
        <f t="shared" si="397"/>
        <v>42548.583333333336</v>
      </c>
      <c r="U3589">
        <f t="shared" si="398"/>
        <v>46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f t="shared" si="392"/>
        <v>101</v>
      </c>
      <c r="P3590">
        <f t="shared" si="393"/>
        <v>18.28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42101.620486111111</v>
      </c>
      <c r="T3590" s="9">
        <f t="shared" si="397"/>
        <v>42123.749999999993</v>
      </c>
      <c r="U3590">
        <f t="shared" si="398"/>
        <v>23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f t="shared" si="392"/>
        <v>128</v>
      </c>
      <c r="P3591">
        <f t="shared" si="393"/>
        <v>82.26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42125.439201388886</v>
      </c>
      <c r="T3591" s="9">
        <f t="shared" si="397"/>
        <v>42150.439201388886</v>
      </c>
      <c r="U3591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f t="shared" si="392"/>
        <v>101</v>
      </c>
      <c r="P3592">
        <f t="shared" si="393"/>
        <v>68.540000000000006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41902.125393518516</v>
      </c>
      <c r="T3592" s="9">
        <f t="shared" si="397"/>
        <v>41932.125393518516</v>
      </c>
      <c r="U3592">
        <f t="shared" si="39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f t="shared" si="392"/>
        <v>175</v>
      </c>
      <c r="P3593">
        <f t="shared" si="393"/>
        <v>68.06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42003.74009259259</v>
      </c>
      <c r="T3593" s="9">
        <f t="shared" si="397"/>
        <v>42027.999305555553</v>
      </c>
      <c r="U3593">
        <f t="shared" si="398"/>
        <v>25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f t="shared" si="392"/>
        <v>128</v>
      </c>
      <c r="P3594">
        <f t="shared" si="393"/>
        <v>72.72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41988.621608796289</v>
      </c>
      <c r="T3594" s="9">
        <f t="shared" si="397"/>
        <v>42045.999305555553</v>
      </c>
      <c r="U3594">
        <f t="shared" si="398"/>
        <v>58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f t="shared" si="392"/>
        <v>111</v>
      </c>
      <c r="P3595">
        <f t="shared" si="393"/>
        <v>77.190000000000012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41974.690266203703</v>
      </c>
      <c r="T3595" s="9">
        <f t="shared" si="397"/>
        <v>42009.643055555549</v>
      </c>
      <c r="U3595">
        <f t="shared" si="398"/>
        <v>35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f t="shared" si="392"/>
        <v>126</v>
      </c>
      <c r="P3596">
        <f t="shared" si="393"/>
        <v>55.98</v>
      </c>
      <c r="Q3596" t="str">
        <f t="shared" si="394"/>
        <v>theater</v>
      </c>
      <c r="R3596" t="str">
        <f t="shared" si="395"/>
        <v>plays</v>
      </c>
      <c r="S3596" s="9">
        <f t="shared" si="396"/>
        <v>42591.858587962961</v>
      </c>
      <c r="T3596" s="9">
        <f t="shared" si="397"/>
        <v>42616.858587962961</v>
      </c>
      <c r="U3596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f t="shared" si="392"/>
        <v>119</v>
      </c>
      <c r="P3597">
        <f t="shared" si="393"/>
        <v>49.699999999999996</v>
      </c>
      <c r="Q3597" t="str">
        <f t="shared" si="394"/>
        <v>theater</v>
      </c>
      <c r="R3597" t="str">
        <f t="shared" si="395"/>
        <v>plays</v>
      </c>
      <c r="S3597" s="9">
        <f t="shared" si="396"/>
        <v>42049.800034722219</v>
      </c>
      <c r="T3597" s="9">
        <f t="shared" si="397"/>
        <v>42076.082638888889</v>
      </c>
      <c r="U3597">
        <f t="shared" si="398"/>
        <v>27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41856.506736111107</v>
      </c>
      <c r="T3598" s="9">
        <f t="shared" si="397"/>
        <v>41877.506736111107</v>
      </c>
      <c r="U3598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f t="shared" si="392"/>
        <v>103</v>
      </c>
      <c r="P3599">
        <f t="shared" si="393"/>
        <v>77.73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42417.377199074072</v>
      </c>
      <c r="T3599" s="9">
        <f t="shared" si="397"/>
        <v>42432.040972222218</v>
      </c>
      <c r="U3599">
        <f t="shared" si="398"/>
        <v>15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f t="shared" si="392"/>
        <v>111</v>
      </c>
      <c r="P3600">
        <f t="shared" si="393"/>
        <v>40.78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41866.590532407405</v>
      </c>
      <c r="T3600" s="9">
        <f t="shared" si="397"/>
        <v>41884.999305555553</v>
      </c>
      <c r="U3600">
        <f t="shared" si="398"/>
        <v>19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f t="shared" si="392"/>
        <v>202</v>
      </c>
      <c r="P3601">
        <f t="shared" si="393"/>
        <v>59.419999999999995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42220.586539351854</v>
      </c>
      <c r="T3601" s="9">
        <f t="shared" si="397"/>
        <v>42245.791666666664</v>
      </c>
      <c r="U3601">
        <f t="shared" si="398"/>
        <v>26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42628.640787037039</v>
      </c>
      <c r="T3602" s="9">
        <f t="shared" si="397"/>
        <v>42656.640787037039</v>
      </c>
      <c r="U3602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f t="shared" si="392"/>
        <v>105</v>
      </c>
      <c r="P3603">
        <f t="shared" si="393"/>
        <v>39.379999999999995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41990.790300925924</v>
      </c>
      <c r="T3603" s="9">
        <f t="shared" si="397"/>
        <v>42020.790300925924</v>
      </c>
      <c r="U3603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f t="shared" si="392"/>
        <v>101</v>
      </c>
      <c r="P3604">
        <f t="shared" si="393"/>
        <v>81.680000000000007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42447.68609953703</v>
      </c>
      <c r="T3604" s="9">
        <f t="shared" si="397"/>
        <v>42507.68609953703</v>
      </c>
      <c r="U3604">
        <f t="shared" si="39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f t="shared" si="392"/>
        <v>171</v>
      </c>
      <c r="P3605">
        <f t="shared" si="393"/>
        <v>44.919999999999995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42283.656018518515</v>
      </c>
      <c r="T3605" s="9">
        <f t="shared" si="397"/>
        <v>42313.697685185187</v>
      </c>
      <c r="U3605">
        <f t="shared" si="398"/>
        <v>31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f t="shared" si="392"/>
        <v>113</v>
      </c>
      <c r="P3606">
        <f t="shared" si="393"/>
        <v>49.059999999999995</v>
      </c>
      <c r="Q3606" t="str">
        <f t="shared" si="394"/>
        <v>theater</v>
      </c>
      <c r="R3606" t="str">
        <f t="shared" si="395"/>
        <v>plays</v>
      </c>
      <c r="S3606" s="9">
        <f t="shared" si="396"/>
        <v>42482.80736111111</v>
      </c>
      <c r="T3606" s="9">
        <f t="shared" si="397"/>
        <v>42489.082638888889</v>
      </c>
      <c r="U3606">
        <f t="shared" si="398"/>
        <v>7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f t="shared" si="392"/>
        <v>184</v>
      </c>
      <c r="P3607">
        <f t="shared" si="393"/>
        <v>30.67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42383.584791666661</v>
      </c>
      <c r="T3607" s="9">
        <f t="shared" si="397"/>
        <v>42413.584791666661</v>
      </c>
      <c r="U3607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f t="shared" si="392"/>
        <v>131</v>
      </c>
      <c r="P3608">
        <f t="shared" si="393"/>
        <v>61.07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42566.396493055552</v>
      </c>
      <c r="T3608" s="9">
        <f t="shared" si="397"/>
        <v>42596.396493055552</v>
      </c>
      <c r="U3608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f t="shared" si="392"/>
        <v>106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42338.755578703705</v>
      </c>
      <c r="T3609" s="9">
        <f t="shared" si="397"/>
        <v>42352.791666666664</v>
      </c>
      <c r="U3609">
        <f t="shared" si="398"/>
        <v>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f t="shared" si="392"/>
        <v>100</v>
      </c>
      <c r="P3610">
        <f t="shared" si="393"/>
        <v>29.630000000000003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42506.50104166667</v>
      </c>
      <c r="T3610" s="9">
        <f t="shared" si="397"/>
        <v>42538.374999999993</v>
      </c>
      <c r="U3610">
        <f t="shared" si="398"/>
        <v>32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f t="shared" si="392"/>
        <v>154</v>
      </c>
      <c r="P3611">
        <f t="shared" si="393"/>
        <v>143.1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42429.783391203695</v>
      </c>
      <c r="T3611" s="9">
        <f t="shared" si="397"/>
        <v>42459.741724537038</v>
      </c>
      <c r="U3611">
        <f t="shared" si="398"/>
        <v>30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f t="shared" si="392"/>
        <v>163</v>
      </c>
      <c r="P3612">
        <f t="shared" si="393"/>
        <v>52.36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42203.22379629629</v>
      </c>
      <c r="T3612" s="9">
        <f t="shared" si="397"/>
        <v>42233.22379629629</v>
      </c>
      <c r="U3612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f t="shared" si="392"/>
        <v>136</v>
      </c>
      <c r="P3613">
        <f t="shared" si="393"/>
        <v>66.67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42072.162048611113</v>
      </c>
      <c r="T3613" s="9">
        <f t="shared" si="397"/>
        <v>42102.162048611113</v>
      </c>
      <c r="U3613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f t="shared" si="392"/>
        <v>145</v>
      </c>
      <c r="P3614">
        <f t="shared" si="393"/>
        <v>126.67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41789.518645833334</v>
      </c>
      <c r="T3614" s="9">
        <f t="shared" si="397"/>
        <v>41799.518645833334</v>
      </c>
      <c r="U3614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41788.381643518514</v>
      </c>
      <c r="T3615" s="9">
        <f t="shared" si="397"/>
        <v>41818.381643518514</v>
      </c>
      <c r="U3615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f t="shared" si="392"/>
        <v>101</v>
      </c>
      <c r="P3616">
        <f t="shared" si="393"/>
        <v>35.5</v>
      </c>
      <c r="Q3616" t="str">
        <f t="shared" si="394"/>
        <v>theater</v>
      </c>
      <c r="R3616" t="str">
        <f t="shared" si="395"/>
        <v>plays</v>
      </c>
      <c r="S3616" s="9">
        <f t="shared" si="396"/>
        <v>42143.833518518521</v>
      </c>
      <c r="T3616" s="9">
        <f t="shared" si="397"/>
        <v>42173.833518518521</v>
      </c>
      <c r="U3616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f t="shared" si="392"/>
        <v>107</v>
      </c>
      <c r="P3617">
        <f t="shared" si="393"/>
        <v>37.089999999999996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42318.385370370372</v>
      </c>
      <c r="T3617" s="9">
        <f t="shared" si="397"/>
        <v>42348.385370370372</v>
      </c>
      <c r="U3617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f t="shared" si="392"/>
        <v>125</v>
      </c>
      <c r="P3618">
        <f t="shared" si="393"/>
        <v>69.34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42052.741481481477</v>
      </c>
      <c r="T3618" s="9">
        <f t="shared" si="397"/>
        <v>42082.699814814812</v>
      </c>
      <c r="U3618">
        <f t="shared" si="398"/>
        <v>30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f t="shared" si="392"/>
        <v>119</v>
      </c>
      <c r="P3619">
        <f t="shared" si="393"/>
        <v>17.260000000000002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42779.401956018519</v>
      </c>
      <c r="T3619" s="9">
        <f t="shared" si="397"/>
        <v>42793.791666666664</v>
      </c>
      <c r="U3619">
        <f t="shared" si="398"/>
        <v>15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f t="shared" si="392"/>
        <v>101</v>
      </c>
      <c r="P3620">
        <f t="shared" si="393"/>
        <v>36.08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42128.419560185182</v>
      </c>
      <c r="T3620" s="9">
        <f t="shared" si="397"/>
        <v>42158.419560185182</v>
      </c>
      <c r="U3620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f t="shared" si="392"/>
        <v>113</v>
      </c>
      <c r="P3621">
        <f t="shared" si="393"/>
        <v>66.48</v>
      </c>
      <c r="Q3621" t="str">
        <f t="shared" si="394"/>
        <v>theater</v>
      </c>
      <c r="R3621" t="str">
        <f t="shared" si="395"/>
        <v>plays</v>
      </c>
      <c r="S3621" s="9">
        <f t="shared" si="396"/>
        <v>42660.92391203704</v>
      </c>
      <c r="T3621" s="9">
        <f t="shared" si="397"/>
        <v>42693.708333333336</v>
      </c>
      <c r="U3621">
        <f t="shared" si="398"/>
        <v>33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f t="shared" si="392"/>
        <v>106</v>
      </c>
      <c r="P3622">
        <f t="shared" si="393"/>
        <v>56.07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42037.72987268518</v>
      </c>
      <c r="T3622" s="9">
        <f t="shared" si="397"/>
        <v>42067.958333333336</v>
      </c>
      <c r="U3622">
        <f t="shared" si="398"/>
        <v>31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f t="shared" si="392"/>
        <v>110</v>
      </c>
      <c r="P3623">
        <f t="shared" si="393"/>
        <v>47.03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42619.727361111109</v>
      </c>
      <c r="T3623" s="9">
        <f t="shared" si="397"/>
        <v>42643.666666666664</v>
      </c>
      <c r="U3623">
        <f t="shared" si="398"/>
        <v>24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f t="shared" si="392"/>
        <v>101</v>
      </c>
      <c r="P3624">
        <f t="shared" si="393"/>
        <v>47.669999999999995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41877.013553240737</v>
      </c>
      <c r="T3624" s="9">
        <f t="shared" si="397"/>
        <v>41909.932638888888</v>
      </c>
      <c r="U3624">
        <f t="shared" si="398"/>
        <v>33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f t="shared" si="392"/>
        <v>120</v>
      </c>
      <c r="P3625">
        <f t="shared" si="393"/>
        <v>88.240000000000009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41828.528587962959</v>
      </c>
      <c r="T3625" s="9">
        <f t="shared" si="397"/>
        <v>41846.083333333328</v>
      </c>
      <c r="U3625">
        <f t="shared" si="398"/>
        <v>18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f t="shared" si="392"/>
        <v>105</v>
      </c>
      <c r="P3626">
        <f t="shared" si="393"/>
        <v>80.72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42545.565856481473</v>
      </c>
      <c r="T3626" s="9">
        <f t="shared" si="397"/>
        <v>42605.565856481473</v>
      </c>
      <c r="U3626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f t="shared" si="392"/>
        <v>103</v>
      </c>
      <c r="P3627">
        <f t="shared" si="393"/>
        <v>39.489999999999995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42157.444178240738</v>
      </c>
      <c r="T3627" s="9">
        <f t="shared" si="397"/>
        <v>42187.444178240738</v>
      </c>
      <c r="U3627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f t="shared" si="392"/>
        <v>102</v>
      </c>
      <c r="P3628">
        <f t="shared" si="393"/>
        <v>84.86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41846.458993055552</v>
      </c>
      <c r="T3628" s="9">
        <f t="shared" si="397"/>
        <v>41867.458993055552</v>
      </c>
      <c r="U3628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f t="shared" si="392"/>
        <v>100</v>
      </c>
      <c r="P3629">
        <f t="shared" si="393"/>
        <v>68.97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42460.533414351848</v>
      </c>
      <c r="T3629" s="9">
        <f t="shared" si="397"/>
        <v>42510.957638888889</v>
      </c>
      <c r="U3629">
        <f t="shared" si="398"/>
        <v>51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f t="shared" si="392"/>
        <v>0</v>
      </c>
      <c r="P3630" t="str">
        <f t="shared" si="393"/>
        <v/>
      </c>
      <c r="Q3630" t="str">
        <f t="shared" si="394"/>
        <v>theater</v>
      </c>
      <c r="R3630" t="str">
        <f t="shared" si="395"/>
        <v>musical</v>
      </c>
      <c r="S3630" s="9">
        <f t="shared" si="396"/>
        <v>42291.6249537037</v>
      </c>
      <c r="T3630" s="9">
        <f t="shared" si="397"/>
        <v>42351.666620370372</v>
      </c>
      <c r="U3630">
        <f t="shared" si="398"/>
        <v>61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f t="shared" si="392"/>
        <v>1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42436.886157407404</v>
      </c>
      <c r="T3631" s="9">
        <f t="shared" si="397"/>
        <v>42495.499999999993</v>
      </c>
      <c r="U3631">
        <f t="shared" si="398"/>
        <v>59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f t="shared" si="392"/>
        <v>1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41942.638773148145</v>
      </c>
      <c r="T3632" s="9">
        <f t="shared" si="397"/>
        <v>41972.680439814816</v>
      </c>
      <c r="U3632">
        <f t="shared" si="398"/>
        <v>31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f t="shared" si="392"/>
        <v>52</v>
      </c>
      <c r="P3633">
        <f t="shared" si="393"/>
        <v>147.88999999999999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41880.54510416666</v>
      </c>
      <c r="T3633" s="9">
        <f t="shared" si="397"/>
        <v>41904.957638888889</v>
      </c>
      <c r="U3633">
        <f t="shared" si="398"/>
        <v>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41946.728576388887</v>
      </c>
      <c r="T3634" s="9">
        <f t="shared" si="397"/>
        <v>41966.728576388887</v>
      </c>
      <c r="U3634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f t="shared" si="392"/>
        <v>36</v>
      </c>
      <c r="P3635">
        <f t="shared" si="393"/>
        <v>56.839999999999996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42649.415127314809</v>
      </c>
      <c r="T3635" s="9">
        <f t="shared" si="397"/>
        <v>42692.833333333336</v>
      </c>
      <c r="U3635">
        <f t="shared" si="398"/>
        <v>44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f t="shared" si="392"/>
        <v>5</v>
      </c>
      <c r="P3636">
        <f t="shared" si="393"/>
        <v>176.95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42700.958032407405</v>
      </c>
      <c r="T3636" s="9">
        <f t="shared" si="397"/>
        <v>42748.957638888889</v>
      </c>
      <c r="U3636">
        <f t="shared" si="398"/>
        <v>48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f t="shared" si="392"/>
        <v>37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42450.674490740734</v>
      </c>
      <c r="T3637" s="9">
        <f t="shared" si="397"/>
        <v>42480.674490740734</v>
      </c>
      <c r="U3637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f t="shared" si="392"/>
        <v>0</v>
      </c>
      <c r="P3638" t="str">
        <f t="shared" si="393"/>
        <v/>
      </c>
      <c r="Q3638" t="str">
        <f t="shared" si="394"/>
        <v>theater</v>
      </c>
      <c r="R3638" t="str">
        <f t="shared" si="395"/>
        <v>musical</v>
      </c>
      <c r="S3638" s="9">
        <f t="shared" si="396"/>
        <v>42226.486446759263</v>
      </c>
      <c r="T3638" s="9">
        <f t="shared" si="397"/>
        <v>42261.486446759263</v>
      </c>
      <c r="U3638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f t="shared" si="392"/>
        <v>31</v>
      </c>
      <c r="P3639">
        <f t="shared" si="393"/>
        <v>66.150000000000006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41975.492303240739</v>
      </c>
      <c r="T3639" s="9">
        <f t="shared" si="397"/>
        <v>42005.492303240739</v>
      </c>
      <c r="U3639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42053.464490740742</v>
      </c>
      <c r="T3640" s="9">
        <f t="shared" si="397"/>
        <v>42113.42282407407</v>
      </c>
      <c r="U3640">
        <f t="shared" si="398"/>
        <v>60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f t="shared" si="392"/>
        <v>1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42590.468819444439</v>
      </c>
      <c r="T3641" s="9">
        <f t="shared" si="397"/>
        <v>42650.424305555549</v>
      </c>
      <c r="U3641">
        <f t="shared" si="398"/>
        <v>60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f t="shared" si="392"/>
        <v>6</v>
      </c>
      <c r="P3642">
        <f t="shared" si="393"/>
        <v>18.34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42104.573263888888</v>
      </c>
      <c r="T3642" s="9">
        <f t="shared" si="397"/>
        <v>42134.573263888888</v>
      </c>
      <c r="U3642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f t="shared" si="392"/>
        <v>0</v>
      </c>
      <c r="P3643" t="str">
        <f t="shared" si="393"/>
        <v/>
      </c>
      <c r="Q3643" t="str">
        <f t="shared" si="394"/>
        <v>theater</v>
      </c>
      <c r="R3643" t="str">
        <f t="shared" si="395"/>
        <v>musical</v>
      </c>
      <c r="S3643" s="9">
        <f t="shared" si="396"/>
        <v>41899.418738425928</v>
      </c>
      <c r="T3643" s="9">
        <f t="shared" si="397"/>
        <v>41917</v>
      </c>
      <c r="U3643">
        <f t="shared" si="398"/>
        <v>18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f t="shared" si="392"/>
        <v>3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42297.607951388891</v>
      </c>
      <c r="T3644" s="9">
        <f t="shared" si="397"/>
        <v>42338.499999999993</v>
      </c>
      <c r="U3644">
        <f t="shared" si="398"/>
        <v>41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f t="shared" si="392"/>
        <v>0</v>
      </c>
      <c r="P3645" t="str">
        <f t="shared" si="393"/>
        <v/>
      </c>
      <c r="Q3645" t="str">
        <f t="shared" si="394"/>
        <v>theater</v>
      </c>
      <c r="R3645" t="str">
        <f t="shared" si="395"/>
        <v>musical</v>
      </c>
      <c r="S3645" s="9">
        <f t="shared" si="396"/>
        <v>42284.935636574075</v>
      </c>
      <c r="T3645" s="9">
        <f t="shared" si="397"/>
        <v>42324.977303240739</v>
      </c>
      <c r="U3645">
        <f t="shared" si="398"/>
        <v>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f t="shared" si="392"/>
        <v>17</v>
      </c>
      <c r="P3646">
        <f t="shared" si="393"/>
        <v>68.42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42409.033414351848</v>
      </c>
      <c r="T3646" s="9">
        <f t="shared" si="397"/>
        <v>42436.999305555553</v>
      </c>
      <c r="U3646">
        <f t="shared" si="398"/>
        <v>28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f t="shared" si="392"/>
        <v>1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42665.762013888881</v>
      </c>
      <c r="T3647" s="9">
        <f t="shared" si="397"/>
        <v>42695.803680555553</v>
      </c>
      <c r="U3647">
        <f t="shared" si="398"/>
        <v>31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f t="shared" si="392"/>
        <v>5</v>
      </c>
      <c r="P3648">
        <f t="shared" si="393"/>
        <v>60.129999999999995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42140.21298611111</v>
      </c>
      <c r="T3648" s="9">
        <f t="shared" si="397"/>
        <v>42171.770833333336</v>
      </c>
      <c r="U3648">
        <f t="shared" si="398"/>
        <v>32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42598.540821759256</v>
      </c>
      <c r="T3649" s="9">
        <f t="shared" si="397"/>
        <v>42643.540821759256</v>
      </c>
      <c r="U3649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f t="shared" si="392"/>
        <v>101</v>
      </c>
      <c r="P3650">
        <f t="shared" si="393"/>
        <v>550.04999999999995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41887.083854166667</v>
      </c>
      <c r="T3650" s="9">
        <f t="shared" si="397"/>
        <v>41917.083854166667</v>
      </c>
      <c r="U3650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f t="shared" ref="O3651:O3714" si="399">ROUNDUP(SUM(E3651/D3651)*100,)</f>
        <v>104</v>
      </c>
      <c r="P3651">
        <f t="shared" ref="P3651:P3714" si="400">IFERROR(ROUNDUP(E3651/L3651,2),"")</f>
        <v>97.5</v>
      </c>
      <c r="Q3651" t="str">
        <f t="shared" ref="Q3651:Q3714" si="401">LEFT(N3651,SEARCH("/",N3651,1)-1)</f>
        <v>theater</v>
      </c>
      <c r="R3651" t="str">
        <f t="shared" ref="R3651:R3714" si="402">RIGHT(N3651,LEN(N3651) - SEARCH("/",N3651))</f>
        <v>plays</v>
      </c>
      <c r="S3651" s="9">
        <f t="shared" ref="S3651:S3714" si="403">(((J3651/60)/60)/24)+DATE(1970,1,1)+(-5/24)</f>
        <v>41780.504560185182</v>
      </c>
      <c r="T3651" s="9">
        <f t="shared" ref="T3651:T3714" si="404">(((I3651/60)/60)/24)+DATE(1970,1,1)+(-5/24)</f>
        <v>41806.504560185182</v>
      </c>
      <c r="U3651">
        <f t="shared" ref="U3651:U3714" si="405">IFERROR(ROUNDUP(T3651-S3651,0),"")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f t="shared" si="399"/>
        <v>100</v>
      </c>
      <c r="P3652">
        <f t="shared" si="400"/>
        <v>29.42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42381.270648148151</v>
      </c>
      <c r="T3652" s="9">
        <f t="shared" si="404"/>
        <v>42402.270648148151</v>
      </c>
      <c r="U3652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f t="shared" si="399"/>
        <v>104</v>
      </c>
      <c r="P3653">
        <f t="shared" si="400"/>
        <v>57.78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41828.437986111108</v>
      </c>
      <c r="T3653" s="9">
        <f t="shared" si="404"/>
        <v>41861.457638888889</v>
      </c>
      <c r="U3653">
        <f t="shared" si="405"/>
        <v>34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f t="shared" si="399"/>
        <v>251</v>
      </c>
      <c r="P3654">
        <f t="shared" si="400"/>
        <v>44.239999999999995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42596.436365740738</v>
      </c>
      <c r="T3654" s="9">
        <f t="shared" si="404"/>
        <v>42606.957638888889</v>
      </c>
      <c r="U3654">
        <f t="shared" si="405"/>
        <v>11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f t="shared" si="399"/>
        <v>101</v>
      </c>
      <c r="P3655">
        <f t="shared" si="400"/>
        <v>60.91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42191.155173611107</v>
      </c>
      <c r="T3655" s="9">
        <f t="shared" si="404"/>
        <v>42221.155173611107</v>
      </c>
      <c r="U3655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f t="shared" si="399"/>
        <v>175</v>
      </c>
      <c r="P3656">
        <f t="shared" si="400"/>
        <v>68.850000000000009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42440.20817129629</v>
      </c>
      <c r="T3656" s="9">
        <f t="shared" si="404"/>
        <v>42463.499999999993</v>
      </c>
      <c r="U3656">
        <f t="shared" si="405"/>
        <v>24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f t="shared" si="399"/>
        <v>117</v>
      </c>
      <c r="P3657">
        <f t="shared" si="400"/>
        <v>73.59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42173.594884259255</v>
      </c>
      <c r="T3657" s="9">
        <f t="shared" si="404"/>
        <v>42203.082638888889</v>
      </c>
      <c r="U3657">
        <f t="shared" si="405"/>
        <v>30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f t="shared" si="399"/>
        <v>106</v>
      </c>
      <c r="P3658">
        <f t="shared" si="400"/>
        <v>115.03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42737.70180555556</v>
      </c>
      <c r="T3658" s="9">
        <f t="shared" si="404"/>
        <v>42767.749305555553</v>
      </c>
      <c r="U3658">
        <f t="shared" si="405"/>
        <v>31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f t="shared" si="399"/>
        <v>111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42499.421516203707</v>
      </c>
      <c r="T3659" s="9">
        <f t="shared" si="404"/>
        <v>42522.695833333331</v>
      </c>
      <c r="U3659">
        <f t="shared" si="405"/>
        <v>24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f t="shared" si="399"/>
        <v>101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41775.650231481479</v>
      </c>
      <c r="T3660" s="9">
        <f t="shared" si="404"/>
        <v>41821.957638888889</v>
      </c>
      <c r="U3660">
        <f t="shared" si="405"/>
        <v>47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f t="shared" si="399"/>
        <v>103</v>
      </c>
      <c r="P3661">
        <f t="shared" si="400"/>
        <v>235.47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42055.068865740737</v>
      </c>
      <c r="T3661" s="9">
        <f t="shared" si="404"/>
        <v>42082.402083333327</v>
      </c>
      <c r="U3661">
        <f t="shared" si="405"/>
        <v>28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f t="shared" si="399"/>
        <v>100</v>
      </c>
      <c r="P3662">
        <f t="shared" si="400"/>
        <v>11.37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41971.672743055555</v>
      </c>
      <c r="T3662" s="9">
        <f t="shared" si="404"/>
        <v>41996.672743055555</v>
      </c>
      <c r="U3662">
        <f t="shared" si="405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f t="shared" si="399"/>
        <v>111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42447.688333333332</v>
      </c>
      <c r="T3663" s="9">
        <f t="shared" si="404"/>
        <v>42469.958333333336</v>
      </c>
      <c r="U3663">
        <f t="shared" si="405"/>
        <v>23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f t="shared" si="399"/>
        <v>102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42064.011736111112</v>
      </c>
      <c r="T3664" s="9">
        <f t="shared" si="404"/>
        <v>42093.97006944444</v>
      </c>
      <c r="U3664">
        <f t="shared" si="405"/>
        <v>30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42665.243402777771</v>
      </c>
      <c r="T3665" s="9">
        <f t="shared" si="404"/>
        <v>42725.285069444442</v>
      </c>
      <c r="U3665">
        <f t="shared" si="405"/>
        <v>61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f t="shared" si="399"/>
        <v>110</v>
      </c>
      <c r="P3666">
        <f t="shared" si="400"/>
        <v>46.059999999999995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42523.04038194444</v>
      </c>
      <c r="T3666" s="9">
        <f t="shared" si="404"/>
        <v>42537.04038194444</v>
      </c>
      <c r="U3666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f t="shared" si="399"/>
        <v>116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42294.59979166666</v>
      </c>
      <c r="T3667" s="9">
        <f t="shared" si="404"/>
        <v>42305.620833333327</v>
      </c>
      <c r="U3667">
        <f t="shared" si="405"/>
        <v>12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f t="shared" si="399"/>
        <v>100</v>
      </c>
      <c r="P3668">
        <f t="shared" si="400"/>
        <v>31.580000000000002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41822.696550925924</v>
      </c>
      <c r="T3668" s="9">
        <f t="shared" si="404"/>
        <v>41844.083333333328</v>
      </c>
      <c r="U3668">
        <f t="shared" si="405"/>
        <v>22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f t="shared" si="399"/>
        <v>104</v>
      </c>
      <c r="P3669">
        <f t="shared" si="400"/>
        <v>53.37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42173.761793981481</v>
      </c>
      <c r="T3669" s="9">
        <f t="shared" si="404"/>
        <v>42203.761793981481</v>
      </c>
      <c r="U3669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f t="shared" si="399"/>
        <v>104</v>
      </c>
      <c r="P3670">
        <f t="shared" si="400"/>
        <v>36.97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42185.347824074073</v>
      </c>
      <c r="T3670" s="9">
        <f t="shared" si="404"/>
        <v>42208.564583333333</v>
      </c>
      <c r="U3670">
        <f t="shared" si="405"/>
        <v>24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f t="shared" si="399"/>
        <v>139</v>
      </c>
      <c r="P3671">
        <f t="shared" si="400"/>
        <v>81.300000000000011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42136.466863425921</v>
      </c>
      <c r="T3671" s="9">
        <f t="shared" si="404"/>
        <v>42166.466863425921</v>
      </c>
      <c r="U3671">
        <f t="shared" si="405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f t="shared" si="399"/>
        <v>110</v>
      </c>
      <c r="P3672">
        <f t="shared" si="400"/>
        <v>20.09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42142.305682870363</v>
      </c>
      <c r="T3672" s="9">
        <f t="shared" si="404"/>
        <v>42155.749999999993</v>
      </c>
      <c r="U3672">
        <f t="shared" si="405"/>
        <v>14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f t="shared" si="399"/>
        <v>101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41820.419756944444</v>
      </c>
      <c r="T3673" s="9">
        <f t="shared" si="404"/>
        <v>41840.957638888889</v>
      </c>
      <c r="U3673">
        <f t="shared" si="405"/>
        <v>21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f t="shared" si="399"/>
        <v>102</v>
      </c>
      <c r="P3674">
        <f t="shared" si="400"/>
        <v>53.44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41878.738240740735</v>
      </c>
      <c r="T3674" s="9">
        <f t="shared" si="404"/>
        <v>41908.738240740735</v>
      </c>
      <c r="U3674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f t="shared" si="399"/>
        <v>114</v>
      </c>
      <c r="P3675">
        <f t="shared" si="400"/>
        <v>39.869999999999997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41914.086770833332</v>
      </c>
      <c r="T3675" s="9">
        <f t="shared" si="404"/>
        <v>41948.327777777777</v>
      </c>
      <c r="U3675">
        <f t="shared" si="405"/>
        <v>35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f t="shared" si="399"/>
        <v>100</v>
      </c>
      <c r="P3676">
        <f t="shared" si="400"/>
        <v>145.16999999999999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42556.664687499993</v>
      </c>
      <c r="T3676" s="9">
        <f t="shared" si="404"/>
        <v>42616.664687499993</v>
      </c>
      <c r="U3676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f t="shared" si="399"/>
        <v>140</v>
      </c>
      <c r="P3677">
        <f t="shared" si="400"/>
        <v>23.34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42493.388680555552</v>
      </c>
      <c r="T3677" s="9">
        <f t="shared" si="404"/>
        <v>42505.749999999993</v>
      </c>
      <c r="U3677">
        <f t="shared" si="405"/>
        <v>13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f t="shared" si="399"/>
        <v>129</v>
      </c>
      <c r="P3678">
        <f t="shared" si="400"/>
        <v>64.38000000000001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41876.607453703698</v>
      </c>
      <c r="T3678" s="9">
        <f t="shared" si="404"/>
        <v>41894.607453703698</v>
      </c>
      <c r="U3678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f t="shared" si="399"/>
        <v>103</v>
      </c>
      <c r="P3679">
        <f t="shared" si="400"/>
        <v>62.059999999999995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41802.365949074068</v>
      </c>
      <c r="T3679" s="9">
        <f t="shared" si="404"/>
        <v>41822.957638888889</v>
      </c>
      <c r="U3679">
        <f t="shared" si="405"/>
        <v>21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f t="shared" si="399"/>
        <v>103</v>
      </c>
      <c r="P3680">
        <f t="shared" si="400"/>
        <v>66.13000000000001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42120.322893518511</v>
      </c>
      <c r="T3680" s="9">
        <f t="shared" si="404"/>
        <v>42155.322893518511</v>
      </c>
      <c r="U3680">
        <f t="shared" si="405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f t="shared" si="399"/>
        <v>111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41786.553020833329</v>
      </c>
      <c r="T3681" s="9">
        <f t="shared" si="404"/>
        <v>41820.999305555553</v>
      </c>
      <c r="U3681">
        <f t="shared" si="405"/>
        <v>35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f t="shared" si="399"/>
        <v>113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42627.245763888881</v>
      </c>
      <c r="T3682" s="9">
        <f t="shared" si="404"/>
        <v>42648.245763888881</v>
      </c>
      <c r="U3682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f t="shared" si="399"/>
        <v>112</v>
      </c>
      <c r="P3683">
        <f t="shared" si="400"/>
        <v>62.169999999999995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42374.443171296291</v>
      </c>
      <c r="T3683" s="9">
        <f t="shared" si="404"/>
        <v>42384.443171296291</v>
      </c>
      <c r="U3683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f t="shared" si="399"/>
        <v>140</v>
      </c>
      <c r="P3684">
        <f t="shared" si="400"/>
        <v>62.33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41772.477060185185</v>
      </c>
      <c r="T3684" s="9">
        <f t="shared" si="404"/>
        <v>41806.082638888889</v>
      </c>
      <c r="U3684">
        <f t="shared" si="405"/>
        <v>34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f t="shared" si="399"/>
        <v>111</v>
      </c>
      <c r="P3685">
        <f t="shared" si="400"/>
        <v>58.79</v>
      </c>
      <c r="Q3685" t="str">
        <f t="shared" si="401"/>
        <v>theater</v>
      </c>
      <c r="R3685" t="str">
        <f t="shared" si="402"/>
        <v>plays</v>
      </c>
      <c r="S3685" s="9">
        <f t="shared" si="403"/>
        <v>42632.908518518518</v>
      </c>
      <c r="T3685" s="9">
        <f t="shared" si="404"/>
        <v>42662.908518518518</v>
      </c>
      <c r="U3685">
        <f t="shared" si="405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f t="shared" si="399"/>
        <v>140</v>
      </c>
      <c r="P3686">
        <f t="shared" si="400"/>
        <v>45.35</v>
      </c>
      <c r="Q3686" t="str">
        <f t="shared" si="401"/>
        <v>theater</v>
      </c>
      <c r="R3686" t="str">
        <f t="shared" si="402"/>
        <v>plays</v>
      </c>
      <c r="S3686" s="9">
        <f t="shared" si="403"/>
        <v>42218.97206018518</v>
      </c>
      <c r="T3686" s="9">
        <f t="shared" si="404"/>
        <v>42248.97206018518</v>
      </c>
      <c r="U3686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f t="shared" si="399"/>
        <v>106</v>
      </c>
      <c r="P3687">
        <f t="shared" si="400"/>
        <v>41.949999999999996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41753.384942129625</v>
      </c>
      <c r="T3687" s="9">
        <f t="shared" si="404"/>
        <v>41778.666666666664</v>
      </c>
      <c r="U3687">
        <f t="shared" si="405"/>
        <v>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f t="shared" si="399"/>
        <v>102</v>
      </c>
      <c r="P3688">
        <f t="shared" si="400"/>
        <v>59.169999999999995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42230.454398148147</v>
      </c>
      <c r="T3688" s="9">
        <f t="shared" si="404"/>
        <v>42244.957638888889</v>
      </c>
      <c r="U3688">
        <f t="shared" si="405"/>
        <v>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f t="shared" si="399"/>
        <v>101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41787.009895833333</v>
      </c>
      <c r="T3689" s="9">
        <f t="shared" si="404"/>
        <v>41817.009895833333</v>
      </c>
      <c r="U3689">
        <f t="shared" si="405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f t="shared" si="399"/>
        <v>110</v>
      </c>
      <c r="P3690">
        <f t="shared" si="400"/>
        <v>83.98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41829.578749999993</v>
      </c>
      <c r="T3690" s="9">
        <f t="shared" si="404"/>
        <v>41859.578749999993</v>
      </c>
      <c r="U3690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f t="shared" si="399"/>
        <v>119</v>
      </c>
      <c r="P3691">
        <f t="shared" si="400"/>
        <v>57.26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42147.61850694444</v>
      </c>
      <c r="T3691" s="9">
        <f t="shared" si="404"/>
        <v>42176.725694444445</v>
      </c>
      <c r="U3691">
        <f t="shared" si="405"/>
        <v>30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f t="shared" si="399"/>
        <v>120</v>
      </c>
      <c r="P3692">
        <f t="shared" si="400"/>
        <v>58.07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41940.389849537038</v>
      </c>
      <c r="T3692" s="9">
        <f t="shared" si="404"/>
        <v>41970.431516203702</v>
      </c>
      <c r="U3692">
        <f t="shared" si="405"/>
        <v>31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f t="shared" si="399"/>
        <v>128</v>
      </c>
      <c r="P3693">
        <f t="shared" si="400"/>
        <v>186.81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42020.492233796293</v>
      </c>
      <c r="T3693" s="9">
        <f t="shared" si="404"/>
        <v>42064.999305555553</v>
      </c>
      <c r="U3693">
        <f t="shared" si="405"/>
        <v>45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f t="shared" si="399"/>
        <v>126</v>
      </c>
      <c r="P3694">
        <f t="shared" si="400"/>
        <v>74.12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41891.756701388884</v>
      </c>
      <c r="T3694" s="9">
        <f t="shared" si="404"/>
        <v>41900.791666666664</v>
      </c>
      <c r="U3694">
        <f t="shared" si="405"/>
        <v>10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f t="shared" si="399"/>
        <v>130</v>
      </c>
      <c r="P3695">
        <f t="shared" si="400"/>
        <v>30.720000000000002</v>
      </c>
      <c r="Q3695" t="str">
        <f t="shared" si="401"/>
        <v>theater</v>
      </c>
      <c r="R3695" t="str">
        <f t="shared" si="402"/>
        <v>plays</v>
      </c>
      <c r="S3695" s="9">
        <f t="shared" si="403"/>
        <v>42308.98297453703</v>
      </c>
      <c r="T3695" s="9">
        <f t="shared" si="404"/>
        <v>42338.729166666664</v>
      </c>
      <c r="U3695">
        <f t="shared" si="405"/>
        <v>30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f t="shared" si="399"/>
        <v>108</v>
      </c>
      <c r="P3696">
        <f t="shared" si="400"/>
        <v>62.669999999999995</v>
      </c>
      <c r="Q3696" t="str">
        <f t="shared" si="401"/>
        <v>theater</v>
      </c>
      <c r="R3696" t="str">
        <f t="shared" si="402"/>
        <v>plays</v>
      </c>
      <c r="S3696" s="9">
        <f t="shared" si="403"/>
        <v>42489.925543981481</v>
      </c>
      <c r="T3696" s="9">
        <f t="shared" si="404"/>
        <v>42526.874999999993</v>
      </c>
      <c r="U3696">
        <f t="shared" si="405"/>
        <v>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f t="shared" si="399"/>
        <v>101</v>
      </c>
      <c r="P3697">
        <f t="shared" si="400"/>
        <v>121.37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41995.662152777775</v>
      </c>
      <c r="T3697" s="9">
        <f t="shared" si="404"/>
        <v>42015.662152777775</v>
      </c>
      <c r="U3697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f t="shared" si="399"/>
        <v>155</v>
      </c>
      <c r="P3698">
        <f t="shared" si="400"/>
        <v>39.75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41988.408749999995</v>
      </c>
      <c r="T3698" s="9">
        <f t="shared" si="404"/>
        <v>42048.408749999995</v>
      </c>
      <c r="U3698">
        <f t="shared" si="405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42479.2575</v>
      </c>
      <c r="T3699" s="9">
        <f t="shared" si="404"/>
        <v>42500.2575</v>
      </c>
      <c r="U3699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f t="shared" si="399"/>
        <v>111</v>
      </c>
      <c r="P3700">
        <f t="shared" si="400"/>
        <v>40.64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42401.598229166666</v>
      </c>
      <c r="T3700" s="9">
        <f t="shared" si="404"/>
        <v>42431.598229166666</v>
      </c>
      <c r="U3700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41897.393703703703</v>
      </c>
      <c r="T3701" s="9">
        <f t="shared" si="404"/>
        <v>41927.393703703703</v>
      </c>
      <c r="U3701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f t="shared" si="399"/>
        <v>122</v>
      </c>
      <c r="P3702">
        <f t="shared" si="400"/>
        <v>33.669999999999995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41882.37731481481</v>
      </c>
      <c r="T3702" s="9">
        <f t="shared" si="404"/>
        <v>41912.458333333328</v>
      </c>
      <c r="U3702">
        <f t="shared" si="405"/>
        <v>31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f t="shared" si="399"/>
        <v>101</v>
      </c>
      <c r="P3703">
        <f t="shared" si="400"/>
        <v>38.589999999999996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42129.333252314813</v>
      </c>
      <c r="T3703" s="9">
        <f t="shared" si="404"/>
        <v>42159.333252314813</v>
      </c>
      <c r="U3703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f t="shared" si="399"/>
        <v>110</v>
      </c>
      <c r="P3704">
        <f t="shared" si="400"/>
        <v>155.95999999999998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42524.329675925925</v>
      </c>
      <c r="T3704" s="9">
        <f t="shared" si="404"/>
        <v>42561.749305555553</v>
      </c>
      <c r="U3704">
        <f t="shared" si="405"/>
        <v>38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f t="shared" si="399"/>
        <v>124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42556.296157407407</v>
      </c>
      <c r="T3705" s="9">
        <f t="shared" si="404"/>
        <v>42595.082638888889</v>
      </c>
      <c r="U3705">
        <f t="shared" si="405"/>
        <v>39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f t="shared" si="399"/>
        <v>137</v>
      </c>
      <c r="P3706">
        <f t="shared" si="400"/>
        <v>15.15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42461.481412037036</v>
      </c>
      <c r="T3706" s="9">
        <f t="shared" si="404"/>
        <v>42521.481412037036</v>
      </c>
      <c r="U3706">
        <f t="shared" si="405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f t="shared" si="399"/>
        <v>104</v>
      </c>
      <c r="P3707">
        <f t="shared" si="400"/>
        <v>83.58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41792.334652777776</v>
      </c>
      <c r="T3707" s="9">
        <f t="shared" si="404"/>
        <v>41813.541666666664</v>
      </c>
      <c r="U3707">
        <f t="shared" si="405"/>
        <v>22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f t="shared" si="399"/>
        <v>122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41879.705428240741</v>
      </c>
      <c r="T3708" s="9">
        <f t="shared" si="404"/>
        <v>41894.705428240741</v>
      </c>
      <c r="U3708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f t="shared" si="399"/>
        <v>186</v>
      </c>
      <c r="P3709">
        <f t="shared" si="400"/>
        <v>80.87</v>
      </c>
      <c r="Q3709" t="str">
        <f t="shared" si="401"/>
        <v>theater</v>
      </c>
      <c r="R3709" t="str">
        <f t="shared" si="402"/>
        <v>plays</v>
      </c>
      <c r="S3709" s="9">
        <f t="shared" si="403"/>
        <v>42551.840023148143</v>
      </c>
      <c r="T3709" s="9">
        <f t="shared" si="404"/>
        <v>42573.018055555549</v>
      </c>
      <c r="U3709">
        <f t="shared" si="405"/>
        <v>22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f t="shared" si="399"/>
        <v>300</v>
      </c>
      <c r="P3710">
        <f t="shared" si="400"/>
        <v>53.85</v>
      </c>
      <c r="Q3710" t="str">
        <f t="shared" si="401"/>
        <v>theater</v>
      </c>
      <c r="R3710" t="str">
        <f t="shared" si="402"/>
        <v>plays</v>
      </c>
      <c r="S3710" s="9">
        <f t="shared" si="403"/>
        <v>41809.933865740735</v>
      </c>
      <c r="T3710" s="9">
        <f t="shared" si="404"/>
        <v>41823.933865740735</v>
      </c>
      <c r="U3710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f t="shared" si="399"/>
        <v>109</v>
      </c>
      <c r="P3711">
        <f t="shared" si="400"/>
        <v>30.930000000000003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41785.499374999999</v>
      </c>
      <c r="T3711" s="9">
        <f t="shared" si="404"/>
        <v>41815.499374999999</v>
      </c>
      <c r="U3711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f t="shared" si="399"/>
        <v>142</v>
      </c>
      <c r="P3712">
        <f t="shared" si="400"/>
        <v>67.97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42072.367916666662</v>
      </c>
      <c r="T3712" s="9">
        <f t="shared" si="404"/>
        <v>42097.367916666662</v>
      </c>
      <c r="U3712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f t="shared" si="399"/>
        <v>114</v>
      </c>
      <c r="P3713">
        <f t="shared" si="400"/>
        <v>27.150000000000002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41779.5158912037</v>
      </c>
      <c r="T3713" s="9">
        <f t="shared" si="404"/>
        <v>41805.458333333328</v>
      </c>
      <c r="U3713">
        <f t="shared" si="405"/>
        <v>26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f t="shared" si="399"/>
        <v>154</v>
      </c>
      <c r="P3714">
        <f t="shared" si="400"/>
        <v>110.87</v>
      </c>
      <c r="Q3714" t="str">
        <f t="shared" si="401"/>
        <v>theater</v>
      </c>
      <c r="R3714" t="str">
        <f t="shared" si="402"/>
        <v>plays</v>
      </c>
      <c r="S3714" s="9">
        <f t="shared" si="403"/>
        <v>42133.963738425926</v>
      </c>
      <c r="T3714" s="9">
        <f t="shared" si="404"/>
        <v>42155.082638888889</v>
      </c>
      <c r="U3714">
        <f t="shared" si="405"/>
        <v>22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f t="shared" ref="O3715:O3778" si="406">ROUNDUP(SUM(E3715/D3715)*100,)</f>
        <v>102</v>
      </c>
      <c r="P3715">
        <f t="shared" ref="P3715:P3778" si="407">IFERROR(ROUNDUP(E3715/L3715,2),"")</f>
        <v>106.85000000000001</v>
      </c>
      <c r="Q3715" t="str">
        <f t="shared" ref="Q3715:Q3778" si="408">LEFT(N3715,SEARCH("/",N3715,1)-1)</f>
        <v>theater</v>
      </c>
      <c r="R3715" t="str">
        <f t="shared" ref="R3715:R3778" si="409">RIGHT(N3715,LEN(N3715) - SEARCH("/",N3715))</f>
        <v>plays</v>
      </c>
      <c r="S3715" s="9">
        <f t="shared" ref="S3715:S3778" si="410">(((J3715/60)/60)/24)+DATE(1970,1,1)+(-5/24)</f>
        <v>42505.529699074068</v>
      </c>
      <c r="T3715" s="9">
        <f t="shared" ref="T3715:T3778" si="411">(((I3715/60)/60)/24)+DATE(1970,1,1)+(-5/24)</f>
        <v>42525.529699074068</v>
      </c>
      <c r="U3715">
        <f t="shared" ref="U3715:U3778" si="412">IFERROR(ROUNDUP(T3715-S3715,0),"")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f t="shared" si="406"/>
        <v>103</v>
      </c>
      <c r="P3716">
        <f t="shared" si="407"/>
        <v>105.52000000000001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42118.347997685189</v>
      </c>
      <c r="T3716" s="9">
        <f t="shared" si="411"/>
        <v>42149.957638888889</v>
      </c>
      <c r="U3716">
        <f t="shared" si="412"/>
        <v>32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f t="shared" si="406"/>
        <v>103</v>
      </c>
      <c r="P3717">
        <f t="shared" si="407"/>
        <v>132.97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42036.787256944437</v>
      </c>
      <c r="T3717" s="9">
        <f t="shared" si="411"/>
        <v>42094.327777777777</v>
      </c>
      <c r="U3717">
        <f t="shared" si="412"/>
        <v>58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f t="shared" si="406"/>
        <v>156</v>
      </c>
      <c r="P3718">
        <f t="shared" si="407"/>
        <v>51.919999999999995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42360.679502314808</v>
      </c>
      <c r="T3718" s="9">
        <f t="shared" si="411"/>
        <v>42390.679502314808</v>
      </c>
      <c r="U3718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42102.657974537033</v>
      </c>
      <c r="T3719" s="9">
        <f t="shared" si="411"/>
        <v>42133.657974537033</v>
      </c>
      <c r="U3719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f t="shared" si="406"/>
        <v>240</v>
      </c>
      <c r="P3720">
        <f t="shared" si="407"/>
        <v>26.03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42032.507812499993</v>
      </c>
      <c r="T3720" s="9">
        <f t="shared" si="411"/>
        <v>42062.507812499993</v>
      </c>
      <c r="U3720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42147.521597222221</v>
      </c>
      <c r="T3721" s="9">
        <f t="shared" si="411"/>
        <v>42177.521597222221</v>
      </c>
      <c r="U3721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f t="shared" si="406"/>
        <v>105</v>
      </c>
      <c r="P3722">
        <f t="shared" si="407"/>
        <v>86.23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42165.784791666665</v>
      </c>
      <c r="T3722" s="9">
        <f t="shared" si="411"/>
        <v>42187.784791666665</v>
      </c>
      <c r="U3722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f t="shared" si="406"/>
        <v>101</v>
      </c>
      <c r="P3723">
        <f t="shared" si="407"/>
        <v>114.55000000000001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41927.727824074071</v>
      </c>
      <c r="T3723" s="9">
        <f t="shared" si="411"/>
        <v>41948.769490740735</v>
      </c>
      <c r="U3723">
        <f t="shared" si="412"/>
        <v>22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f t="shared" si="406"/>
        <v>112</v>
      </c>
      <c r="P3724">
        <f t="shared" si="407"/>
        <v>47.66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42381.463506944441</v>
      </c>
      <c r="T3724" s="9">
        <f t="shared" si="411"/>
        <v>42411.749305555553</v>
      </c>
      <c r="U3724">
        <f t="shared" si="412"/>
        <v>31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f t="shared" si="406"/>
        <v>103</v>
      </c>
      <c r="P3725">
        <f t="shared" si="407"/>
        <v>72.89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41943.544699074075</v>
      </c>
      <c r="T3725" s="9">
        <f t="shared" si="411"/>
        <v>41973.586365740739</v>
      </c>
      <c r="U3725">
        <f t="shared" si="412"/>
        <v>31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f t="shared" si="406"/>
        <v>103</v>
      </c>
      <c r="P3726">
        <f t="shared" si="407"/>
        <v>49.55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42465.283101851855</v>
      </c>
      <c r="T3726" s="9">
        <f t="shared" si="411"/>
        <v>42494.749999999993</v>
      </c>
      <c r="U3726">
        <f t="shared" si="412"/>
        <v>30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42401.736886574072</v>
      </c>
      <c r="T3727" s="9">
        <f t="shared" si="411"/>
        <v>42418.687499999993</v>
      </c>
      <c r="U3727">
        <f t="shared" si="412"/>
        <v>17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f t="shared" si="406"/>
        <v>339</v>
      </c>
      <c r="P3728">
        <f t="shared" si="407"/>
        <v>62.589999999999996</v>
      </c>
      <c r="Q3728" t="str">
        <f t="shared" si="408"/>
        <v>theater</v>
      </c>
      <c r="R3728" t="str">
        <f t="shared" si="409"/>
        <v>plays</v>
      </c>
      <c r="S3728" s="9">
        <f t="shared" si="410"/>
        <v>42461.932534722226</v>
      </c>
      <c r="T3728" s="9">
        <f t="shared" si="411"/>
        <v>42489.666666666664</v>
      </c>
      <c r="U3728">
        <f t="shared" si="412"/>
        <v>28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f t="shared" si="406"/>
        <v>101</v>
      </c>
      <c r="P3729">
        <f t="shared" si="407"/>
        <v>61.07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42632.139976851853</v>
      </c>
      <c r="T3729" s="9">
        <f t="shared" si="411"/>
        <v>42662.996527777774</v>
      </c>
      <c r="U3729">
        <f t="shared" si="412"/>
        <v>31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f t="shared" si="406"/>
        <v>10</v>
      </c>
      <c r="P3730">
        <f t="shared" si="407"/>
        <v>60.07</v>
      </c>
      <c r="Q3730" t="str">
        <f t="shared" si="408"/>
        <v>theater</v>
      </c>
      <c r="R3730" t="str">
        <f t="shared" si="409"/>
        <v>plays</v>
      </c>
      <c r="S3730" s="9">
        <f t="shared" si="410"/>
        <v>42204.962685185186</v>
      </c>
      <c r="T3730" s="9">
        <f t="shared" si="411"/>
        <v>42234.962685185186</v>
      </c>
      <c r="U3730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f t="shared" si="406"/>
        <v>8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42040.996666666666</v>
      </c>
      <c r="T3731" s="9">
        <f t="shared" si="411"/>
        <v>42085.954999999994</v>
      </c>
      <c r="U3731">
        <f t="shared" si="412"/>
        <v>45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42203.46943287037</v>
      </c>
      <c r="T3732" s="9">
        <f t="shared" si="411"/>
        <v>42233.46943287037</v>
      </c>
      <c r="U3732">
        <f t="shared" si="412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f t="shared" si="406"/>
        <v>12</v>
      </c>
      <c r="P3733">
        <f t="shared" si="407"/>
        <v>51.669999999999995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41983.544513888883</v>
      </c>
      <c r="T3733" s="9">
        <f t="shared" si="411"/>
        <v>42013.932638888888</v>
      </c>
      <c r="U3733">
        <f t="shared" si="412"/>
        <v>31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f t="shared" si="406"/>
        <v>16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41968.469131944446</v>
      </c>
      <c r="T3734" s="9">
        <f t="shared" si="411"/>
        <v>42028.291666666664</v>
      </c>
      <c r="U3734">
        <f t="shared" si="412"/>
        <v>60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f t="shared" si="406"/>
        <v>0</v>
      </c>
      <c r="P3735" t="str">
        <f t="shared" si="407"/>
        <v/>
      </c>
      <c r="Q3735" t="str">
        <f t="shared" si="408"/>
        <v>theater</v>
      </c>
      <c r="R3735" t="str">
        <f t="shared" si="409"/>
        <v>plays</v>
      </c>
      <c r="S3735" s="9">
        <f t="shared" si="410"/>
        <v>42102.816064814811</v>
      </c>
      <c r="T3735" s="9">
        <f t="shared" si="411"/>
        <v>42112.729166666664</v>
      </c>
      <c r="U3735">
        <f t="shared" si="412"/>
        <v>10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f t="shared" si="406"/>
        <v>29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42089.693240740737</v>
      </c>
      <c r="T3736" s="9">
        <f t="shared" si="411"/>
        <v>42149.693240740737</v>
      </c>
      <c r="U3736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f t="shared" si="406"/>
        <v>14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42122.484826388885</v>
      </c>
      <c r="T3737" s="9">
        <f t="shared" si="411"/>
        <v>42152.484826388885</v>
      </c>
      <c r="U3737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42048.503391203696</v>
      </c>
      <c r="T3738" s="9">
        <f t="shared" si="411"/>
        <v>42086.541666666664</v>
      </c>
      <c r="U3738">
        <f t="shared" si="412"/>
        <v>39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f t="shared" si="406"/>
        <v>22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42297.482673611106</v>
      </c>
      <c r="T3739" s="9">
        <f t="shared" si="411"/>
        <v>42320.082638888889</v>
      </c>
      <c r="U3739">
        <f t="shared" si="412"/>
        <v>23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41813.730381944442</v>
      </c>
      <c r="T3740" s="9">
        <f t="shared" si="411"/>
        <v>41835.708333333328</v>
      </c>
      <c r="U3740">
        <f t="shared" si="412"/>
        <v>22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f t="shared" si="406"/>
        <v>21</v>
      </c>
      <c r="P3741">
        <f t="shared" si="407"/>
        <v>100.63000000000001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42548.241527777776</v>
      </c>
      <c r="T3741" s="9">
        <f t="shared" si="411"/>
        <v>42568.241527777776</v>
      </c>
      <c r="U3741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f t="shared" si="406"/>
        <v>18</v>
      </c>
      <c r="P3742">
        <f t="shared" si="407"/>
        <v>25.580000000000002</v>
      </c>
      <c r="Q3742" t="str">
        <f t="shared" si="408"/>
        <v>theater</v>
      </c>
      <c r="R3742" t="str">
        <f t="shared" si="409"/>
        <v>plays</v>
      </c>
      <c r="S3742" s="9">
        <f t="shared" si="410"/>
        <v>41832.881423611107</v>
      </c>
      <c r="T3742" s="9">
        <f t="shared" si="411"/>
        <v>41862.870810185181</v>
      </c>
      <c r="U3742">
        <f t="shared" si="412"/>
        <v>30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f t="shared" si="406"/>
        <v>0</v>
      </c>
      <c r="P3743" t="str">
        <f t="shared" si="407"/>
        <v/>
      </c>
      <c r="Q3743" t="str">
        <f t="shared" si="408"/>
        <v>theater</v>
      </c>
      <c r="R3743" t="str">
        <f t="shared" si="409"/>
        <v>plays</v>
      </c>
      <c r="S3743" s="9">
        <f t="shared" si="410"/>
        <v>42325.712384259255</v>
      </c>
      <c r="T3743" s="9">
        <f t="shared" si="411"/>
        <v>42355.712384259255</v>
      </c>
      <c r="U3743">
        <f t="shared" si="412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41858.006296296291</v>
      </c>
      <c r="T3744" s="9">
        <f t="shared" si="411"/>
        <v>41888.006296296291</v>
      </c>
      <c r="U3744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f t="shared" si="406"/>
        <v>0</v>
      </c>
      <c r="P3745" t="str">
        <f t="shared" si="407"/>
        <v/>
      </c>
      <c r="Q3745" t="str">
        <f t="shared" si="408"/>
        <v>theater</v>
      </c>
      <c r="R3745" t="str">
        <f t="shared" si="409"/>
        <v>plays</v>
      </c>
      <c r="S3745" s="9">
        <f t="shared" si="410"/>
        <v>41793.501898148148</v>
      </c>
      <c r="T3745" s="9">
        <f t="shared" si="411"/>
        <v>41823.501898148148</v>
      </c>
      <c r="U3745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f t="shared" si="406"/>
        <v>0</v>
      </c>
      <c r="P3746" t="str">
        <f t="shared" si="407"/>
        <v/>
      </c>
      <c r="Q3746" t="str">
        <f t="shared" si="408"/>
        <v>theater</v>
      </c>
      <c r="R3746" t="str">
        <f t="shared" si="409"/>
        <v>plays</v>
      </c>
      <c r="S3746" s="9">
        <f t="shared" si="410"/>
        <v>41793.605925925927</v>
      </c>
      <c r="T3746" s="9">
        <f t="shared" si="411"/>
        <v>41824.957638888889</v>
      </c>
      <c r="U3746">
        <f t="shared" si="412"/>
        <v>32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41831.489606481482</v>
      </c>
      <c r="T3747" s="9">
        <f t="shared" si="411"/>
        <v>41861.489606481482</v>
      </c>
      <c r="U3747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f t="shared" si="406"/>
        <v>3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42621.18100694444</v>
      </c>
      <c r="T3748" s="9">
        <f t="shared" si="411"/>
        <v>42651.18100694444</v>
      </c>
      <c r="U3748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42164.091388888883</v>
      </c>
      <c r="T3749" s="9">
        <f t="shared" si="411"/>
        <v>42190.749305555553</v>
      </c>
      <c r="U3749">
        <f t="shared" si="412"/>
        <v>27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f t="shared" si="406"/>
        <v>104</v>
      </c>
      <c r="P3750">
        <f t="shared" si="407"/>
        <v>99.54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42395.498101851852</v>
      </c>
      <c r="T3750" s="9">
        <f t="shared" si="411"/>
        <v>42416.040972222218</v>
      </c>
      <c r="U3750">
        <f t="shared" si="412"/>
        <v>21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42457.918842592589</v>
      </c>
      <c r="T3751" s="9">
        <f t="shared" si="411"/>
        <v>42488.957638888889</v>
      </c>
      <c r="U3751">
        <f t="shared" si="412"/>
        <v>32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f t="shared" si="406"/>
        <v>101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42016.773240740738</v>
      </c>
      <c r="T3752" s="9">
        <f t="shared" si="411"/>
        <v>42045.124305555553</v>
      </c>
      <c r="U3752">
        <f t="shared" si="412"/>
        <v>29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f t="shared" si="406"/>
        <v>133</v>
      </c>
      <c r="P3753">
        <f t="shared" si="407"/>
        <v>120.55000000000001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42402.827233796292</v>
      </c>
      <c r="T3753" s="9">
        <f t="shared" si="411"/>
        <v>42462.78556712962</v>
      </c>
      <c r="U3753">
        <f t="shared" si="412"/>
        <v>60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f t="shared" si="406"/>
        <v>113</v>
      </c>
      <c r="P3754">
        <f t="shared" si="407"/>
        <v>37.669999999999995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42619.594155092585</v>
      </c>
      <c r="T3754" s="9">
        <f t="shared" si="411"/>
        <v>42659.666666666664</v>
      </c>
      <c r="U3754">
        <f t="shared" si="412"/>
        <v>41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f t="shared" si="406"/>
        <v>104</v>
      </c>
      <c r="P3755">
        <f t="shared" si="407"/>
        <v>172.23999999999998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42128.615740740737</v>
      </c>
      <c r="T3755" s="9">
        <f t="shared" si="411"/>
        <v>42157.791666666664</v>
      </c>
      <c r="U3755">
        <f t="shared" si="412"/>
        <v>30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f t="shared" si="406"/>
        <v>120</v>
      </c>
      <c r="P3756">
        <f t="shared" si="407"/>
        <v>111.12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41808.67288194444</v>
      </c>
      <c r="T3756" s="9">
        <f t="shared" si="411"/>
        <v>41845.999305555553</v>
      </c>
      <c r="U3756">
        <f t="shared" si="412"/>
        <v>38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f t="shared" si="406"/>
        <v>130</v>
      </c>
      <c r="P3757">
        <f t="shared" si="407"/>
        <v>25.470000000000002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42445.658645833326</v>
      </c>
      <c r="T3757" s="9">
        <f t="shared" si="411"/>
        <v>42475.658645833326</v>
      </c>
      <c r="U3757">
        <f t="shared" si="412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f t="shared" si="406"/>
        <v>102</v>
      </c>
      <c r="P3758">
        <f t="shared" si="407"/>
        <v>267.64999999999998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41771.606458333328</v>
      </c>
      <c r="T3758" s="9">
        <f t="shared" si="411"/>
        <v>41801.606458333328</v>
      </c>
      <c r="U3758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f t="shared" si="406"/>
        <v>109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41954.642534722218</v>
      </c>
      <c r="T3759" s="9">
        <f t="shared" si="411"/>
        <v>41974.642534722218</v>
      </c>
      <c r="U3759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f t="shared" si="406"/>
        <v>103</v>
      </c>
      <c r="P3760">
        <f t="shared" si="407"/>
        <v>59.04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41747.26317129629</v>
      </c>
      <c r="T3760" s="9">
        <f t="shared" si="411"/>
        <v>41778</v>
      </c>
      <c r="U3760">
        <f t="shared" si="412"/>
        <v>31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f t="shared" si="406"/>
        <v>111</v>
      </c>
      <c r="P3761">
        <f t="shared" si="407"/>
        <v>50.12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42181.899918981479</v>
      </c>
      <c r="T3761" s="9">
        <f t="shared" si="411"/>
        <v>42241.899918981479</v>
      </c>
      <c r="U3761">
        <f t="shared" si="412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f t="shared" si="406"/>
        <v>102</v>
      </c>
      <c r="P3762">
        <f t="shared" si="407"/>
        <v>55.51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41739.316967592589</v>
      </c>
      <c r="T3762" s="9">
        <f t="shared" si="411"/>
        <v>41764.316967592589</v>
      </c>
      <c r="U3762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f t="shared" si="406"/>
        <v>100</v>
      </c>
      <c r="P3763">
        <f t="shared" si="407"/>
        <v>166.67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42173.258530092593</v>
      </c>
      <c r="T3763" s="9">
        <f t="shared" si="411"/>
        <v>42226.749999999993</v>
      </c>
      <c r="U3763">
        <f t="shared" si="412"/>
        <v>54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f t="shared" si="406"/>
        <v>107</v>
      </c>
      <c r="P3764">
        <f t="shared" si="407"/>
        <v>47.43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42193.605196759258</v>
      </c>
      <c r="T3764" s="9">
        <f t="shared" si="411"/>
        <v>42218.605196759258</v>
      </c>
      <c r="U3764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f t="shared" si="406"/>
        <v>100</v>
      </c>
      <c r="P3765">
        <f t="shared" si="407"/>
        <v>64.940000000000012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42065.541967592588</v>
      </c>
      <c r="T3765" s="9">
        <f t="shared" si="411"/>
        <v>42095.500300925924</v>
      </c>
      <c r="U3765">
        <f t="shared" si="412"/>
        <v>30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f t="shared" si="406"/>
        <v>100</v>
      </c>
      <c r="P3766">
        <f t="shared" si="407"/>
        <v>55.559999999999995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42499.634629629632</v>
      </c>
      <c r="T3766" s="9">
        <f t="shared" si="411"/>
        <v>42518.816666666658</v>
      </c>
      <c r="U3766">
        <f t="shared" si="412"/>
        <v>20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f t="shared" si="406"/>
        <v>114</v>
      </c>
      <c r="P3767">
        <f t="shared" si="407"/>
        <v>74.23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41820.568078703705</v>
      </c>
      <c r="T3767" s="9">
        <f t="shared" si="411"/>
        <v>41850.568078703705</v>
      </c>
      <c r="U3767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f t="shared" si="406"/>
        <v>103</v>
      </c>
      <c r="P3768">
        <f t="shared" si="407"/>
        <v>106.93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41787.958854166667</v>
      </c>
      <c r="T3768" s="9">
        <f t="shared" si="411"/>
        <v>41822.958854166667</v>
      </c>
      <c r="U3768">
        <f t="shared" si="412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f t="shared" si="406"/>
        <v>117</v>
      </c>
      <c r="P3769">
        <f t="shared" si="407"/>
        <v>41.699999999999996</v>
      </c>
      <c r="Q3769" t="str">
        <f t="shared" si="408"/>
        <v>theater</v>
      </c>
      <c r="R3769" t="str">
        <f t="shared" si="409"/>
        <v>musical</v>
      </c>
      <c r="S3769" s="9">
        <f t="shared" si="410"/>
        <v>42049.811307870368</v>
      </c>
      <c r="T3769" s="9">
        <f t="shared" si="411"/>
        <v>42063.999305555553</v>
      </c>
      <c r="U3769">
        <f t="shared" si="412"/>
        <v>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f t="shared" si="406"/>
        <v>108</v>
      </c>
      <c r="P3770">
        <f t="shared" si="407"/>
        <v>74.25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41772.519560185181</v>
      </c>
      <c r="T3770" s="9">
        <f t="shared" si="411"/>
        <v>41802.519560185181</v>
      </c>
      <c r="U3770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f t="shared" si="406"/>
        <v>100</v>
      </c>
      <c r="P3771">
        <f t="shared" si="407"/>
        <v>73.34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42445.389803240738</v>
      </c>
      <c r="T3771" s="9">
        <f t="shared" si="411"/>
        <v>42475.389803240738</v>
      </c>
      <c r="U3771">
        <f t="shared" si="412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42138.722337962965</v>
      </c>
      <c r="T3772" s="9">
        <f t="shared" si="411"/>
        <v>42168.722337962965</v>
      </c>
      <c r="U3772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f t="shared" si="406"/>
        <v>146</v>
      </c>
      <c r="P3773">
        <f t="shared" si="407"/>
        <v>38.43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42493.64875</v>
      </c>
      <c r="T3773" s="9">
        <f t="shared" si="411"/>
        <v>42507.791666666664</v>
      </c>
      <c r="U3773">
        <f t="shared" si="412"/>
        <v>15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f t="shared" si="406"/>
        <v>111</v>
      </c>
      <c r="P3774">
        <f t="shared" si="407"/>
        <v>166.97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42682.408634259256</v>
      </c>
      <c r="T3774" s="9">
        <f t="shared" si="411"/>
        <v>42703.041666666664</v>
      </c>
      <c r="U3774">
        <f t="shared" si="412"/>
        <v>21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f t="shared" si="406"/>
        <v>109</v>
      </c>
      <c r="P3775">
        <f t="shared" si="407"/>
        <v>94.92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42655.79684027777</v>
      </c>
      <c r="T3775" s="9">
        <f t="shared" si="411"/>
        <v>42688.880555555552</v>
      </c>
      <c r="U3775">
        <f t="shared" si="412"/>
        <v>34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42087.583969907406</v>
      </c>
      <c r="T3776" s="9">
        <f t="shared" si="411"/>
        <v>42103.583969907406</v>
      </c>
      <c r="U3776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f t="shared" si="406"/>
        <v>101</v>
      </c>
      <c r="P3777">
        <f t="shared" si="407"/>
        <v>143.22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42075.734293981477</v>
      </c>
      <c r="T3777" s="9">
        <f t="shared" si="411"/>
        <v>42102.958333333336</v>
      </c>
      <c r="U3777">
        <f t="shared" si="412"/>
        <v>28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f t="shared" si="406"/>
        <v>107</v>
      </c>
      <c r="P3778">
        <f t="shared" si="407"/>
        <v>90.820000000000007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41814.159467592588</v>
      </c>
      <c r="T3778" s="9">
        <f t="shared" si="411"/>
        <v>41851.833333333328</v>
      </c>
      <c r="U3778">
        <f t="shared" si="412"/>
        <v>38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f t="shared" ref="O3779:O3842" si="413">ROUNDUP(SUM(E3779/D3779)*100,)</f>
        <v>144</v>
      </c>
      <c r="P3779">
        <f t="shared" ref="P3779:P3842" si="414">IFERROR(ROUNDUP(E3779/L3779,2),"")</f>
        <v>48.55</v>
      </c>
      <c r="Q3779" t="str">
        <f t="shared" ref="Q3779:Q3842" si="415">LEFT(N3779,SEARCH("/",N3779,1)-1)</f>
        <v>theater</v>
      </c>
      <c r="R3779" t="str">
        <f t="shared" ref="R3779:R3842" si="416">RIGHT(N3779,LEN(N3779) - SEARCH("/",N3779))</f>
        <v>musical</v>
      </c>
      <c r="S3779" s="9">
        <f t="shared" ref="S3779:S3842" si="417">(((J3779/60)/60)/24)+DATE(1970,1,1)+(-5/24)</f>
        <v>41886.903020833335</v>
      </c>
      <c r="T3779" s="9">
        <f t="shared" ref="T3779:T3842" si="418">(((I3779/60)/60)/24)+DATE(1970,1,1)+(-5/24)</f>
        <v>41908.958333333328</v>
      </c>
      <c r="U3779">
        <f t="shared" ref="U3779:U3842" si="419">IFERROR(ROUNDUP(T3779-S3779,0),"")</f>
        <v>23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f t="shared" si="413"/>
        <v>106</v>
      </c>
      <c r="P3780">
        <f t="shared" si="414"/>
        <v>70.03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41989.610879629625</v>
      </c>
      <c r="T3780" s="9">
        <f t="shared" si="418"/>
        <v>42049.610879629625</v>
      </c>
      <c r="U3780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f t="shared" si="413"/>
        <v>104</v>
      </c>
      <c r="P3781">
        <f t="shared" si="414"/>
        <v>135.63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42425.527083333327</v>
      </c>
      <c r="T3781" s="9">
        <f t="shared" si="418"/>
        <v>42455.48541666667</v>
      </c>
      <c r="U3781">
        <f t="shared" si="419"/>
        <v>30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42166.011400462965</v>
      </c>
      <c r="T3782" s="9">
        <f t="shared" si="418"/>
        <v>42198.629166666658</v>
      </c>
      <c r="U3782">
        <f t="shared" si="419"/>
        <v>33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f t="shared" si="413"/>
        <v>110</v>
      </c>
      <c r="P3783">
        <f t="shared" si="414"/>
        <v>94.910000000000011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41865.674594907403</v>
      </c>
      <c r="T3783" s="9">
        <f t="shared" si="418"/>
        <v>41890.674594907403</v>
      </c>
      <c r="U3783">
        <f t="shared" si="41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f t="shared" si="413"/>
        <v>102</v>
      </c>
      <c r="P3784">
        <f t="shared" si="414"/>
        <v>75.38000000000001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42546.653900462967</v>
      </c>
      <c r="T3784" s="9">
        <f t="shared" si="418"/>
        <v>42575.749999999993</v>
      </c>
      <c r="U3784">
        <f t="shared" si="419"/>
        <v>30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f t="shared" si="413"/>
        <v>129</v>
      </c>
      <c r="P3785">
        <f t="shared" si="414"/>
        <v>64.460000000000008</v>
      </c>
      <c r="Q3785" t="str">
        <f t="shared" si="415"/>
        <v>theater</v>
      </c>
      <c r="R3785" t="str">
        <f t="shared" si="416"/>
        <v>musical</v>
      </c>
      <c r="S3785" s="9">
        <f t="shared" si="417"/>
        <v>42419.931944444441</v>
      </c>
      <c r="T3785" s="9">
        <f t="shared" si="418"/>
        <v>42444.458333333336</v>
      </c>
      <c r="U3785">
        <f t="shared" si="419"/>
        <v>25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42531.772361111107</v>
      </c>
      <c r="T3786" s="9">
        <f t="shared" si="418"/>
        <v>42561.772361111107</v>
      </c>
      <c r="U3786">
        <f t="shared" si="41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f t="shared" si="413"/>
        <v>151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42548.430196759255</v>
      </c>
      <c r="T3787" s="9">
        <f t="shared" si="418"/>
        <v>42584.210416666661</v>
      </c>
      <c r="U3787">
        <f t="shared" si="419"/>
        <v>36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f t="shared" si="413"/>
        <v>111</v>
      </c>
      <c r="P3788">
        <f t="shared" si="414"/>
        <v>93.78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42486.829571759255</v>
      </c>
      <c r="T3788" s="9">
        <f t="shared" si="418"/>
        <v>42516.829571759255</v>
      </c>
      <c r="U3788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f t="shared" si="413"/>
        <v>101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42167.326458333329</v>
      </c>
      <c r="T3789" s="9">
        <f t="shared" si="418"/>
        <v>42195.957638888889</v>
      </c>
      <c r="U3789">
        <f t="shared" si="419"/>
        <v>29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42333.487488425926</v>
      </c>
      <c r="T3790" s="9">
        <f t="shared" si="418"/>
        <v>42361.470833333333</v>
      </c>
      <c r="U3790">
        <f t="shared" si="419"/>
        <v>28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f t="shared" si="413"/>
        <v>4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42138.590486111112</v>
      </c>
      <c r="T3791" s="9">
        <f t="shared" si="418"/>
        <v>42170.590486111112</v>
      </c>
      <c r="U3791">
        <f t="shared" si="41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f t="shared" si="413"/>
        <v>0</v>
      </c>
      <c r="P3792" t="str">
        <f t="shared" si="414"/>
        <v/>
      </c>
      <c r="Q3792" t="str">
        <f t="shared" si="415"/>
        <v>theater</v>
      </c>
      <c r="R3792" t="str">
        <f t="shared" si="416"/>
        <v>musical</v>
      </c>
      <c r="S3792" s="9">
        <f t="shared" si="417"/>
        <v>42666.458599537036</v>
      </c>
      <c r="T3792" s="9">
        <f t="shared" si="418"/>
        <v>42696.5002662037</v>
      </c>
      <c r="U3792">
        <f t="shared" si="419"/>
        <v>31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f t="shared" si="413"/>
        <v>0</v>
      </c>
      <c r="P3793" t="str">
        <f t="shared" si="414"/>
        <v/>
      </c>
      <c r="Q3793" t="str">
        <f t="shared" si="415"/>
        <v>theater</v>
      </c>
      <c r="R3793" t="str">
        <f t="shared" si="416"/>
        <v>musical</v>
      </c>
      <c r="S3793" s="9">
        <f t="shared" si="417"/>
        <v>41766.4837037037</v>
      </c>
      <c r="T3793" s="9">
        <f t="shared" si="418"/>
        <v>41826.4837037037</v>
      </c>
      <c r="U3793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f t="shared" si="413"/>
        <v>1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42170.238680555551</v>
      </c>
      <c r="T3794" s="9">
        <f t="shared" si="418"/>
        <v>42200.238680555551</v>
      </c>
      <c r="U3794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41968.73065972222</v>
      </c>
      <c r="T3795" s="9">
        <f t="shared" si="418"/>
        <v>41989.73065972222</v>
      </c>
      <c r="U3795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42132.372152777774</v>
      </c>
      <c r="T3796" s="9">
        <f t="shared" si="418"/>
        <v>42162.372152777774</v>
      </c>
      <c r="U3796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42201.227893518517</v>
      </c>
      <c r="T3797" s="9">
        <f t="shared" si="418"/>
        <v>42244.729166666664</v>
      </c>
      <c r="U3797">
        <f t="shared" si="419"/>
        <v>44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f t="shared" si="413"/>
        <v>1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42688.821250000001</v>
      </c>
      <c r="T3798" s="9">
        <f t="shared" si="418"/>
        <v>42748.821250000001</v>
      </c>
      <c r="U3798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f t="shared" si="413"/>
        <v>90</v>
      </c>
      <c r="P3799">
        <f t="shared" si="414"/>
        <v>145.41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42084.673206018517</v>
      </c>
      <c r="T3799" s="9">
        <f t="shared" si="418"/>
        <v>42114.673206018517</v>
      </c>
      <c r="U3799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f t="shared" si="413"/>
        <v>2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41831.514444444445</v>
      </c>
      <c r="T3800" s="9">
        <f t="shared" si="418"/>
        <v>41861.514444444445</v>
      </c>
      <c r="U3800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f t="shared" si="413"/>
        <v>5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42410.722719907404</v>
      </c>
      <c r="T3801" s="9">
        <f t="shared" si="418"/>
        <v>42440.722719907404</v>
      </c>
      <c r="U3801">
        <f t="shared" si="41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f t="shared" si="413"/>
        <v>5</v>
      </c>
      <c r="P3802">
        <f t="shared" si="414"/>
        <v>55.07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41982.528738425921</v>
      </c>
      <c r="T3802" s="9">
        <f t="shared" si="418"/>
        <v>42014.999305555553</v>
      </c>
      <c r="U3802">
        <f t="shared" si="419"/>
        <v>33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f t="shared" si="413"/>
        <v>9</v>
      </c>
      <c r="P3803">
        <f t="shared" si="414"/>
        <v>47.339999999999996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41975.467777777776</v>
      </c>
      <c r="T3803" s="9">
        <f t="shared" si="418"/>
        <v>42006.467777777776</v>
      </c>
      <c r="U3803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f t="shared" si="413"/>
        <v>0</v>
      </c>
      <c r="P3804" t="str">
        <f t="shared" si="414"/>
        <v/>
      </c>
      <c r="Q3804" t="str">
        <f t="shared" si="415"/>
        <v>theater</v>
      </c>
      <c r="R3804" t="str">
        <f t="shared" si="416"/>
        <v>musical</v>
      </c>
      <c r="S3804" s="9">
        <f t="shared" si="417"/>
        <v>42268.917893518512</v>
      </c>
      <c r="T3804" s="9">
        <f t="shared" si="418"/>
        <v>42298.917893518512</v>
      </c>
      <c r="U3804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f t="shared" si="413"/>
        <v>20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42403.763518518514</v>
      </c>
      <c r="T3805" s="9">
        <f t="shared" si="418"/>
        <v>42433.763518518514</v>
      </c>
      <c r="U3805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f t="shared" si="413"/>
        <v>0</v>
      </c>
      <c r="P3806" t="str">
        <f t="shared" si="414"/>
        <v/>
      </c>
      <c r="Q3806" t="str">
        <f t="shared" si="415"/>
        <v>theater</v>
      </c>
      <c r="R3806" t="str">
        <f t="shared" si="416"/>
        <v>musical</v>
      </c>
      <c r="S3806" s="9">
        <f t="shared" si="417"/>
        <v>42526.801203703704</v>
      </c>
      <c r="T3806" s="9">
        <f t="shared" si="418"/>
        <v>42582.083333333336</v>
      </c>
      <c r="U3806">
        <f t="shared" si="419"/>
        <v>56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f t="shared" si="413"/>
        <v>1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41849.678703703699</v>
      </c>
      <c r="T3807" s="9">
        <f t="shared" si="418"/>
        <v>41909.678703703699</v>
      </c>
      <c r="U3807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f t="shared" si="413"/>
        <v>1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41799.050706018512</v>
      </c>
      <c r="T3808" s="9">
        <f t="shared" si="418"/>
        <v>41819.050706018512</v>
      </c>
      <c r="U3808">
        <f t="shared" si="41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f t="shared" si="413"/>
        <v>31</v>
      </c>
      <c r="P3809">
        <f t="shared" si="414"/>
        <v>50.559999999999995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42090.700682870367</v>
      </c>
      <c r="T3809" s="9">
        <f t="shared" si="418"/>
        <v>42097.700682870367</v>
      </c>
      <c r="U3809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f t="shared" si="413"/>
        <v>100</v>
      </c>
      <c r="P3810">
        <f t="shared" si="414"/>
        <v>41.669999999999995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42059.24559027778</v>
      </c>
      <c r="T3810" s="9">
        <f t="shared" si="418"/>
        <v>42119.203923611109</v>
      </c>
      <c r="U3810">
        <f t="shared" si="419"/>
        <v>60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f t="shared" si="413"/>
        <v>102</v>
      </c>
      <c r="P3811">
        <f t="shared" si="414"/>
        <v>53.29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41800.318368055552</v>
      </c>
      <c r="T3811" s="9">
        <f t="shared" si="418"/>
        <v>41850.75</v>
      </c>
      <c r="U3811">
        <f t="shared" si="419"/>
        <v>51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f t="shared" si="413"/>
        <v>122</v>
      </c>
      <c r="P3812">
        <f t="shared" si="414"/>
        <v>70.240000000000009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42054.640717592592</v>
      </c>
      <c r="T3812" s="9">
        <f t="shared" si="418"/>
        <v>42084.599050925921</v>
      </c>
      <c r="U3812">
        <f t="shared" si="419"/>
        <v>30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f t="shared" si="413"/>
        <v>330</v>
      </c>
      <c r="P3813">
        <f t="shared" si="414"/>
        <v>43.43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42487.418668981474</v>
      </c>
      <c r="T3813" s="9">
        <f t="shared" si="418"/>
        <v>42521.249999999993</v>
      </c>
      <c r="U3813">
        <f t="shared" si="419"/>
        <v>34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f t="shared" si="413"/>
        <v>110</v>
      </c>
      <c r="P3814">
        <f t="shared" si="414"/>
        <v>199.19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42109.542916666665</v>
      </c>
      <c r="T3814" s="9">
        <f t="shared" si="418"/>
        <v>42155.957638888889</v>
      </c>
      <c r="U3814">
        <f t="shared" si="419"/>
        <v>47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f t="shared" si="413"/>
        <v>101</v>
      </c>
      <c r="P3815">
        <f t="shared" si="414"/>
        <v>78.52000000000001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42497.067372685182</v>
      </c>
      <c r="T3815" s="9">
        <f t="shared" si="418"/>
        <v>42535.696527777771</v>
      </c>
      <c r="U3815">
        <f t="shared" si="419"/>
        <v>39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f t="shared" si="413"/>
        <v>141</v>
      </c>
      <c r="P3816">
        <f t="shared" si="414"/>
        <v>61.83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42058.695740740739</v>
      </c>
      <c r="T3816" s="9">
        <f t="shared" si="418"/>
        <v>42094.957638888889</v>
      </c>
      <c r="U3816">
        <f t="shared" si="419"/>
        <v>37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f t="shared" si="413"/>
        <v>101</v>
      </c>
      <c r="P3817">
        <f t="shared" si="414"/>
        <v>50.01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42207.051585648143</v>
      </c>
      <c r="T3817" s="9">
        <f t="shared" si="418"/>
        <v>42236.749999999993</v>
      </c>
      <c r="U3817">
        <f t="shared" si="419"/>
        <v>30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f t="shared" si="413"/>
        <v>120</v>
      </c>
      <c r="P3818">
        <f t="shared" si="414"/>
        <v>48.339999999999996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41807.481747685182</v>
      </c>
      <c r="T3818" s="9">
        <f t="shared" si="418"/>
        <v>41837.481747685182</v>
      </c>
      <c r="U3818">
        <f t="shared" si="41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f t="shared" si="413"/>
        <v>108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42284.488611111105</v>
      </c>
      <c r="T3819" s="9">
        <f t="shared" si="418"/>
        <v>42300.957638888889</v>
      </c>
      <c r="U3819">
        <f t="shared" si="419"/>
        <v>17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42045.634050925924</v>
      </c>
      <c r="T3820" s="9">
        <f t="shared" si="418"/>
        <v>42075.592384259253</v>
      </c>
      <c r="U3820">
        <f t="shared" si="419"/>
        <v>30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f t="shared" si="413"/>
        <v>107</v>
      </c>
      <c r="P3821">
        <f t="shared" si="414"/>
        <v>40.93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42184.001203703701</v>
      </c>
      <c r="T3821" s="9">
        <f t="shared" si="418"/>
        <v>42202.668055555558</v>
      </c>
      <c r="U3821">
        <f t="shared" si="419"/>
        <v>19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f t="shared" si="413"/>
        <v>144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42160.443483796298</v>
      </c>
      <c r="T3822" s="9">
        <f t="shared" si="418"/>
        <v>42190.443483796298</v>
      </c>
      <c r="U3822">
        <f t="shared" si="41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f t="shared" si="413"/>
        <v>105</v>
      </c>
      <c r="P3823">
        <f t="shared" si="414"/>
        <v>79.550000000000011</v>
      </c>
      <c r="Q3823" t="str">
        <f t="shared" si="415"/>
        <v>theater</v>
      </c>
      <c r="R3823" t="str">
        <f t="shared" si="416"/>
        <v>plays</v>
      </c>
      <c r="S3823" s="9">
        <f t="shared" si="417"/>
        <v>42340.972303240742</v>
      </c>
      <c r="T3823" s="9">
        <f t="shared" si="418"/>
        <v>42372.972303240742</v>
      </c>
      <c r="U3823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f t="shared" si="413"/>
        <v>111</v>
      </c>
      <c r="P3824">
        <f t="shared" si="414"/>
        <v>72.39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42329.629826388882</v>
      </c>
      <c r="T3824" s="9">
        <f t="shared" si="418"/>
        <v>42388.749305555553</v>
      </c>
      <c r="U3824">
        <f t="shared" si="419"/>
        <v>60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f t="shared" si="413"/>
        <v>106</v>
      </c>
      <c r="P3825">
        <f t="shared" si="414"/>
        <v>64.64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42170.701898148145</v>
      </c>
      <c r="T3825" s="9">
        <f t="shared" si="418"/>
        <v>42204.957638888889</v>
      </c>
      <c r="U3825">
        <f t="shared" si="419"/>
        <v>35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f t="shared" si="413"/>
        <v>108</v>
      </c>
      <c r="P3826">
        <f t="shared" si="414"/>
        <v>38.58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42571.417858796289</v>
      </c>
      <c r="T3826" s="9">
        <f t="shared" si="418"/>
        <v>42583.361805555549</v>
      </c>
      <c r="U3826">
        <f t="shared" si="419"/>
        <v>12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f t="shared" si="413"/>
        <v>106</v>
      </c>
      <c r="P3827">
        <f t="shared" si="414"/>
        <v>107.58</v>
      </c>
      <c r="Q3827" t="str">
        <f t="shared" si="415"/>
        <v>theater</v>
      </c>
      <c r="R3827" t="str">
        <f t="shared" si="416"/>
        <v>plays</v>
      </c>
      <c r="S3827" s="9">
        <f t="shared" si="417"/>
        <v>42150.861273148148</v>
      </c>
      <c r="T3827" s="9">
        <f t="shared" si="418"/>
        <v>42171.861273148148</v>
      </c>
      <c r="U3827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f t="shared" si="413"/>
        <v>120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42101.215208333328</v>
      </c>
      <c r="T3828" s="9">
        <f t="shared" si="418"/>
        <v>42131.215208333328</v>
      </c>
      <c r="U3828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f t="shared" si="413"/>
        <v>153</v>
      </c>
      <c r="P3829">
        <f t="shared" si="414"/>
        <v>70.47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42034.719918981478</v>
      </c>
      <c r="T3829" s="9">
        <f t="shared" si="418"/>
        <v>42089.791666666664</v>
      </c>
      <c r="U3829">
        <f t="shared" si="419"/>
        <v>56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f t="shared" si="413"/>
        <v>100</v>
      </c>
      <c r="P3830">
        <f t="shared" si="414"/>
        <v>178.57999999999998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41944.319293981483</v>
      </c>
      <c r="T3830" s="9">
        <f t="shared" si="418"/>
        <v>42004.360960648148</v>
      </c>
      <c r="U3830">
        <f t="shared" si="419"/>
        <v>61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f t="shared" si="413"/>
        <v>101</v>
      </c>
      <c r="P3831">
        <f t="shared" si="414"/>
        <v>62.629999999999995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42593.657071759262</v>
      </c>
      <c r="T3831" s="9">
        <f t="shared" si="418"/>
        <v>42613.657071759262</v>
      </c>
      <c r="U3831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42503.532534722217</v>
      </c>
      <c r="T3832" s="9">
        <f t="shared" si="418"/>
        <v>42517.532534722217</v>
      </c>
      <c r="U3832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f t="shared" si="413"/>
        <v>107</v>
      </c>
      <c r="P3833">
        <f t="shared" si="414"/>
        <v>58.91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41927.640567129631</v>
      </c>
      <c r="T3833" s="9">
        <f t="shared" si="418"/>
        <v>41948.682233796295</v>
      </c>
      <c r="U3833">
        <f t="shared" si="419"/>
        <v>22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f t="shared" si="413"/>
        <v>105</v>
      </c>
      <c r="P3834">
        <f t="shared" si="414"/>
        <v>139.56</v>
      </c>
      <c r="Q3834" t="str">
        <f t="shared" si="415"/>
        <v>theater</v>
      </c>
      <c r="R3834" t="str">
        <f t="shared" si="416"/>
        <v>plays</v>
      </c>
      <c r="S3834" s="9">
        <f t="shared" si="417"/>
        <v>42374.906655092585</v>
      </c>
      <c r="T3834" s="9">
        <f t="shared" si="418"/>
        <v>42419.906655092585</v>
      </c>
      <c r="U3834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41963.66402777777</v>
      </c>
      <c r="T3835" s="9">
        <f t="shared" si="418"/>
        <v>41974.589583333327</v>
      </c>
      <c r="U3835">
        <f t="shared" si="419"/>
        <v>11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f t="shared" si="413"/>
        <v>110</v>
      </c>
      <c r="P3836">
        <f t="shared" si="414"/>
        <v>57.39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42143.236886574072</v>
      </c>
      <c r="T3836" s="9">
        <f t="shared" si="418"/>
        <v>42173.236886574072</v>
      </c>
      <c r="U3836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42460.733888888884</v>
      </c>
      <c r="T3837" s="9">
        <f t="shared" si="418"/>
        <v>42481.733888888884</v>
      </c>
      <c r="U3837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f t="shared" si="413"/>
        <v>113</v>
      </c>
      <c r="P3838">
        <f t="shared" si="414"/>
        <v>64.290000000000006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42553.718194444438</v>
      </c>
      <c r="T3838" s="9">
        <f t="shared" si="418"/>
        <v>42584.964583333327</v>
      </c>
      <c r="U3838">
        <f t="shared" si="419"/>
        <v>32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f t="shared" si="413"/>
        <v>103</v>
      </c>
      <c r="P3839">
        <f t="shared" si="414"/>
        <v>120.12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42152.557384259257</v>
      </c>
      <c r="T3839" s="9">
        <f t="shared" si="418"/>
        <v>42188.557384259257</v>
      </c>
      <c r="U3839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f t="shared" si="413"/>
        <v>101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42116.502418981479</v>
      </c>
      <c r="T3840" s="9">
        <f t="shared" si="418"/>
        <v>42146.502418981479</v>
      </c>
      <c r="U3840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f t="shared" si="413"/>
        <v>102</v>
      </c>
      <c r="P3841">
        <f t="shared" si="414"/>
        <v>63.29</v>
      </c>
      <c r="Q3841" t="str">
        <f t="shared" si="415"/>
        <v>theater</v>
      </c>
      <c r="R3841" t="str">
        <f t="shared" si="416"/>
        <v>plays</v>
      </c>
      <c r="S3841" s="9">
        <f t="shared" si="417"/>
        <v>42154.934305555551</v>
      </c>
      <c r="T3841" s="9">
        <f t="shared" si="418"/>
        <v>42214.934305555551</v>
      </c>
      <c r="U3841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f t="shared" si="413"/>
        <v>6500</v>
      </c>
      <c r="P3842">
        <f t="shared" si="414"/>
        <v>21.67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42432.493391203701</v>
      </c>
      <c r="T3842" s="9">
        <f t="shared" si="418"/>
        <v>42457.45172453703</v>
      </c>
      <c r="U3842">
        <f t="shared" si="419"/>
        <v>25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f t="shared" ref="O3843:O3906" si="420">ROUNDUP(SUM(E3843/D3843)*100,)</f>
        <v>9</v>
      </c>
      <c r="P3843">
        <f t="shared" ref="P3843:P3906" si="421">IFERROR(ROUNDUP(E3843/L3843,2),"")</f>
        <v>25.650000000000002</v>
      </c>
      <c r="Q3843" t="str">
        <f t="shared" ref="Q3843:Q3906" si="422">LEFT(N3843,SEARCH("/",N3843,1)-1)</f>
        <v>theater</v>
      </c>
      <c r="R3843" t="str">
        <f t="shared" ref="R3843:R3906" si="423">RIGHT(N3843,LEN(N3843) - SEARCH("/",N3843))</f>
        <v>plays</v>
      </c>
      <c r="S3843" s="9">
        <f t="shared" ref="S3843:S3906" si="424">(((J3843/60)/60)/24)+DATE(1970,1,1)+(-5/24)</f>
        <v>41780.57739583333</v>
      </c>
      <c r="T3843" s="9">
        <f t="shared" ref="T3843:T3906" si="425">(((I3843/60)/60)/24)+DATE(1970,1,1)+(-5/24)</f>
        <v>41840.57739583333</v>
      </c>
      <c r="U3843">
        <f t="shared" ref="U3843:U3906" si="426">IFERROR(ROUNDUP(T3843-S3843,0),"")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f t="shared" si="420"/>
        <v>22</v>
      </c>
      <c r="P3844">
        <f t="shared" si="421"/>
        <v>47.699999999999996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41740.285324074073</v>
      </c>
      <c r="T3844" s="9">
        <f t="shared" si="425"/>
        <v>41770.285324074073</v>
      </c>
      <c r="U3844">
        <f t="shared" si="426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f t="shared" si="420"/>
        <v>22</v>
      </c>
      <c r="P3845">
        <f t="shared" si="421"/>
        <v>56.059999999999995</v>
      </c>
      <c r="Q3845" t="str">
        <f t="shared" si="422"/>
        <v>theater</v>
      </c>
      <c r="R3845" t="str">
        <f t="shared" si="423"/>
        <v>plays</v>
      </c>
      <c r="S3845" s="9">
        <f t="shared" si="424"/>
        <v>41765.864166666666</v>
      </c>
      <c r="T3845" s="9">
        <f t="shared" si="425"/>
        <v>41790.864166666666</v>
      </c>
      <c r="U3845">
        <f t="shared" si="426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f t="shared" si="420"/>
        <v>42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41766.408958333333</v>
      </c>
      <c r="T3846" s="9">
        <f t="shared" si="425"/>
        <v>41793.082638888889</v>
      </c>
      <c r="U3846">
        <f t="shared" si="426"/>
        <v>27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f t="shared" si="420"/>
        <v>3</v>
      </c>
      <c r="P3847">
        <f t="shared" si="421"/>
        <v>70.17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42248.418680555551</v>
      </c>
      <c r="T3847" s="9">
        <f t="shared" si="425"/>
        <v>42278.418680555551</v>
      </c>
      <c r="U3847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f t="shared" si="420"/>
        <v>3</v>
      </c>
      <c r="P3848">
        <f t="shared" si="421"/>
        <v>23.630000000000003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41885.01321759259</v>
      </c>
      <c r="T3848" s="9">
        <f t="shared" si="425"/>
        <v>41916.082638888889</v>
      </c>
      <c r="U3848">
        <f t="shared" si="426"/>
        <v>32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f t="shared" si="420"/>
        <v>17</v>
      </c>
      <c r="P3849">
        <f t="shared" si="421"/>
        <v>188.56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42159.016099537032</v>
      </c>
      <c r="T3849" s="9">
        <f t="shared" si="425"/>
        <v>42204.016099537032</v>
      </c>
      <c r="U3849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f t="shared" si="420"/>
        <v>17</v>
      </c>
      <c r="P3850">
        <f t="shared" si="421"/>
        <v>49.519999999999996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42265.608668981477</v>
      </c>
      <c r="T3850" s="9">
        <f t="shared" si="425"/>
        <v>42295.608668981477</v>
      </c>
      <c r="U3850">
        <f t="shared" si="426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f t="shared" si="420"/>
        <v>8</v>
      </c>
      <c r="P3851">
        <f t="shared" si="421"/>
        <v>75.47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42136.558842592589</v>
      </c>
      <c r="T3851" s="9">
        <f t="shared" si="425"/>
        <v>42166.558842592589</v>
      </c>
      <c r="U3851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f t="shared" si="420"/>
        <v>4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41974.916006944441</v>
      </c>
      <c r="T3852" s="9">
        <f t="shared" si="425"/>
        <v>42004.916006944441</v>
      </c>
      <c r="U3852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f t="shared" si="420"/>
        <v>35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42172.23123842592</v>
      </c>
      <c r="T3853" s="9">
        <f t="shared" si="425"/>
        <v>42202.23123842592</v>
      </c>
      <c r="U3853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f t="shared" si="420"/>
        <v>1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42064.982361111113</v>
      </c>
      <c r="T3854" s="9">
        <f t="shared" si="425"/>
        <v>42089.940694444442</v>
      </c>
      <c r="U3854">
        <f t="shared" si="426"/>
        <v>25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f t="shared" si="420"/>
        <v>1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41848.631689814814</v>
      </c>
      <c r="T3855" s="9">
        <f t="shared" si="425"/>
        <v>41883.631689814814</v>
      </c>
      <c r="U3855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f t="shared" si="420"/>
        <v>17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42103.67659722222</v>
      </c>
      <c r="T3856" s="9">
        <f t="shared" si="425"/>
        <v>42133.67659722222</v>
      </c>
      <c r="U3856">
        <f t="shared" si="426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42059.762395833335</v>
      </c>
      <c r="T3857" s="9">
        <f t="shared" si="425"/>
        <v>42089.720729166664</v>
      </c>
      <c r="U3857">
        <f t="shared" si="426"/>
        <v>30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f t="shared" si="420"/>
        <v>1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42041.534756944442</v>
      </c>
      <c r="T3858" s="9">
        <f t="shared" si="425"/>
        <v>42071.493090277778</v>
      </c>
      <c r="U3858">
        <f t="shared" si="426"/>
        <v>30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f t="shared" si="420"/>
        <v>6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41829.528819444444</v>
      </c>
      <c r="T3859" s="9">
        <f t="shared" si="425"/>
        <v>41852.508333333331</v>
      </c>
      <c r="U3859">
        <f t="shared" si="426"/>
        <v>23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42128.222731481481</v>
      </c>
      <c r="T3860" s="9">
        <f t="shared" si="425"/>
        <v>42146.666666666664</v>
      </c>
      <c r="U3860">
        <f t="shared" si="426"/>
        <v>19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f t="shared" si="420"/>
        <v>1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41789.685266203705</v>
      </c>
      <c r="T3861" s="9">
        <f t="shared" si="425"/>
        <v>41815.666666666664</v>
      </c>
      <c r="U3861">
        <f t="shared" si="426"/>
        <v>26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f t="shared" si="420"/>
        <v>18</v>
      </c>
      <c r="P3862">
        <f t="shared" si="421"/>
        <v>81.540000000000006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41833.452662037031</v>
      </c>
      <c r="T3862" s="9">
        <f t="shared" si="425"/>
        <v>41863.452662037031</v>
      </c>
      <c r="U3862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41914.381678240738</v>
      </c>
      <c r="T3863" s="9">
        <f t="shared" si="425"/>
        <v>41955.699305555558</v>
      </c>
      <c r="U3863">
        <f t="shared" si="426"/>
        <v>42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f t="shared" si="420"/>
        <v>1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42611.052731481475</v>
      </c>
      <c r="T3864" s="9">
        <f t="shared" si="425"/>
        <v>42625.499305555553</v>
      </c>
      <c r="U3864">
        <f t="shared" si="426"/>
        <v>15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f t="shared" si="420"/>
        <v>0</v>
      </c>
      <c r="P3865" t="str">
        <f t="shared" si="421"/>
        <v/>
      </c>
      <c r="Q3865" t="str">
        <f t="shared" si="422"/>
        <v>theater</v>
      </c>
      <c r="R3865" t="str">
        <f t="shared" si="423"/>
        <v>plays</v>
      </c>
      <c r="S3865" s="9">
        <f t="shared" si="424"/>
        <v>42253.424826388888</v>
      </c>
      <c r="T3865" s="9">
        <f t="shared" si="425"/>
        <v>42313.466493055552</v>
      </c>
      <c r="U3865">
        <f t="shared" si="426"/>
        <v>61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f t="shared" si="420"/>
        <v>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42295.683495370373</v>
      </c>
      <c r="T3866" s="9">
        <f t="shared" si="425"/>
        <v>42325.72516203703</v>
      </c>
      <c r="U3866">
        <f t="shared" si="426"/>
        <v>31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f t="shared" si="420"/>
        <v>27</v>
      </c>
      <c r="P3867">
        <f t="shared" si="421"/>
        <v>46.43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41841.44326388889</v>
      </c>
      <c r="T3867" s="9">
        <f t="shared" si="425"/>
        <v>41881.020833333328</v>
      </c>
      <c r="U3867">
        <f t="shared" si="426"/>
        <v>40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f t="shared" si="420"/>
        <v>1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42402.738668981481</v>
      </c>
      <c r="T3868" s="9">
        <f t="shared" si="425"/>
        <v>42451.936805555553</v>
      </c>
      <c r="U3868">
        <f t="shared" si="426"/>
        <v>50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f t="shared" si="420"/>
        <v>13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42509.605775462966</v>
      </c>
      <c r="T3869" s="9">
        <f t="shared" si="425"/>
        <v>42539.605775462966</v>
      </c>
      <c r="U3869">
        <f t="shared" si="426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f t="shared" si="420"/>
        <v>1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41865.451446759253</v>
      </c>
      <c r="T3870" s="9">
        <f t="shared" si="425"/>
        <v>41890.451446759253</v>
      </c>
      <c r="U3870">
        <f t="shared" si="426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f t="shared" si="420"/>
        <v>4</v>
      </c>
      <c r="P3871">
        <f t="shared" si="421"/>
        <v>30.14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42047.516111111108</v>
      </c>
      <c r="T3871" s="9">
        <f t="shared" si="425"/>
        <v>42076.924305555549</v>
      </c>
      <c r="U3871">
        <f t="shared" si="426"/>
        <v>30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41792.963865740734</v>
      </c>
      <c r="T3872" s="9">
        <f t="shared" si="425"/>
        <v>41822.963865740734</v>
      </c>
      <c r="U3872">
        <f t="shared" si="426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f t="shared" si="420"/>
        <v>3</v>
      </c>
      <c r="P3873">
        <f t="shared" si="421"/>
        <v>13.34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42763.572337962956</v>
      </c>
      <c r="T3873" s="9">
        <f t="shared" si="425"/>
        <v>42823.530671296299</v>
      </c>
      <c r="U3873">
        <f t="shared" si="426"/>
        <v>60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f t="shared" si="420"/>
        <v>0</v>
      </c>
      <c r="P3874" t="str">
        <f t="shared" si="421"/>
        <v/>
      </c>
      <c r="Q3874" t="str">
        <f t="shared" si="422"/>
        <v>theater</v>
      </c>
      <c r="R3874" t="str">
        <f t="shared" si="423"/>
        <v>musical</v>
      </c>
      <c r="S3874" s="9">
        <f t="shared" si="424"/>
        <v>42179.9374537037</v>
      </c>
      <c r="T3874" s="9">
        <f t="shared" si="425"/>
        <v>42229.9374537037</v>
      </c>
      <c r="U3874">
        <f t="shared" si="426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f t="shared" si="420"/>
        <v>0</v>
      </c>
      <c r="P3875" t="str">
        <f t="shared" si="421"/>
        <v/>
      </c>
      <c r="Q3875" t="str">
        <f t="shared" si="422"/>
        <v>theater</v>
      </c>
      <c r="R3875" t="str">
        <f t="shared" si="423"/>
        <v>musical</v>
      </c>
      <c r="S3875" s="9">
        <f t="shared" si="424"/>
        <v>42255.487673611111</v>
      </c>
      <c r="T3875" s="9">
        <f t="shared" si="425"/>
        <v>42285.487673611111</v>
      </c>
      <c r="U3875">
        <f t="shared" si="426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f t="shared" si="420"/>
        <v>0</v>
      </c>
      <c r="P3876" t="str">
        <f t="shared" si="421"/>
        <v/>
      </c>
      <c r="Q3876" t="str">
        <f t="shared" si="422"/>
        <v>theater</v>
      </c>
      <c r="R3876" t="str">
        <f t="shared" si="423"/>
        <v>musical</v>
      </c>
      <c r="S3876" s="9">
        <f t="shared" si="424"/>
        <v>42006.808124999996</v>
      </c>
      <c r="T3876" s="9">
        <f t="shared" si="425"/>
        <v>42027.833333333336</v>
      </c>
      <c r="U3876">
        <f t="shared" si="426"/>
        <v>22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f t="shared" si="420"/>
        <v>0</v>
      </c>
      <c r="P3877" t="str">
        <f t="shared" si="421"/>
        <v/>
      </c>
      <c r="Q3877" t="str">
        <f t="shared" si="422"/>
        <v>theater</v>
      </c>
      <c r="R3877" t="str">
        <f t="shared" si="423"/>
        <v>musical</v>
      </c>
      <c r="S3877" s="9">
        <f t="shared" si="424"/>
        <v>42615.138483796291</v>
      </c>
      <c r="T3877" s="9">
        <f t="shared" si="425"/>
        <v>42616.208333333336</v>
      </c>
      <c r="U3877">
        <f t="shared" si="426"/>
        <v>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f t="shared" si="420"/>
        <v>53</v>
      </c>
      <c r="P3878">
        <f t="shared" si="421"/>
        <v>44.769999999999996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42372.415833333333</v>
      </c>
      <c r="T3878" s="9">
        <f t="shared" si="425"/>
        <v>42402.415833333333</v>
      </c>
      <c r="U3878">
        <f t="shared" si="426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f t="shared" si="420"/>
        <v>5</v>
      </c>
      <c r="P3879">
        <f t="shared" si="421"/>
        <v>88.65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42682.469351851854</v>
      </c>
      <c r="T3879" s="9">
        <f t="shared" si="425"/>
        <v>42712.469351851854</v>
      </c>
      <c r="U3879">
        <f t="shared" si="426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f t="shared" si="420"/>
        <v>1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42154.610486111109</v>
      </c>
      <c r="T3880" s="9">
        <f t="shared" si="425"/>
        <v>42184.957638888889</v>
      </c>
      <c r="U3880">
        <f t="shared" si="426"/>
        <v>31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f t="shared" si="420"/>
        <v>0</v>
      </c>
      <c r="P3881" t="str">
        <f t="shared" si="421"/>
        <v/>
      </c>
      <c r="Q3881" t="str">
        <f t="shared" si="422"/>
        <v>theater</v>
      </c>
      <c r="R3881" t="str">
        <f t="shared" si="423"/>
        <v>musical</v>
      </c>
      <c r="S3881" s="9">
        <f t="shared" si="424"/>
        <v>41999.652731481481</v>
      </c>
      <c r="T3881" s="9">
        <f t="shared" si="425"/>
        <v>42029.652731481481</v>
      </c>
      <c r="U3881">
        <f t="shared" si="426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f t="shared" si="420"/>
        <v>14</v>
      </c>
      <c r="P3882">
        <f t="shared" si="421"/>
        <v>57.65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41815.606712962959</v>
      </c>
      <c r="T3882" s="9">
        <f t="shared" si="425"/>
        <v>41850.75</v>
      </c>
      <c r="U3882">
        <f t="shared" si="426"/>
        <v>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42755.810173611106</v>
      </c>
      <c r="T3883" s="9">
        <f t="shared" si="425"/>
        <v>42785.810173611106</v>
      </c>
      <c r="U3883">
        <f t="shared" si="426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f t="shared" si="420"/>
        <v>0</v>
      </c>
      <c r="P3884" t="str">
        <f t="shared" si="421"/>
        <v/>
      </c>
      <c r="Q3884" t="str">
        <f t="shared" si="422"/>
        <v>theater</v>
      </c>
      <c r="R3884" t="str">
        <f t="shared" si="423"/>
        <v>musical</v>
      </c>
      <c r="S3884" s="9">
        <f t="shared" si="424"/>
        <v>42373.77511574074</v>
      </c>
      <c r="T3884" s="9">
        <f t="shared" si="425"/>
        <v>42400.752083333333</v>
      </c>
      <c r="U3884">
        <f t="shared" si="426"/>
        <v>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f t="shared" si="420"/>
        <v>0</v>
      </c>
      <c r="P3885" t="str">
        <f t="shared" si="421"/>
        <v/>
      </c>
      <c r="Q3885" t="str">
        <f t="shared" si="422"/>
        <v>theater</v>
      </c>
      <c r="R3885" t="str">
        <f t="shared" si="423"/>
        <v>musical</v>
      </c>
      <c r="S3885" s="9">
        <f t="shared" si="424"/>
        <v>41854.394317129627</v>
      </c>
      <c r="T3885" s="9">
        <f t="shared" si="425"/>
        <v>41884.394317129627</v>
      </c>
      <c r="U3885">
        <f t="shared" si="426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f t="shared" si="420"/>
        <v>0</v>
      </c>
      <c r="P3886" t="str">
        <f t="shared" si="421"/>
        <v/>
      </c>
      <c r="Q3886" t="str">
        <f t="shared" si="422"/>
        <v>theater</v>
      </c>
      <c r="R3886" t="str">
        <f t="shared" si="423"/>
        <v>musical</v>
      </c>
      <c r="S3886" s="9">
        <f t="shared" si="424"/>
        <v>42065.583240740736</v>
      </c>
      <c r="T3886" s="9">
        <f t="shared" si="425"/>
        <v>42090.541574074072</v>
      </c>
      <c r="U3886">
        <f t="shared" si="426"/>
        <v>25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f t="shared" si="420"/>
        <v>0</v>
      </c>
      <c r="P3887" t="str">
        <f t="shared" si="421"/>
        <v/>
      </c>
      <c r="Q3887" t="str">
        <f t="shared" si="422"/>
        <v>theater</v>
      </c>
      <c r="R3887" t="str">
        <f t="shared" si="423"/>
        <v>musical</v>
      </c>
      <c r="S3887" s="9">
        <f t="shared" si="424"/>
        <v>42469.742951388886</v>
      </c>
      <c r="T3887" s="9">
        <f t="shared" si="425"/>
        <v>42499.742951388886</v>
      </c>
      <c r="U3887">
        <f t="shared" si="426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f t="shared" si="420"/>
        <v>0</v>
      </c>
      <c r="P3888" t="str">
        <f t="shared" si="421"/>
        <v/>
      </c>
      <c r="Q3888" t="str">
        <f t="shared" si="422"/>
        <v>theater</v>
      </c>
      <c r="R3888" t="str">
        <f t="shared" si="423"/>
        <v>musical</v>
      </c>
      <c r="S3888" s="9">
        <f t="shared" si="424"/>
        <v>41954.019699074073</v>
      </c>
      <c r="T3888" s="9">
        <f t="shared" si="425"/>
        <v>41984.019699074073</v>
      </c>
      <c r="U3888">
        <f t="shared" si="426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f t="shared" si="420"/>
        <v>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42079.649641203701</v>
      </c>
      <c r="T3889" s="9">
        <f t="shared" si="425"/>
        <v>42125.708333333336</v>
      </c>
      <c r="U3889">
        <f t="shared" si="426"/>
        <v>47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f t="shared" si="420"/>
        <v>28</v>
      </c>
      <c r="P3890">
        <f t="shared" si="421"/>
        <v>38.72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42762.337476851848</v>
      </c>
      <c r="T3890" s="9">
        <f t="shared" si="425"/>
        <v>42792.337476851848</v>
      </c>
      <c r="U3890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f t="shared" si="420"/>
        <v>2</v>
      </c>
      <c r="P3891">
        <f t="shared" si="421"/>
        <v>13.12</v>
      </c>
      <c r="Q3891" t="str">
        <f t="shared" si="422"/>
        <v>theater</v>
      </c>
      <c r="R3891" t="str">
        <f t="shared" si="423"/>
        <v>plays</v>
      </c>
      <c r="S3891" s="9">
        <f t="shared" si="424"/>
        <v>41976.796643518515</v>
      </c>
      <c r="T3891" s="9">
        <f t="shared" si="425"/>
        <v>42008.768055555549</v>
      </c>
      <c r="U3891">
        <f t="shared" si="426"/>
        <v>32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f t="shared" si="420"/>
        <v>17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42171.55027777778</v>
      </c>
      <c r="T3892" s="9">
        <f t="shared" si="425"/>
        <v>42231.55027777778</v>
      </c>
      <c r="U3892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f t="shared" si="420"/>
        <v>33</v>
      </c>
      <c r="P3893">
        <f t="shared" si="421"/>
        <v>37.15</v>
      </c>
      <c r="Q3893" t="str">
        <f t="shared" si="422"/>
        <v>theater</v>
      </c>
      <c r="R3893" t="str">
        <f t="shared" si="423"/>
        <v>plays</v>
      </c>
      <c r="S3893" s="9">
        <f t="shared" si="424"/>
        <v>42055.924120370364</v>
      </c>
      <c r="T3893" s="9">
        <f t="shared" si="425"/>
        <v>42085.999305555553</v>
      </c>
      <c r="U3893">
        <f t="shared" si="426"/>
        <v>31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f t="shared" si="420"/>
        <v>0</v>
      </c>
      <c r="P3894" t="str">
        <f t="shared" si="421"/>
        <v/>
      </c>
      <c r="Q3894" t="str">
        <f t="shared" si="422"/>
        <v>theater</v>
      </c>
      <c r="R3894" t="str">
        <f t="shared" si="423"/>
        <v>plays</v>
      </c>
      <c r="S3894" s="9">
        <f t="shared" si="424"/>
        <v>41867.44394675926</v>
      </c>
      <c r="T3894" s="9">
        <f t="shared" si="425"/>
        <v>41875.083333333328</v>
      </c>
      <c r="U3894">
        <f t="shared" si="426"/>
        <v>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f t="shared" si="420"/>
        <v>22</v>
      </c>
      <c r="P3895">
        <f t="shared" si="421"/>
        <v>128.28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41779.449537037035</v>
      </c>
      <c r="T3895" s="9">
        <f t="shared" si="425"/>
        <v>41821.041666666664</v>
      </c>
      <c r="U3895">
        <f t="shared" si="426"/>
        <v>42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f t="shared" si="420"/>
        <v>4</v>
      </c>
      <c r="P3896">
        <f t="shared" si="421"/>
        <v>47.28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42679.750138888885</v>
      </c>
      <c r="T3896" s="9">
        <f t="shared" si="425"/>
        <v>42709.999305555553</v>
      </c>
      <c r="U3896">
        <f t="shared" si="426"/>
        <v>31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42032.041875000003</v>
      </c>
      <c r="T3897" s="9">
        <f t="shared" si="425"/>
        <v>42063.041875000003</v>
      </c>
      <c r="U3897">
        <f t="shared" si="426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f t="shared" si="420"/>
        <v>11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41792.983541666668</v>
      </c>
      <c r="T3898" s="9">
        <f t="shared" si="425"/>
        <v>41806.983541666668</v>
      </c>
      <c r="U3898">
        <f t="shared" si="426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41982.665312499994</v>
      </c>
      <c r="T3899" s="9">
        <f t="shared" si="425"/>
        <v>42012.665312499994</v>
      </c>
      <c r="U3899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f t="shared" si="420"/>
        <v>33</v>
      </c>
      <c r="P3900">
        <f t="shared" si="421"/>
        <v>50.879999999999995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42193.273958333331</v>
      </c>
      <c r="T3900" s="9">
        <f t="shared" si="425"/>
        <v>42233.458333333336</v>
      </c>
      <c r="U3900">
        <f t="shared" si="426"/>
        <v>41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f t="shared" si="420"/>
        <v>2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41843.566678240735</v>
      </c>
      <c r="T3901" s="9">
        <f t="shared" si="425"/>
        <v>41863.566678240735</v>
      </c>
      <c r="U3901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f t="shared" si="420"/>
        <v>6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42135.884155092594</v>
      </c>
      <c r="T3902" s="9">
        <f t="shared" si="425"/>
        <v>42165.884155092594</v>
      </c>
      <c r="U3902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42317.618043981485</v>
      </c>
      <c r="T3903" s="9">
        <f t="shared" si="425"/>
        <v>42357.618043981485</v>
      </c>
      <c r="U3903">
        <f t="shared" si="426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f t="shared" si="420"/>
        <v>49</v>
      </c>
      <c r="P3904">
        <f t="shared" si="421"/>
        <v>47.26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42663.259745370371</v>
      </c>
      <c r="T3904" s="9">
        <f t="shared" si="425"/>
        <v>42688.301412037035</v>
      </c>
      <c r="U3904">
        <f t="shared" si="426"/>
        <v>26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f t="shared" si="420"/>
        <v>0</v>
      </c>
      <c r="P3905" t="str">
        <f t="shared" si="421"/>
        <v/>
      </c>
      <c r="Q3905" t="str">
        <f t="shared" si="422"/>
        <v>theater</v>
      </c>
      <c r="R3905" t="str">
        <f t="shared" si="423"/>
        <v>plays</v>
      </c>
      <c r="S3905" s="9">
        <f t="shared" si="424"/>
        <v>42185.802835648145</v>
      </c>
      <c r="T3905" s="9">
        <f t="shared" si="425"/>
        <v>42230.609722222223</v>
      </c>
      <c r="U3905">
        <f t="shared" si="426"/>
        <v>45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f t="shared" si="420"/>
        <v>1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42095.020833333336</v>
      </c>
      <c r="T3906" s="9">
        <f t="shared" si="425"/>
        <v>42109.00277777778</v>
      </c>
      <c r="U3906">
        <f t="shared" si="426"/>
        <v>14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f t="shared" ref="O3907:O3970" si="427">ROUNDUP(SUM(E3907/D3907)*100,)</f>
        <v>12</v>
      </c>
      <c r="P3907">
        <f t="shared" ref="P3907:P3970" si="428">IFERROR(ROUNDUP(E3907/L3907,2),"")</f>
        <v>24.720000000000002</v>
      </c>
      <c r="Q3907" t="str">
        <f t="shared" ref="Q3907:Q3970" si="429">LEFT(N3907,SEARCH("/",N3907,1)-1)</f>
        <v>theater</v>
      </c>
      <c r="R3907" t="str">
        <f t="shared" ref="R3907:R3970" si="430">RIGHT(N3907,LEN(N3907) - SEARCH("/",N3907))</f>
        <v>plays</v>
      </c>
      <c r="S3907" s="9">
        <f t="shared" ref="S3907:S3970" si="431">(((J3907/60)/60)/24)+DATE(1970,1,1)+(-5/24)</f>
        <v>42124.415543981479</v>
      </c>
      <c r="T3907" s="9">
        <f t="shared" ref="T3907:T3970" si="432">(((I3907/60)/60)/24)+DATE(1970,1,1)+(-5/24)</f>
        <v>42166.749999999993</v>
      </c>
      <c r="U3907">
        <f t="shared" ref="U3907:U3970" si="433">IFERROR(ROUNDUP(T3907-S3907,0),"")</f>
        <v>43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f t="shared" si="427"/>
        <v>68</v>
      </c>
      <c r="P3908">
        <f t="shared" si="428"/>
        <v>63.129999999999995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42143.709409722222</v>
      </c>
      <c r="T3908" s="9">
        <f t="shared" si="432"/>
        <v>42181.350694444445</v>
      </c>
      <c r="U3908">
        <f t="shared" si="433"/>
        <v>38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f t="shared" si="427"/>
        <v>16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41906.611180555556</v>
      </c>
      <c r="T3909" s="9">
        <f t="shared" si="432"/>
        <v>41938.630555555552</v>
      </c>
      <c r="U3909">
        <f t="shared" si="433"/>
        <v>33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f t="shared" si="427"/>
        <v>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41833.927037037036</v>
      </c>
      <c r="T3910" s="9">
        <f t="shared" si="432"/>
        <v>41848.927037037036</v>
      </c>
      <c r="U3910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f t="shared" si="427"/>
        <v>1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41863.150949074072</v>
      </c>
      <c r="T3911" s="9">
        <f t="shared" si="432"/>
        <v>41893.150949074072</v>
      </c>
      <c r="U3911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f t="shared" si="427"/>
        <v>4</v>
      </c>
      <c r="P3912">
        <f t="shared" si="428"/>
        <v>61.669999999999995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42224.548576388886</v>
      </c>
      <c r="T3912" s="9">
        <f t="shared" si="432"/>
        <v>42254.548576388886</v>
      </c>
      <c r="U3912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f t="shared" si="427"/>
        <v>38</v>
      </c>
      <c r="P3913">
        <f t="shared" si="428"/>
        <v>83.14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41939.603900462964</v>
      </c>
      <c r="T3913" s="9">
        <f t="shared" si="432"/>
        <v>41969.645567129628</v>
      </c>
      <c r="U3913">
        <f t="shared" si="433"/>
        <v>31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f t="shared" si="427"/>
        <v>1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42059.061689814807</v>
      </c>
      <c r="T3914" s="9">
        <f t="shared" si="432"/>
        <v>42118.982638888883</v>
      </c>
      <c r="U3914">
        <f t="shared" si="433"/>
        <v>60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f t="shared" si="427"/>
        <v>10</v>
      </c>
      <c r="P3915">
        <f t="shared" si="428"/>
        <v>142.85999999999999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42308.002881944441</v>
      </c>
      <c r="T3915" s="9">
        <f t="shared" si="432"/>
        <v>42338.044548611106</v>
      </c>
      <c r="U3915">
        <f t="shared" si="433"/>
        <v>31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f t="shared" si="427"/>
        <v>37</v>
      </c>
      <c r="P3916">
        <f t="shared" si="428"/>
        <v>33.669999999999995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42114.610601851848</v>
      </c>
      <c r="T3916" s="9">
        <f t="shared" si="432"/>
        <v>42134.749305555553</v>
      </c>
      <c r="U3916">
        <f t="shared" si="433"/>
        <v>21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f t="shared" si="427"/>
        <v>1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42492.776724537034</v>
      </c>
      <c r="T3917" s="9">
        <f t="shared" si="432"/>
        <v>42522.776724537034</v>
      </c>
      <c r="U3917">
        <f t="shared" si="433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f t="shared" si="427"/>
        <v>0</v>
      </c>
      <c r="P3918" t="str">
        <f t="shared" si="428"/>
        <v/>
      </c>
      <c r="Q3918" t="str">
        <f t="shared" si="429"/>
        <v>theater</v>
      </c>
      <c r="R3918" t="str">
        <f t="shared" si="430"/>
        <v>plays</v>
      </c>
      <c r="S3918" s="9">
        <f t="shared" si="431"/>
        <v>42494.263333333329</v>
      </c>
      <c r="T3918" s="9">
        <f t="shared" si="432"/>
        <v>42524.263333333329</v>
      </c>
      <c r="U3918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f t="shared" si="427"/>
        <v>1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41863.318993055553</v>
      </c>
      <c r="T3919" s="9">
        <f t="shared" si="432"/>
        <v>41893.318993055553</v>
      </c>
      <c r="U3919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f t="shared" si="427"/>
        <v>1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41843.456284722219</v>
      </c>
      <c r="T3920" s="9">
        <f t="shared" si="432"/>
        <v>41855.458333333328</v>
      </c>
      <c r="U3920">
        <f t="shared" si="433"/>
        <v>13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42358.476539351854</v>
      </c>
      <c r="T3921" s="9">
        <f t="shared" si="432"/>
        <v>42386.791666666664</v>
      </c>
      <c r="U3921">
        <f t="shared" si="433"/>
        <v>29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f t="shared" si="427"/>
        <v>6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42657.178935185184</v>
      </c>
      <c r="T3922" s="9">
        <f t="shared" si="432"/>
        <v>42687.220601851855</v>
      </c>
      <c r="U3922">
        <f t="shared" si="433"/>
        <v>31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f t="shared" si="427"/>
        <v>0</v>
      </c>
      <c r="P3923" t="str">
        <f t="shared" si="428"/>
        <v/>
      </c>
      <c r="Q3923" t="str">
        <f t="shared" si="429"/>
        <v>theater</v>
      </c>
      <c r="R3923" t="str">
        <f t="shared" si="430"/>
        <v>plays</v>
      </c>
      <c r="S3923" s="9">
        <f t="shared" si="431"/>
        <v>41926.333969907406</v>
      </c>
      <c r="T3923" s="9">
        <f t="shared" si="432"/>
        <v>41938.541666666664</v>
      </c>
      <c r="U3923">
        <f t="shared" si="433"/>
        <v>13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f t="shared" si="427"/>
        <v>9</v>
      </c>
      <c r="P3924">
        <f t="shared" si="428"/>
        <v>10.17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42020.560300925928</v>
      </c>
      <c r="T3924" s="9">
        <f t="shared" si="432"/>
        <v>42065.749999999993</v>
      </c>
      <c r="U3924">
        <f t="shared" si="433"/>
        <v>46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f t="shared" si="427"/>
        <v>13</v>
      </c>
      <c r="P3925">
        <f t="shared" si="428"/>
        <v>81.42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42075.771655092591</v>
      </c>
      <c r="T3925" s="9">
        <f t="shared" si="432"/>
        <v>42103.771655092591</v>
      </c>
      <c r="U3925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f t="shared" si="427"/>
        <v>16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41786.751412037032</v>
      </c>
      <c r="T3926" s="9">
        <f t="shared" si="432"/>
        <v>41816.751412037032</v>
      </c>
      <c r="U3926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41820.662488425922</v>
      </c>
      <c r="T3927" s="9">
        <f t="shared" si="432"/>
        <v>41850.662488425922</v>
      </c>
      <c r="U3927">
        <f t="shared" si="433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f t="shared" si="427"/>
        <v>1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41969.876712962963</v>
      </c>
      <c r="T3928" s="9">
        <f t="shared" si="432"/>
        <v>41999.876712962963</v>
      </c>
      <c r="U3928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41830.059074074074</v>
      </c>
      <c r="T3929" s="9">
        <f t="shared" si="432"/>
        <v>41860.059074074074</v>
      </c>
      <c r="U3929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f t="shared" si="427"/>
        <v>14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42265.474849537037</v>
      </c>
      <c r="T3930" s="9">
        <f t="shared" si="432"/>
        <v>42292.999305555553</v>
      </c>
      <c r="U3930">
        <f t="shared" si="433"/>
        <v>28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f t="shared" si="427"/>
        <v>3</v>
      </c>
      <c r="P3931">
        <f t="shared" si="428"/>
        <v>32.36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42601.618807870364</v>
      </c>
      <c r="T3931" s="9">
        <f t="shared" si="432"/>
        <v>42631.618807870364</v>
      </c>
      <c r="U3931">
        <f t="shared" si="433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f t="shared" si="427"/>
        <v>0</v>
      </c>
      <c r="P3932" t="str">
        <f t="shared" si="428"/>
        <v/>
      </c>
      <c r="Q3932" t="str">
        <f t="shared" si="429"/>
        <v>theater</v>
      </c>
      <c r="R3932" t="str">
        <f t="shared" si="430"/>
        <v>plays</v>
      </c>
      <c r="S3932" s="9">
        <f t="shared" si="431"/>
        <v>42433.13041666666</v>
      </c>
      <c r="T3932" s="9">
        <f t="shared" si="432"/>
        <v>42461.041666666664</v>
      </c>
      <c r="U3932">
        <f t="shared" si="433"/>
        <v>28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f t="shared" si="427"/>
        <v>0</v>
      </c>
      <c r="P3933" t="str">
        <f t="shared" si="428"/>
        <v/>
      </c>
      <c r="Q3933" t="str">
        <f t="shared" si="429"/>
        <v>theater</v>
      </c>
      <c r="R3933" t="str">
        <f t="shared" si="430"/>
        <v>plays</v>
      </c>
      <c r="S3933" s="9">
        <f t="shared" si="431"/>
        <v>42227.943368055552</v>
      </c>
      <c r="T3933" s="9">
        <f t="shared" si="432"/>
        <v>42252.943368055552</v>
      </c>
      <c r="U3933">
        <f t="shared" si="433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f t="shared" si="427"/>
        <v>1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42414.960231481477</v>
      </c>
      <c r="T3934" s="9">
        <f t="shared" si="432"/>
        <v>42444.918564814812</v>
      </c>
      <c r="U3934">
        <f t="shared" si="433"/>
        <v>30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f t="shared" si="427"/>
        <v>16</v>
      </c>
      <c r="P3935">
        <f t="shared" si="428"/>
        <v>91.84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42538.759976851848</v>
      </c>
      <c r="T3935" s="9">
        <f t="shared" si="432"/>
        <v>42567.821527777771</v>
      </c>
      <c r="U3935">
        <f t="shared" si="433"/>
        <v>30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f t="shared" si="427"/>
        <v>11</v>
      </c>
      <c r="P3936">
        <f t="shared" si="428"/>
        <v>45.839999999999996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42233.463414351849</v>
      </c>
      <c r="T3936" s="9">
        <f t="shared" si="432"/>
        <v>42278.333333333336</v>
      </c>
      <c r="U3936">
        <f t="shared" si="433"/>
        <v>45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f t="shared" si="427"/>
        <v>44</v>
      </c>
      <c r="P3937">
        <f t="shared" si="428"/>
        <v>57.18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42221.448449074065</v>
      </c>
      <c r="T3937" s="9">
        <f t="shared" si="432"/>
        <v>42281.448449074065</v>
      </c>
      <c r="U3937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f t="shared" si="427"/>
        <v>0</v>
      </c>
      <c r="P3938" t="str">
        <f t="shared" si="428"/>
        <v/>
      </c>
      <c r="Q3938" t="str">
        <f t="shared" si="429"/>
        <v>theater</v>
      </c>
      <c r="R3938" t="str">
        <f t="shared" si="430"/>
        <v>plays</v>
      </c>
      <c r="S3938" s="9">
        <f t="shared" si="431"/>
        <v>42675.054629629631</v>
      </c>
      <c r="T3938" s="9">
        <f t="shared" si="432"/>
        <v>42705.096296296295</v>
      </c>
      <c r="U3938">
        <f t="shared" si="433"/>
        <v>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f t="shared" si="427"/>
        <v>87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42534.423148148147</v>
      </c>
      <c r="T3939" s="9">
        <f t="shared" si="432"/>
        <v>42562.423148148147</v>
      </c>
      <c r="U3939">
        <f t="shared" si="433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f t="shared" si="427"/>
        <v>13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42151.697384259263</v>
      </c>
      <c r="T3940" s="9">
        <f t="shared" si="432"/>
        <v>42182.697384259263</v>
      </c>
      <c r="U3940">
        <f t="shared" si="433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f t="shared" si="427"/>
        <v>1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41915.191886574074</v>
      </c>
      <c r="T3941" s="9">
        <f t="shared" si="432"/>
        <v>41918.979166666664</v>
      </c>
      <c r="U3941">
        <f t="shared" si="433"/>
        <v>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f t="shared" si="427"/>
        <v>1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41961.284155092588</v>
      </c>
      <c r="T3942" s="9">
        <f t="shared" si="432"/>
        <v>42006.284155092588</v>
      </c>
      <c r="U3942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41940.378900462958</v>
      </c>
      <c r="T3943" s="9">
        <f t="shared" si="432"/>
        <v>41967.833333333336</v>
      </c>
      <c r="U3943">
        <f t="shared" si="433"/>
        <v>28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f t="shared" si="427"/>
        <v>0</v>
      </c>
      <c r="P3944" t="str">
        <f t="shared" si="428"/>
        <v/>
      </c>
      <c r="Q3944" t="str">
        <f t="shared" si="429"/>
        <v>theater</v>
      </c>
      <c r="R3944" t="str">
        <f t="shared" si="430"/>
        <v>plays</v>
      </c>
      <c r="S3944" s="9">
        <f t="shared" si="431"/>
        <v>42111.695763888885</v>
      </c>
      <c r="T3944" s="9">
        <f t="shared" si="432"/>
        <v>42171.695763888885</v>
      </c>
      <c r="U3944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f t="shared" si="427"/>
        <v>36</v>
      </c>
      <c r="P3945">
        <f t="shared" si="428"/>
        <v>137.07999999999998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42279.570231481477</v>
      </c>
      <c r="T3945" s="9">
        <f t="shared" si="432"/>
        <v>42310.493055555555</v>
      </c>
      <c r="U3945">
        <f t="shared" si="433"/>
        <v>31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f t="shared" si="427"/>
        <v>0</v>
      </c>
      <c r="P3946" t="str">
        <f t="shared" si="428"/>
        <v/>
      </c>
      <c r="Q3946" t="str">
        <f t="shared" si="429"/>
        <v>theater</v>
      </c>
      <c r="R3946" t="str">
        <f t="shared" si="430"/>
        <v>plays</v>
      </c>
      <c r="S3946" s="9">
        <f t="shared" si="431"/>
        <v>42213.454571759255</v>
      </c>
      <c r="T3946" s="9">
        <f t="shared" si="432"/>
        <v>42243.454571759255</v>
      </c>
      <c r="U3946">
        <f t="shared" si="433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f t="shared" si="427"/>
        <v>1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42109.593379629623</v>
      </c>
      <c r="T3947" s="9">
        <f t="shared" si="432"/>
        <v>42139.593379629623</v>
      </c>
      <c r="U3947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f t="shared" si="427"/>
        <v>4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42031.625254629624</v>
      </c>
      <c r="T3948" s="9">
        <f t="shared" si="432"/>
        <v>42063.124999999993</v>
      </c>
      <c r="U3948">
        <f t="shared" si="433"/>
        <v>32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f t="shared" si="427"/>
        <v>4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42614.934537037036</v>
      </c>
      <c r="T3949" s="9">
        <f t="shared" si="432"/>
        <v>42644.934537037036</v>
      </c>
      <c r="U3949">
        <f t="shared" si="433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f t="shared" si="427"/>
        <v>0</v>
      </c>
      <c r="P3950" t="str">
        <f t="shared" si="428"/>
        <v/>
      </c>
      <c r="Q3950" t="str">
        <f t="shared" si="429"/>
        <v>theater</v>
      </c>
      <c r="R3950" t="str">
        <f t="shared" si="430"/>
        <v>plays</v>
      </c>
      <c r="S3950" s="9">
        <f t="shared" si="431"/>
        <v>41829.117164351846</v>
      </c>
      <c r="T3950" s="9">
        <f t="shared" si="432"/>
        <v>41889.117164351846</v>
      </c>
      <c r="U3950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f t="shared" si="427"/>
        <v>16</v>
      </c>
      <c r="P3951">
        <f t="shared" si="428"/>
        <v>49.29</v>
      </c>
      <c r="Q3951" t="str">
        <f t="shared" si="429"/>
        <v>theater</v>
      </c>
      <c r="R3951" t="str">
        <f t="shared" si="430"/>
        <v>plays</v>
      </c>
      <c r="S3951" s="9">
        <f t="shared" si="431"/>
        <v>42015.912280092591</v>
      </c>
      <c r="T3951" s="9">
        <f t="shared" si="432"/>
        <v>42045.912280092591</v>
      </c>
      <c r="U3951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42439.493981481479</v>
      </c>
      <c r="T3952" s="9">
        <f t="shared" si="432"/>
        <v>42468.565972222219</v>
      </c>
      <c r="U3952">
        <f t="shared" si="433"/>
        <v>30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f t="shared" si="427"/>
        <v>1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42433.617384259262</v>
      </c>
      <c r="T3953" s="9">
        <f t="shared" si="432"/>
        <v>42493.57571759259</v>
      </c>
      <c r="U3953">
        <f t="shared" si="433"/>
        <v>60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f t="shared" si="427"/>
        <v>1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42243.582060185181</v>
      </c>
      <c r="T3954" s="9">
        <f t="shared" si="432"/>
        <v>42303.582060185181</v>
      </c>
      <c r="U3954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f t="shared" si="427"/>
        <v>0</v>
      </c>
      <c r="P3955" t="str">
        <f t="shared" si="428"/>
        <v/>
      </c>
      <c r="Q3955" t="str">
        <f t="shared" si="429"/>
        <v>theater</v>
      </c>
      <c r="R3955" t="str">
        <f t="shared" si="430"/>
        <v>plays</v>
      </c>
      <c r="S3955" s="9">
        <f t="shared" si="431"/>
        <v>42549.840115740742</v>
      </c>
      <c r="T3955" s="9">
        <f t="shared" si="432"/>
        <v>42580.770138888889</v>
      </c>
      <c r="U3955">
        <f t="shared" si="433"/>
        <v>31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f t="shared" si="427"/>
        <v>0</v>
      </c>
      <c r="P3956" t="str">
        <f t="shared" si="428"/>
        <v/>
      </c>
      <c r="Q3956" t="str">
        <f t="shared" si="429"/>
        <v>theater</v>
      </c>
      <c r="R3956" t="str">
        <f t="shared" si="430"/>
        <v>plays</v>
      </c>
      <c r="S3956" s="9">
        <f t="shared" si="431"/>
        <v>41774.442870370367</v>
      </c>
      <c r="T3956" s="9">
        <f t="shared" si="432"/>
        <v>41834.442870370367</v>
      </c>
      <c r="U3956">
        <f t="shared" si="433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f t="shared" si="427"/>
        <v>25</v>
      </c>
      <c r="P3957">
        <f t="shared" si="428"/>
        <v>53.129999999999995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42306.640520833331</v>
      </c>
      <c r="T3957" s="9">
        <f t="shared" si="432"/>
        <v>42336.682187499995</v>
      </c>
      <c r="U3957">
        <f t="shared" si="433"/>
        <v>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f t="shared" si="427"/>
        <v>0</v>
      </c>
      <c r="P3958" t="str">
        <f t="shared" si="428"/>
        <v/>
      </c>
      <c r="Q3958" t="str">
        <f t="shared" si="429"/>
        <v>theater</v>
      </c>
      <c r="R3958" t="str">
        <f t="shared" si="430"/>
        <v>plays</v>
      </c>
      <c r="S3958" s="9">
        <f t="shared" si="431"/>
        <v>42457.723692129628</v>
      </c>
      <c r="T3958" s="9">
        <f t="shared" si="432"/>
        <v>42484.805555555555</v>
      </c>
      <c r="U3958">
        <f t="shared" si="433"/>
        <v>28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f t="shared" si="427"/>
        <v>1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42513.767986111103</v>
      </c>
      <c r="T3959" s="9">
        <f t="shared" si="432"/>
        <v>42559.767986111103</v>
      </c>
      <c r="U3959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f t="shared" si="427"/>
        <v>33</v>
      </c>
      <c r="P3960">
        <f t="shared" si="428"/>
        <v>40.07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41816.742037037038</v>
      </c>
      <c r="T3960" s="9">
        <f t="shared" si="432"/>
        <v>41853.375</v>
      </c>
      <c r="U3960">
        <f t="shared" si="433"/>
        <v>37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f t="shared" si="427"/>
        <v>25</v>
      </c>
      <c r="P3961">
        <f t="shared" si="428"/>
        <v>24.34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41880.580509259256</v>
      </c>
      <c r="T3961" s="9">
        <f t="shared" si="432"/>
        <v>41910.580509259256</v>
      </c>
      <c r="U3961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f t="shared" si="427"/>
        <v>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42342.63722222222</v>
      </c>
      <c r="T3962" s="9">
        <f t="shared" si="432"/>
        <v>42372.63722222222</v>
      </c>
      <c r="U3962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f t="shared" si="427"/>
        <v>1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41745.682986111111</v>
      </c>
      <c r="T3963" s="9">
        <f t="shared" si="432"/>
        <v>41767.682986111111</v>
      </c>
      <c r="U3963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f t="shared" si="427"/>
        <v>4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42311.413124999999</v>
      </c>
      <c r="T3964" s="9">
        <f t="shared" si="432"/>
        <v>42336.413124999999</v>
      </c>
      <c r="U3964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f t="shared" si="427"/>
        <v>0</v>
      </c>
      <c r="P3965" t="str">
        <f t="shared" si="428"/>
        <v/>
      </c>
      <c r="Q3965" t="str">
        <f t="shared" si="429"/>
        <v>theater</v>
      </c>
      <c r="R3965" t="str">
        <f t="shared" si="430"/>
        <v>plays</v>
      </c>
      <c r="S3965" s="9">
        <f t="shared" si="431"/>
        <v>42295.945798611108</v>
      </c>
      <c r="T3965" s="9">
        <f t="shared" si="432"/>
        <v>42325.987465277773</v>
      </c>
      <c r="U3965">
        <f t="shared" si="433"/>
        <v>31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f t="shared" si="427"/>
        <v>7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42053.513726851852</v>
      </c>
      <c r="T3966" s="9">
        <f t="shared" si="432"/>
        <v>42113.47206018518</v>
      </c>
      <c r="U3966">
        <f t="shared" si="433"/>
        <v>60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f t="shared" si="427"/>
        <v>15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42414.027546296296</v>
      </c>
      <c r="T3967" s="9">
        <f t="shared" si="432"/>
        <v>42473.985879629625</v>
      </c>
      <c r="U3967">
        <f t="shared" si="433"/>
        <v>60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f t="shared" si="427"/>
        <v>1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41801.503217592588</v>
      </c>
      <c r="T3968" s="9">
        <f t="shared" si="432"/>
        <v>41843.915972222218</v>
      </c>
      <c r="U3968">
        <f t="shared" si="433"/>
        <v>43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f t="shared" si="427"/>
        <v>25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42770.082256944443</v>
      </c>
      <c r="T3969" s="9">
        <f t="shared" si="432"/>
        <v>42800.082256944443</v>
      </c>
      <c r="U3969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f t="shared" si="427"/>
        <v>11</v>
      </c>
      <c r="P3970">
        <f t="shared" si="428"/>
        <v>47.91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42452.60732638889</v>
      </c>
      <c r="T3970" s="9">
        <f t="shared" si="432"/>
        <v>42512.60732638889</v>
      </c>
      <c r="U3970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f t="shared" ref="O3971:O4034" si="434">ROUNDUP(SUM(E3971/D3971)*100,)</f>
        <v>8</v>
      </c>
      <c r="P3971">
        <f t="shared" ref="P3971:P4034" si="435">IFERROR(ROUNDUP(E3971/L3971,2),"")</f>
        <v>35.169999999999995</v>
      </c>
      <c r="Q3971" t="str">
        <f t="shared" ref="Q3971:Q4034" si="436">LEFT(N3971,SEARCH("/",N3971,1)-1)</f>
        <v>theater</v>
      </c>
      <c r="R3971" t="str">
        <f t="shared" ref="R3971:R4034" si="437">RIGHT(N3971,LEN(N3971) - SEARCH("/",N3971))</f>
        <v>plays</v>
      </c>
      <c r="S3971" s="9">
        <f t="shared" ref="S3971:S4034" si="438">(((J3971/60)/60)/24)+DATE(1970,1,1)+(-5/24)</f>
        <v>42601.646365740737</v>
      </c>
      <c r="T3971" s="9">
        <f t="shared" ref="T3971:T4034" si="439">(((I3971/60)/60)/24)+DATE(1970,1,1)+(-5/24)</f>
        <v>42610.954861111109</v>
      </c>
      <c r="U3971">
        <f t="shared" ref="U3971:U4034" si="440">IFERROR(ROUNDUP(T3971-S3971,0),"")</f>
        <v>10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f t="shared" si="434"/>
        <v>1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42447.655219907399</v>
      </c>
      <c r="T3972" s="9">
        <f t="shared" si="439"/>
        <v>42477.655219907399</v>
      </c>
      <c r="U3972">
        <f t="shared" si="440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f t="shared" si="434"/>
        <v>1</v>
      </c>
      <c r="P3973">
        <f t="shared" si="435"/>
        <v>22.67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41811.327847222223</v>
      </c>
      <c r="T3973" s="9">
        <f t="shared" si="439"/>
        <v>41841.327847222223</v>
      </c>
      <c r="U3973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f t="shared" si="434"/>
        <v>22</v>
      </c>
      <c r="P3974">
        <f t="shared" si="435"/>
        <v>26.380000000000003</v>
      </c>
      <c r="Q3974" t="str">
        <f t="shared" si="436"/>
        <v>theater</v>
      </c>
      <c r="R3974" t="str">
        <f t="shared" si="437"/>
        <v>plays</v>
      </c>
      <c r="S3974" s="9">
        <f t="shared" si="438"/>
        <v>41980.859189814808</v>
      </c>
      <c r="T3974" s="9">
        <f t="shared" si="439"/>
        <v>42040.859189814808</v>
      </c>
      <c r="U3974">
        <f t="shared" si="440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f t="shared" si="434"/>
        <v>79</v>
      </c>
      <c r="P3975">
        <f t="shared" si="435"/>
        <v>105.55000000000001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42469.475810185184</v>
      </c>
      <c r="T3975" s="9">
        <f t="shared" si="439"/>
        <v>42498.958333333336</v>
      </c>
      <c r="U3975">
        <f t="shared" si="440"/>
        <v>30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f t="shared" si="434"/>
        <v>32</v>
      </c>
      <c r="P3976">
        <f t="shared" si="435"/>
        <v>29.1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42493.338518518511</v>
      </c>
      <c r="T3976" s="9">
        <f t="shared" si="439"/>
        <v>42523.338518518511</v>
      </c>
      <c r="U3976">
        <f t="shared" si="440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f t="shared" si="434"/>
        <v>0</v>
      </c>
      <c r="P3977" t="str">
        <f t="shared" si="435"/>
        <v/>
      </c>
      <c r="Q3977" t="str">
        <f t="shared" si="436"/>
        <v>theater</v>
      </c>
      <c r="R3977" t="str">
        <f t="shared" si="437"/>
        <v>plays</v>
      </c>
      <c r="S3977" s="9">
        <f t="shared" si="438"/>
        <v>42534.658541666664</v>
      </c>
      <c r="T3977" s="9">
        <f t="shared" si="439"/>
        <v>42564.658541666664</v>
      </c>
      <c r="U3977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41830.650011574071</v>
      </c>
      <c r="T3978" s="9">
        <f t="shared" si="439"/>
        <v>41852.083333333328</v>
      </c>
      <c r="U3978">
        <f t="shared" si="440"/>
        <v>22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f t="shared" si="434"/>
        <v>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42543.580231481479</v>
      </c>
      <c r="T3979" s="9">
        <f t="shared" si="439"/>
        <v>42573.580231481479</v>
      </c>
      <c r="U3979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f t="shared" si="434"/>
        <v>11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41975.434641203705</v>
      </c>
      <c r="T3980" s="9">
        <f t="shared" si="439"/>
        <v>42035.434641203705</v>
      </c>
      <c r="U3980">
        <f t="shared" si="440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f t="shared" si="434"/>
        <v>2</v>
      </c>
      <c r="P3981">
        <f t="shared" si="435"/>
        <v>18.34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42069.695104166669</v>
      </c>
      <c r="T3981" s="9">
        <f t="shared" si="439"/>
        <v>42092.624999999993</v>
      </c>
      <c r="U3981">
        <f t="shared" si="440"/>
        <v>23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f t="shared" si="434"/>
        <v>18</v>
      </c>
      <c r="P3982">
        <f t="shared" si="435"/>
        <v>64.290000000000006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41795.390590277777</v>
      </c>
      <c r="T3982" s="9">
        <f t="shared" si="439"/>
        <v>41825.390590277777</v>
      </c>
      <c r="U3982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f t="shared" si="434"/>
        <v>5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42507.971631944441</v>
      </c>
      <c r="T3983" s="9">
        <f t="shared" si="439"/>
        <v>42567.971631944441</v>
      </c>
      <c r="U3983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42132.601620370369</v>
      </c>
      <c r="T3984" s="9">
        <f t="shared" si="439"/>
        <v>42192.601620370369</v>
      </c>
      <c r="U3984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f t="shared" si="434"/>
        <v>35</v>
      </c>
      <c r="P3985">
        <f t="shared" si="435"/>
        <v>84.29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41747.661527777775</v>
      </c>
      <c r="T3985" s="9">
        <f t="shared" si="439"/>
        <v>41779.082638888889</v>
      </c>
      <c r="U3985">
        <f t="shared" si="440"/>
        <v>32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f t="shared" si="434"/>
        <v>7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41920.755138888882</v>
      </c>
      <c r="T3986" s="9">
        <f t="shared" si="439"/>
        <v>41950.791666666664</v>
      </c>
      <c r="U3986">
        <f t="shared" si="440"/>
        <v>31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f t="shared" si="434"/>
        <v>33</v>
      </c>
      <c r="P3987">
        <f t="shared" si="435"/>
        <v>33.739999999999995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42399.499074074069</v>
      </c>
      <c r="T3987" s="9">
        <f t="shared" si="439"/>
        <v>42420.670138888883</v>
      </c>
      <c r="U3987">
        <f t="shared" si="440"/>
        <v>22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f t="shared" si="434"/>
        <v>10</v>
      </c>
      <c r="P3988">
        <f t="shared" si="435"/>
        <v>37.54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42467.340208333328</v>
      </c>
      <c r="T3988" s="9">
        <f t="shared" si="439"/>
        <v>42496.336111111108</v>
      </c>
      <c r="U3988">
        <f t="shared" si="440"/>
        <v>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f t="shared" si="434"/>
        <v>38</v>
      </c>
      <c r="P3989">
        <f t="shared" si="435"/>
        <v>11.62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41765.716319444444</v>
      </c>
      <c r="T3989" s="9">
        <f t="shared" si="439"/>
        <v>41775.716319444444</v>
      </c>
      <c r="U3989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f t="shared" si="434"/>
        <v>3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42229.872835648144</v>
      </c>
      <c r="T3990" s="9">
        <f t="shared" si="439"/>
        <v>42244.872835648144</v>
      </c>
      <c r="U3990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f t="shared" si="434"/>
        <v>0</v>
      </c>
      <c r="P3991" t="str">
        <f t="shared" si="435"/>
        <v/>
      </c>
      <c r="Q3991" t="str">
        <f t="shared" si="436"/>
        <v>theater</v>
      </c>
      <c r="R3991" t="str">
        <f t="shared" si="437"/>
        <v>plays</v>
      </c>
      <c r="S3991" s="9">
        <f t="shared" si="438"/>
        <v>42286.541446759256</v>
      </c>
      <c r="T3991" s="9">
        <f t="shared" si="439"/>
        <v>42316.583113425928</v>
      </c>
      <c r="U3991">
        <f t="shared" si="440"/>
        <v>31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f t="shared" si="434"/>
        <v>5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42401.464039351849</v>
      </c>
      <c r="T3992" s="9">
        <f t="shared" si="439"/>
        <v>42431.464039351849</v>
      </c>
      <c r="U3992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42125.436134259253</v>
      </c>
      <c r="T3993" s="9">
        <f t="shared" si="439"/>
        <v>42155.436134259253</v>
      </c>
      <c r="U3993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f t="shared" si="434"/>
        <v>6</v>
      </c>
      <c r="P3994">
        <f t="shared" si="435"/>
        <v>60.12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42289.732164351844</v>
      </c>
      <c r="T3994" s="9">
        <f t="shared" si="439"/>
        <v>42349.773831018516</v>
      </c>
      <c r="U3994">
        <f t="shared" si="440"/>
        <v>61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f t="shared" si="434"/>
        <v>1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42107.656388888885</v>
      </c>
      <c r="T3995" s="9">
        <f t="shared" si="439"/>
        <v>42137.656388888885</v>
      </c>
      <c r="U3995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f t="shared" si="434"/>
        <v>1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41809.181597222218</v>
      </c>
      <c r="T3996" s="9">
        <f t="shared" si="439"/>
        <v>41839.181597222218</v>
      </c>
      <c r="U3996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42019.475428240738</v>
      </c>
      <c r="T3997" s="9">
        <f t="shared" si="439"/>
        <v>42049.268749999996</v>
      </c>
      <c r="U3997">
        <f t="shared" si="440"/>
        <v>30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f t="shared" si="434"/>
        <v>17</v>
      </c>
      <c r="P3998">
        <f t="shared" si="435"/>
        <v>29.240000000000002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41950.058611111104</v>
      </c>
      <c r="T3998" s="9">
        <f t="shared" si="439"/>
        <v>41963.461111111108</v>
      </c>
      <c r="U3998">
        <f t="shared" si="440"/>
        <v>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f t="shared" si="434"/>
        <v>0</v>
      </c>
      <c r="P3999" t="str">
        <f t="shared" si="435"/>
        <v/>
      </c>
      <c r="Q3999" t="str">
        <f t="shared" si="436"/>
        <v>theater</v>
      </c>
      <c r="R3999" t="str">
        <f t="shared" si="437"/>
        <v>plays</v>
      </c>
      <c r="S3999" s="9">
        <f t="shared" si="438"/>
        <v>42069.183113425919</v>
      </c>
      <c r="T3999" s="9">
        <f t="shared" si="439"/>
        <v>42099.141446759262</v>
      </c>
      <c r="U3999">
        <f t="shared" si="440"/>
        <v>30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f t="shared" si="434"/>
        <v>58</v>
      </c>
      <c r="P4000">
        <f t="shared" si="435"/>
        <v>59.589999999999996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42061.754930555551</v>
      </c>
      <c r="T4000" s="9">
        <f t="shared" si="439"/>
        <v>42091.713263888887</v>
      </c>
      <c r="U4000">
        <f t="shared" si="440"/>
        <v>30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f t="shared" si="434"/>
        <v>17</v>
      </c>
      <c r="P4001">
        <f t="shared" si="435"/>
        <v>82.58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41842.620347222219</v>
      </c>
      <c r="T4001" s="9">
        <f t="shared" si="439"/>
        <v>41882.619317129625</v>
      </c>
      <c r="U4001">
        <f t="shared" si="440"/>
        <v>40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f t="shared" si="434"/>
        <v>1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42437.437013888884</v>
      </c>
      <c r="T4002" s="9">
        <f t="shared" si="439"/>
        <v>42497.39534722222</v>
      </c>
      <c r="U4002">
        <f t="shared" si="440"/>
        <v>60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f t="shared" si="434"/>
        <v>38</v>
      </c>
      <c r="P4003">
        <f t="shared" si="435"/>
        <v>32.36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42775.755879629629</v>
      </c>
      <c r="T4003" s="9">
        <f t="shared" si="439"/>
        <v>42795.583333333336</v>
      </c>
      <c r="U4003">
        <f t="shared" si="440"/>
        <v>20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f t="shared" si="434"/>
        <v>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41878.835196759253</v>
      </c>
      <c r="T4004" s="9">
        <f t="shared" si="439"/>
        <v>41908.835196759253</v>
      </c>
      <c r="U4004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f t="shared" si="434"/>
        <v>11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42020.379016203697</v>
      </c>
      <c r="T4005" s="9">
        <f t="shared" si="439"/>
        <v>42050.379016203697</v>
      </c>
      <c r="U4005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f t="shared" si="434"/>
        <v>1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41889.954363425924</v>
      </c>
      <c r="T4006" s="9">
        <f t="shared" si="439"/>
        <v>41919.954363425924</v>
      </c>
      <c r="U4006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f t="shared" si="434"/>
        <v>2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41872.599363425921</v>
      </c>
      <c r="T4007" s="9">
        <f t="shared" si="439"/>
        <v>41932.599363425921</v>
      </c>
      <c r="U4007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f t="shared" si="434"/>
        <v>1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42391.564664351848</v>
      </c>
      <c r="T4008" s="9">
        <f t="shared" si="439"/>
        <v>42416.564664351848</v>
      </c>
      <c r="U4008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f t="shared" si="434"/>
        <v>1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41848.564594907402</v>
      </c>
      <c r="T4009" s="9">
        <f t="shared" si="439"/>
        <v>41877.477777777778</v>
      </c>
      <c r="U4009">
        <f t="shared" si="440"/>
        <v>29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42177.755868055552</v>
      </c>
      <c r="T4010" s="9">
        <f t="shared" si="439"/>
        <v>42207.755868055552</v>
      </c>
      <c r="U4010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41851.492592592593</v>
      </c>
      <c r="T4011" s="9">
        <f t="shared" si="439"/>
        <v>41891.492592592593</v>
      </c>
      <c r="U4011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f t="shared" si="434"/>
        <v>25</v>
      </c>
      <c r="P4012">
        <f t="shared" si="435"/>
        <v>45.85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41921.562106481477</v>
      </c>
      <c r="T4012" s="9">
        <f t="shared" si="439"/>
        <v>41938.562106481477</v>
      </c>
      <c r="U4012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f t="shared" si="434"/>
        <v>8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42002.336550925924</v>
      </c>
      <c r="T4013" s="9">
        <f t="shared" si="439"/>
        <v>42032.336550925924</v>
      </c>
      <c r="U4013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f t="shared" si="434"/>
        <v>0</v>
      </c>
      <c r="P4014" t="str">
        <f t="shared" si="435"/>
        <v/>
      </c>
      <c r="Q4014" t="str">
        <f t="shared" si="436"/>
        <v>theater</v>
      </c>
      <c r="R4014" t="str">
        <f t="shared" si="437"/>
        <v>plays</v>
      </c>
      <c r="S4014" s="9">
        <f t="shared" si="438"/>
        <v>42096.336215277777</v>
      </c>
      <c r="T4014" s="9">
        <f t="shared" si="439"/>
        <v>42126.336215277777</v>
      </c>
      <c r="U4014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f t="shared" si="434"/>
        <v>2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42021.092858796292</v>
      </c>
      <c r="T4015" s="9">
        <f t="shared" si="439"/>
        <v>42051.092858796292</v>
      </c>
      <c r="U4015">
        <f t="shared" si="440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f t="shared" si="434"/>
        <v>0</v>
      </c>
      <c r="P4016" t="str">
        <f t="shared" si="435"/>
        <v/>
      </c>
      <c r="Q4016" t="str">
        <f t="shared" si="436"/>
        <v>theater</v>
      </c>
      <c r="R4016" t="str">
        <f t="shared" si="437"/>
        <v>plays</v>
      </c>
      <c r="S4016" s="9">
        <f t="shared" si="438"/>
        <v>42419.037835648145</v>
      </c>
      <c r="T4016" s="9">
        <f t="shared" si="439"/>
        <v>42434.037835648145</v>
      </c>
      <c r="U4016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f t="shared" si="434"/>
        <v>1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42174.572488425918</v>
      </c>
      <c r="T4017" s="9">
        <f t="shared" si="439"/>
        <v>42204.572488425918</v>
      </c>
      <c r="U4017">
        <f t="shared" si="440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41869.664351851847</v>
      </c>
      <c r="T4018" s="9">
        <f t="shared" si="439"/>
        <v>41899.664351851847</v>
      </c>
      <c r="U4018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f t="shared" si="434"/>
        <v>2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41856.463819444441</v>
      </c>
      <c r="T4019" s="9">
        <f t="shared" si="439"/>
        <v>41886.463819444441</v>
      </c>
      <c r="U4019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f t="shared" si="434"/>
        <v>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42620.702638888884</v>
      </c>
      <c r="T4020" s="9">
        <f t="shared" si="439"/>
        <v>42650.702638888884</v>
      </c>
      <c r="U4020">
        <f t="shared" si="440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f t="shared" si="434"/>
        <v>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42417.467546296299</v>
      </c>
      <c r="T4021" s="9">
        <f t="shared" si="439"/>
        <v>42475.477777777771</v>
      </c>
      <c r="U4021">
        <f t="shared" si="440"/>
        <v>59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f t="shared" si="434"/>
        <v>17</v>
      </c>
      <c r="P4022">
        <f t="shared" si="435"/>
        <v>33.339999999999996</v>
      </c>
      <c r="Q4022" t="str">
        <f t="shared" si="436"/>
        <v>theater</v>
      </c>
      <c r="R4022" t="str">
        <f t="shared" si="437"/>
        <v>plays</v>
      </c>
      <c r="S4022" s="9">
        <f t="shared" si="438"/>
        <v>42056.982627314814</v>
      </c>
      <c r="T4022" s="9">
        <f t="shared" si="439"/>
        <v>42086.940960648142</v>
      </c>
      <c r="U4022">
        <f t="shared" si="440"/>
        <v>30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f t="shared" si="434"/>
        <v>1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41878.703217592592</v>
      </c>
      <c r="T4023" s="9">
        <f t="shared" si="439"/>
        <v>41938.703217592592</v>
      </c>
      <c r="U4023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f t="shared" si="434"/>
        <v>70</v>
      </c>
      <c r="P4024">
        <f t="shared" si="435"/>
        <v>63.559999999999995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41990.375775462955</v>
      </c>
      <c r="T4024" s="9">
        <f t="shared" si="439"/>
        <v>42035.912499999999</v>
      </c>
      <c r="U4024">
        <f t="shared" si="440"/>
        <v>46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f t="shared" si="434"/>
        <v>0</v>
      </c>
      <c r="P4025" t="str">
        <f t="shared" si="435"/>
        <v/>
      </c>
      <c r="Q4025" t="str">
        <f t="shared" si="436"/>
        <v>theater</v>
      </c>
      <c r="R4025" t="str">
        <f t="shared" si="437"/>
        <v>plays</v>
      </c>
      <c r="S4025" s="9">
        <f t="shared" si="438"/>
        <v>42408.791238425918</v>
      </c>
      <c r="T4025" s="9">
        <f t="shared" si="439"/>
        <v>42453.749571759261</v>
      </c>
      <c r="U4025">
        <f t="shared" si="440"/>
        <v>45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f t="shared" si="434"/>
        <v>2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42217.461770833332</v>
      </c>
      <c r="T4026" s="9">
        <f t="shared" si="439"/>
        <v>42247.461770833332</v>
      </c>
      <c r="U4026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42151.029351851852</v>
      </c>
      <c r="T4027" s="9">
        <f t="shared" si="439"/>
        <v>42211.029351851852</v>
      </c>
      <c r="U4027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f t="shared" si="434"/>
        <v>0</v>
      </c>
      <c r="P4028" t="str">
        <f t="shared" si="435"/>
        <v/>
      </c>
      <c r="Q4028" t="str">
        <f t="shared" si="436"/>
        <v>theater</v>
      </c>
      <c r="R4028" t="str">
        <f t="shared" si="437"/>
        <v>plays</v>
      </c>
      <c r="S4028" s="9">
        <f t="shared" si="438"/>
        <v>42282.447210648148</v>
      </c>
      <c r="T4028" s="9">
        <f t="shared" si="439"/>
        <v>42342.488877314812</v>
      </c>
      <c r="U4028">
        <f t="shared" si="440"/>
        <v>61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f t="shared" si="434"/>
        <v>8</v>
      </c>
      <c r="P4029">
        <f t="shared" si="435"/>
        <v>30.720000000000002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42768.762511574074</v>
      </c>
      <c r="T4029" s="9">
        <f t="shared" si="439"/>
        <v>42788.833333333336</v>
      </c>
      <c r="U4029">
        <f t="shared" si="440"/>
        <v>21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f t="shared" si="434"/>
        <v>29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41765.730324074073</v>
      </c>
      <c r="T4030" s="9">
        <f t="shared" si="439"/>
        <v>41795.730324074073</v>
      </c>
      <c r="U4030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f t="shared" si="434"/>
        <v>0</v>
      </c>
      <c r="P4031" t="str">
        <f t="shared" si="435"/>
        <v/>
      </c>
      <c r="Q4031" t="str">
        <f t="shared" si="436"/>
        <v>theater</v>
      </c>
      <c r="R4031" t="str">
        <f t="shared" si="437"/>
        <v>plays</v>
      </c>
      <c r="S4031" s="9">
        <f t="shared" si="438"/>
        <v>42321.816782407412</v>
      </c>
      <c r="T4031" s="9">
        <f t="shared" si="439"/>
        <v>42351.816782407412</v>
      </c>
      <c r="U4031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f t="shared" si="434"/>
        <v>16</v>
      </c>
      <c r="P4032">
        <f t="shared" si="435"/>
        <v>66.67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42374.446747685179</v>
      </c>
      <c r="T4032" s="9">
        <f t="shared" si="439"/>
        <v>42403.575694444437</v>
      </c>
      <c r="U4032">
        <f t="shared" si="440"/>
        <v>30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f t="shared" si="434"/>
        <v>0</v>
      </c>
      <c r="P4033" t="str">
        <f t="shared" si="435"/>
        <v/>
      </c>
      <c r="Q4033" t="str">
        <f t="shared" si="436"/>
        <v>theater</v>
      </c>
      <c r="R4033" t="str">
        <f t="shared" si="437"/>
        <v>plays</v>
      </c>
      <c r="S4033" s="9">
        <f t="shared" si="438"/>
        <v>41941.376898148148</v>
      </c>
      <c r="T4033" s="9">
        <f t="shared" si="439"/>
        <v>41991.418564814812</v>
      </c>
      <c r="U4033">
        <f t="shared" si="440"/>
        <v>51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f t="shared" si="434"/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42293.60087962963</v>
      </c>
      <c r="T4034" s="9">
        <f t="shared" si="439"/>
        <v>42353.642546296294</v>
      </c>
      <c r="U4034">
        <f t="shared" si="440"/>
        <v>61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f t="shared" ref="O4035:O4098" si="441">ROUNDUP(SUM(E4035/D4035)*100,)</f>
        <v>26</v>
      </c>
      <c r="P4035">
        <f t="shared" ref="P4035:P4098" si="442">IFERROR(ROUNDUP(E4035/L4035,2),"")</f>
        <v>65.350000000000009</v>
      </c>
      <c r="Q4035" t="str">
        <f t="shared" ref="Q4035:Q4098" si="443">LEFT(N4035,SEARCH("/",N4035,1)-1)</f>
        <v>theater</v>
      </c>
      <c r="R4035" t="str">
        <f t="shared" ref="R4035:R4098" si="444">RIGHT(N4035,LEN(N4035) - SEARCH("/",N4035))</f>
        <v>plays</v>
      </c>
      <c r="S4035" s="9">
        <f t="shared" ref="S4035:S4098" si="445">(((J4035/60)/60)/24)+DATE(1970,1,1)+(-5/24)</f>
        <v>42614.06046296296</v>
      </c>
      <c r="T4035" s="9">
        <f t="shared" ref="T4035:T4098" si="446">(((I4035/60)/60)/24)+DATE(1970,1,1)+(-5/24)</f>
        <v>42645.166666666664</v>
      </c>
      <c r="U4035">
        <f t="shared" ref="U4035:U4098" si="447">IFERROR(ROUNDUP(T4035-S4035,0),"")</f>
        <v>32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f t="shared" si="441"/>
        <v>2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42067.739004629628</v>
      </c>
      <c r="T4036" s="9">
        <f t="shared" si="446"/>
        <v>42097.697337962956</v>
      </c>
      <c r="U4036">
        <f t="shared" si="447"/>
        <v>30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f t="shared" si="441"/>
        <v>37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41903.674618055549</v>
      </c>
      <c r="T4037" s="9">
        <f t="shared" si="446"/>
        <v>41933.674618055549</v>
      </c>
      <c r="U4037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f t="shared" si="441"/>
        <v>48</v>
      </c>
      <c r="P4038">
        <f t="shared" si="442"/>
        <v>166.06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41804.728749999995</v>
      </c>
      <c r="T4038" s="9">
        <f t="shared" si="446"/>
        <v>41821.729166666664</v>
      </c>
      <c r="U4038">
        <f t="shared" si="447"/>
        <v>18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f t="shared" si="441"/>
        <v>12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42496.862442129634</v>
      </c>
      <c r="T4039" s="9">
        <f t="shared" si="446"/>
        <v>42514.392361111109</v>
      </c>
      <c r="U4039">
        <f t="shared" si="447"/>
        <v>18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f t="shared" si="441"/>
        <v>13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41869.59039351852</v>
      </c>
      <c r="T4040" s="9">
        <f t="shared" si="446"/>
        <v>41929.59039351852</v>
      </c>
      <c r="U4040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42305.462581018517</v>
      </c>
      <c r="T4041" s="9">
        <f t="shared" si="446"/>
        <v>42339.040972222218</v>
      </c>
      <c r="U4041">
        <f t="shared" si="447"/>
        <v>34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f t="shared" si="441"/>
        <v>32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42144.023194444446</v>
      </c>
      <c r="T4042" s="9">
        <f t="shared" si="446"/>
        <v>42202.916666666664</v>
      </c>
      <c r="U4042">
        <f t="shared" si="447"/>
        <v>59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f t="shared" si="441"/>
        <v>1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42559.265671296293</v>
      </c>
      <c r="T4043" s="9">
        <f t="shared" si="446"/>
        <v>42619.265671296293</v>
      </c>
      <c r="U4043">
        <f t="shared" si="447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f t="shared" si="441"/>
        <v>1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41994.875740740739</v>
      </c>
      <c r="T4044" s="9">
        <f t="shared" si="446"/>
        <v>42024.594444444439</v>
      </c>
      <c r="U4044">
        <f t="shared" si="447"/>
        <v>30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f t="shared" si="441"/>
        <v>0</v>
      </c>
      <c r="P4045" t="str">
        <f t="shared" si="442"/>
        <v/>
      </c>
      <c r="Q4045" t="str">
        <f t="shared" si="443"/>
        <v>theater</v>
      </c>
      <c r="R4045" t="str">
        <f t="shared" si="444"/>
        <v>plays</v>
      </c>
      <c r="S4045" s="9">
        <f t="shared" si="445"/>
        <v>41948.749131944445</v>
      </c>
      <c r="T4045" s="9">
        <f t="shared" si="446"/>
        <v>41963.749131944445</v>
      </c>
      <c r="U4045">
        <f t="shared" si="447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f t="shared" si="441"/>
        <v>38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42074.011365740742</v>
      </c>
      <c r="T4046" s="9">
        <f t="shared" si="446"/>
        <v>42103.999999999993</v>
      </c>
      <c r="U4046">
        <f t="shared" si="447"/>
        <v>30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f t="shared" si="441"/>
        <v>1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41841.992928240739</v>
      </c>
      <c r="T4047" s="9">
        <f t="shared" si="446"/>
        <v>41871.992928240739</v>
      </c>
      <c r="U4047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f t="shared" si="441"/>
        <v>9</v>
      </c>
      <c r="P4048">
        <f t="shared" si="442"/>
        <v>38.339999999999996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41904.442245370366</v>
      </c>
      <c r="T4048" s="9">
        <f t="shared" si="446"/>
        <v>41934.442245370366</v>
      </c>
      <c r="U4048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f t="shared" si="441"/>
        <v>3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41990.814155092587</v>
      </c>
      <c r="T4049" s="9">
        <f t="shared" si="446"/>
        <v>42014.833333333336</v>
      </c>
      <c r="U4049">
        <f t="shared" si="447"/>
        <v>25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f t="shared" si="441"/>
        <v>18</v>
      </c>
      <c r="P4050">
        <f t="shared" si="442"/>
        <v>32.979999999999997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42436.300775462958</v>
      </c>
      <c r="T4050" s="9">
        <f t="shared" si="446"/>
        <v>42471.259108796294</v>
      </c>
      <c r="U4050">
        <f t="shared" si="447"/>
        <v>35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f t="shared" si="441"/>
        <v>1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42169.750173611108</v>
      </c>
      <c r="T4051" s="9">
        <f t="shared" si="446"/>
        <v>42199.750173611108</v>
      </c>
      <c r="U4051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f t="shared" si="441"/>
        <v>1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41905.428136574068</v>
      </c>
      <c r="T4052" s="9">
        <f t="shared" si="446"/>
        <v>41935.428136574068</v>
      </c>
      <c r="U4052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f t="shared" si="441"/>
        <v>0</v>
      </c>
      <c r="P4053" t="str">
        <f t="shared" si="442"/>
        <v/>
      </c>
      <c r="Q4053" t="str">
        <f t="shared" si="443"/>
        <v>theater</v>
      </c>
      <c r="R4053" t="str">
        <f t="shared" si="444"/>
        <v>plays</v>
      </c>
      <c r="S4053" s="9">
        <f t="shared" si="445"/>
        <v>41761.601817129631</v>
      </c>
      <c r="T4053" s="9">
        <f t="shared" si="446"/>
        <v>41768.078472222223</v>
      </c>
      <c r="U4053">
        <f t="shared" si="447"/>
        <v>7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f t="shared" si="441"/>
        <v>38</v>
      </c>
      <c r="P4054">
        <f t="shared" si="442"/>
        <v>86.62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41865.670324074068</v>
      </c>
      <c r="T4054" s="9">
        <f t="shared" si="446"/>
        <v>41925.670324074068</v>
      </c>
      <c r="U4054">
        <f t="shared" si="447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41928.481805555552</v>
      </c>
      <c r="T4055" s="9">
        <f t="shared" si="446"/>
        <v>41958.624999999993</v>
      </c>
      <c r="U4055">
        <f t="shared" si="447"/>
        <v>31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f t="shared" si="441"/>
        <v>0</v>
      </c>
      <c r="P4056" t="str">
        <f t="shared" si="442"/>
        <v/>
      </c>
      <c r="Q4056" t="str">
        <f t="shared" si="443"/>
        <v>theater</v>
      </c>
      <c r="R4056" t="str">
        <f t="shared" si="444"/>
        <v>plays</v>
      </c>
      <c r="S4056" s="9">
        <f t="shared" si="445"/>
        <v>42613.632928240739</v>
      </c>
      <c r="T4056" s="9">
        <f t="shared" si="446"/>
        <v>42643.958333333336</v>
      </c>
      <c r="U4056">
        <f t="shared" si="447"/>
        <v>31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f t="shared" si="441"/>
        <v>18</v>
      </c>
      <c r="P4057">
        <f t="shared" si="442"/>
        <v>41.96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41779.44017361111</v>
      </c>
      <c r="T4057" s="9">
        <f t="shared" si="446"/>
        <v>41809.44017361111</v>
      </c>
      <c r="U4057">
        <f t="shared" si="447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f t="shared" si="441"/>
        <v>53</v>
      </c>
      <c r="P4058">
        <f t="shared" si="442"/>
        <v>88.34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42534.724988425929</v>
      </c>
      <c r="T4058" s="9">
        <f t="shared" si="446"/>
        <v>42554.624305555553</v>
      </c>
      <c r="U4058">
        <f t="shared" si="447"/>
        <v>20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f t="shared" si="441"/>
        <v>23</v>
      </c>
      <c r="P4059">
        <f t="shared" si="442"/>
        <v>129.16999999999999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42310.760185185187</v>
      </c>
      <c r="T4059" s="9">
        <f t="shared" si="446"/>
        <v>42333.749999999993</v>
      </c>
      <c r="U4059">
        <f t="shared" si="447"/>
        <v>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f t="shared" si="441"/>
        <v>3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42445.852361111109</v>
      </c>
      <c r="T4060" s="9">
        <f t="shared" si="446"/>
        <v>42460.957638888889</v>
      </c>
      <c r="U4060">
        <f t="shared" si="447"/>
        <v>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f t="shared" si="441"/>
        <v>3</v>
      </c>
      <c r="P4061">
        <f t="shared" si="442"/>
        <v>35.72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41866.432314814811</v>
      </c>
      <c r="T4061" s="9">
        <f t="shared" si="446"/>
        <v>41897.916666666664</v>
      </c>
      <c r="U4061">
        <f t="shared" si="447"/>
        <v>32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41779.486759259256</v>
      </c>
      <c r="T4062" s="9">
        <f t="shared" si="446"/>
        <v>41813.458333333328</v>
      </c>
      <c r="U4062">
        <f t="shared" si="447"/>
        <v>34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f t="shared" si="441"/>
        <v>0</v>
      </c>
      <c r="P4063" t="str">
        <f t="shared" si="442"/>
        <v/>
      </c>
      <c r="Q4063" t="str">
        <f t="shared" si="443"/>
        <v>theater</v>
      </c>
      <c r="R4063" t="str">
        <f t="shared" si="444"/>
        <v>plays</v>
      </c>
      <c r="S4063" s="9">
        <f t="shared" si="445"/>
        <v>42420.933136574073</v>
      </c>
      <c r="T4063" s="9">
        <f t="shared" si="446"/>
        <v>42480.891469907401</v>
      </c>
      <c r="U4063">
        <f t="shared" si="447"/>
        <v>60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f t="shared" si="441"/>
        <v>3</v>
      </c>
      <c r="P4064">
        <f t="shared" si="442"/>
        <v>163.34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42523.530879629623</v>
      </c>
      <c r="T4064" s="9">
        <f t="shared" si="446"/>
        <v>42553.530879629623</v>
      </c>
      <c r="U4064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f t="shared" si="441"/>
        <v>2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41787.473194444443</v>
      </c>
      <c r="T4065" s="9">
        <f t="shared" si="446"/>
        <v>41817.473194444443</v>
      </c>
      <c r="U4065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f t="shared" si="441"/>
        <v>20</v>
      </c>
      <c r="P4066">
        <f t="shared" si="442"/>
        <v>64.17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42093.379930555551</v>
      </c>
      <c r="T4066" s="9">
        <f t="shared" si="446"/>
        <v>42123.379930555551</v>
      </c>
      <c r="U4066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f t="shared" si="441"/>
        <v>1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41833.74318287037</v>
      </c>
      <c r="T4067" s="9">
        <f t="shared" si="446"/>
        <v>41863.74318287037</v>
      </c>
      <c r="U4067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f t="shared" si="441"/>
        <v>1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42478.830879629626</v>
      </c>
      <c r="T4068" s="9">
        <f t="shared" si="446"/>
        <v>42508.830879629626</v>
      </c>
      <c r="U4068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f t="shared" si="441"/>
        <v>61</v>
      </c>
      <c r="P4069">
        <f t="shared" si="442"/>
        <v>179.12</v>
      </c>
      <c r="Q4069" t="str">
        <f t="shared" si="443"/>
        <v>theater</v>
      </c>
      <c r="R4069" t="str">
        <f t="shared" si="444"/>
        <v>plays</v>
      </c>
      <c r="S4069" s="9">
        <f t="shared" si="445"/>
        <v>42234.909143518518</v>
      </c>
      <c r="T4069" s="9">
        <f t="shared" si="446"/>
        <v>42274.909143518518</v>
      </c>
      <c r="U4069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42718.755266203698</v>
      </c>
      <c r="T4070" s="9">
        <f t="shared" si="446"/>
        <v>42748.753472222219</v>
      </c>
      <c r="U4070">
        <f t="shared" si="447"/>
        <v>30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f t="shared" si="441"/>
        <v>35</v>
      </c>
      <c r="P4071">
        <f t="shared" si="442"/>
        <v>33.08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42022.453194444439</v>
      </c>
      <c r="T4071" s="9">
        <f t="shared" si="446"/>
        <v>42063.291666666664</v>
      </c>
      <c r="U4071">
        <f t="shared" si="447"/>
        <v>41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f t="shared" si="441"/>
        <v>17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42031.458564814813</v>
      </c>
      <c r="T4072" s="9">
        <f t="shared" si="446"/>
        <v>42063.916666666664</v>
      </c>
      <c r="U4072">
        <f t="shared" si="447"/>
        <v>33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f t="shared" si="441"/>
        <v>0</v>
      </c>
      <c r="P4073" t="str">
        <f t="shared" si="442"/>
        <v/>
      </c>
      <c r="Q4073" t="str">
        <f t="shared" si="443"/>
        <v>theater</v>
      </c>
      <c r="R4073" t="str">
        <f t="shared" si="444"/>
        <v>plays</v>
      </c>
      <c r="S4073" s="9">
        <f t="shared" si="445"/>
        <v>42700.59642361111</v>
      </c>
      <c r="T4073" s="9">
        <f t="shared" si="446"/>
        <v>42730.59642361111</v>
      </c>
      <c r="U4073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f t="shared" si="441"/>
        <v>1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41812.566099537034</v>
      </c>
      <c r="T4074" s="9">
        <f t="shared" si="446"/>
        <v>41872.566099537034</v>
      </c>
      <c r="U4074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f t="shared" si="441"/>
        <v>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42078.136875000004</v>
      </c>
      <c r="T4075" s="9">
        <f t="shared" si="446"/>
        <v>42132.958333333336</v>
      </c>
      <c r="U4075">
        <f t="shared" si="447"/>
        <v>55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42283.344618055555</v>
      </c>
      <c r="T4076" s="9">
        <f t="shared" si="446"/>
        <v>42313.386284722219</v>
      </c>
      <c r="U4076">
        <f t="shared" si="447"/>
        <v>31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f t="shared" si="441"/>
        <v>29</v>
      </c>
      <c r="P4077">
        <f t="shared" si="442"/>
        <v>44.309999999999995</v>
      </c>
      <c r="Q4077" t="str">
        <f t="shared" si="443"/>
        <v>theater</v>
      </c>
      <c r="R4077" t="str">
        <f t="shared" si="444"/>
        <v>plays</v>
      </c>
      <c r="S4077" s="9">
        <f t="shared" si="445"/>
        <v>41778.837604166663</v>
      </c>
      <c r="T4077" s="9">
        <f t="shared" si="446"/>
        <v>41820.519444444442</v>
      </c>
      <c r="U4077">
        <f t="shared" si="447"/>
        <v>42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f t="shared" si="441"/>
        <v>0</v>
      </c>
      <c r="P4078" t="str">
        <f t="shared" si="442"/>
        <v/>
      </c>
      <c r="Q4078" t="str">
        <f t="shared" si="443"/>
        <v>theater</v>
      </c>
      <c r="R4078" t="str">
        <f t="shared" si="444"/>
        <v>plays</v>
      </c>
      <c r="S4078" s="9">
        <f t="shared" si="445"/>
        <v>41905.587372685186</v>
      </c>
      <c r="T4078" s="9">
        <f t="shared" si="446"/>
        <v>41933.618749999994</v>
      </c>
      <c r="U4078">
        <f t="shared" si="447"/>
        <v>29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f t="shared" si="441"/>
        <v>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42695.502245370364</v>
      </c>
      <c r="T4079" s="9">
        <f t="shared" si="446"/>
        <v>42725.502245370364</v>
      </c>
      <c r="U4079">
        <f t="shared" si="447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f t="shared" si="441"/>
        <v>0</v>
      </c>
      <c r="P4080" t="str">
        <f t="shared" si="442"/>
        <v/>
      </c>
      <c r="Q4080" t="str">
        <f t="shared" si="443"/>
        <v>theater</v>
      </c>
      <c r="R4080" t="str">
        <f t="shared" si="444"/>
        <v>plays</v>
      </c>
      <c r="S4080" s="9">
        <f t="shared" si="445"/>
        <v>42732.579189814809</v>
      </c>
      <c r="T4080" s="9">
        <f t="shared" si="446"/>
        <v>42762.579189814809</v>
      </c>
      <c r="U4080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f t="shared" si="441"/>
        <v>1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42510.730567129627</v>
      </c>
      <c r="T4081" s="9">
        <f t="shared" si="446"/>
        <v>42540.730567129627</v>
      </c>
      <c r="U4081">
        <f t="shared" si="447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f t="shared" si="441"/>
        <v>0</v>
      </c>
      <c r="P4082" t="str">
        <f t="shared" si="442"/>
        <v/>
      </c>
      <c r="Q4082" t="str">
        <f t="shared" si="443"/>
        <v>theater</v>
      </c>
      <c r="R4082" t="str">
        <f t="shared" si="444"/>
        <v>plays</v>
      </c>
      <c r="S4082" s="9">
        <f t="shared" si="445"/>
        <v>42511.489768518521</v>
      </c>
      <c r="T4082" s="9">
        <f t="shared" si="446"/>
        <v>42535.57916666667</v>
      </c>
      <c r="U4082">
        <f t="shared" si="447"/>
        <v>25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f t="shared" si="441"/>
        <v>16</v>
      </c>
      <c r="P4083">
        <f t="shared" si="442"/>
        <v>29.17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42041.372974537029</v>
      </c>
      <c r="T4083" s="9">
        <f t="shared" si="446"/>
        <v>42071.331307870372</v>
      </c>
      <c r="U4083">
        <f t="shared" si="447"/>
        <v>30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42306.980937499997</v>
      </c>
      <c r="T4084" s="9">
        <f t="shared" si="446"/>
        <v>42322.749999999993</v>
      </c>
      <c r="U4084">
        <f t="shared" si="447"/>
        <v>16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f t="shared" si="441"/>
        <v>22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42353.553425925922</v>
      </c>
      <c r="T4085" s="9">
        <f t="shared" si="446"/>
        <v>42383.553425925922</v>
      </c>
      <c r="U4085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f t="shared" si="441"/>
        <v>1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42622.228078703702</v>
      </c>
      <c r="T4086" s="9">
        <f t="shared" si="446"/>
        <v>42652.228078703702</v>
      </c>
      <c r="U4086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f t="shared" si="441"/>
        <v>1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42058.395543981482</v>
      </c>
      <c r="T4087" s="9">
        <f t="shared" si="446"/>
        <v>42086.957638888889</v>
      </c>
      <c r="U4087">
        <f t="shared" si="447"/>
        <v>29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f t="shared" si="441"/>
        <v>5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42304.732627314814</v>
      </c>
      <c r="T4088" s="9">
        <f t="shared" si="446"/>
        <v>42328.958333333336</v>
      </c>
      <c r="U4088">
        <f t="shared" si="447"/>
        <v>25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f t="shared" si="441"/>
        <v>0</v>
      </c>
      <c r="P4089" t="str">
        <f t="shared" si="442"/>
        <v/>
      </c>
      <c r="Q4089" t="str">
        <f t="shared" si="443"/>
        <v>theater</v>
      </c>
      <c r="R4089" t="str">
        <f t="shared" si="444"/>
        <v>plays</v>
      </c>
      <c r="S4089" s="9">
        <f t="shared" si="445"/>
        <v>42538.53456018518</v>
      </c>
      <c r="T4089" s="9">
        <f t="shared" si="446"/>
        <v>42568.53456018518</v>
      </c>
      <c r="U4089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41990.40421296296</v>
      </c>
      <c r="T4090" s="9">
        <f t="shared" si="446"/>
        <v>42020.226388888892</v>
      </c>
      <c r="U4090">
        <f t="shared" si="447"/>
        <v>30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42122.524166666662</v>
      </c>
      <c r="T4091" s="9">
        <f t="shared" si="446"/>
        <v>42155.524305555555</v>
      </c>
      <c r="U4091">
        <f t="shared" si="447"/>
        <v>34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f t="shared" si="441"/>
        <v>4</v>
      </c>
      <c r="P4092">
        <f t="shared" si="442"/>
        <v>10.67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42209.464548611104</v>
      </c>
      <c r="T4092" s="9">
        <f t="shared" si="446"/>
        <v>42223.416666666664</v>
      </c>
      <c r="U4092">
        <f t="shared" si="447"/>
        <v>14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f t="shared" si="441"/>
        <v>13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41990.298043981478</v>
      </c>
      <c r="T4093" s="9">
        <f t="shared" si="446"/>
        <v>42020.298043981478</v>
      </c>
      <c r="U4093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f t="shared" si="441"/>
        <v>1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42038.986655092587</v>
      </c>
      <c r="T4094" s="9">
        <f t="shared" si="446"/>
        <v>42098.94498842593</v>
      </c>
      <c r="U4094">
        <f t="shared" si="447"/>
        <v>60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f t="shared" si="441"/>
        <v>3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42178.607557870368</v>
      </c>
      <c r="T4095" s="9">
        <f t="shared" si="446"/>
        <v>42238.607557870368</v>
      </c>
      <c r="U4095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f t="shared" si="441"/>
        <v>37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41889.878472222219</v>
      </c>
      <c r="T4096" s="9">
        <f t="shared" si="446"/>
        <v>41933.999305555553</v>
      </c>
      <c r="U4096">
        <f t="shared" si="447"/>
        <v>45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42692.823495370372</v>
      </c>
      <c r="T4097" s="9">
        <f t="shared" si="446"/>
        <v>42722.823495370372</v>
      </c>
      <c r="U4097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f t="shared" si="441"/>
        <v>12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42750.321979166663</v>
      </c>
      <c r="T4098" s="9">
        <f t="shared" si="446"/>
        <v>42794.160416666658</v>
      </c>
      <c r="U4098">
        <f t="shared" si="447"/>
        <v>44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f t="shared" ref="O4099:O4115" si="448">ROUNDUP(SUM(E4099/D4099)*100,)</f>
        <v>0</v>
      </c>
      <c r="P4099" t="str">
        <f t="shared" ref="P4099:P4115" si="449">IFERROR(ROUNDUP(E4099/L4099,2),"")</f>
        <v/>
      </c>
      <c r="Q4099" t="str">
        <f t="shared" ref="Q4099:Q4115" si="450">LEFT(N4099,SEARCH("/",N4099,1)-1)</f>
        <v>theater</v>
      </c>
      <c r="R4099" t="str">
        <f t="shared" ref="R4099:R4115" si="451">RIGHT(N4099,LEN(N4099) - SEARCH("/",N4099))</f>
        <v>plays</v>
      </c>
      <c r="S4099" s="9">
        <f t="shared" ref="S4099:S4115" si="452">(((J4099/60)/60)/24)+DATE(1970,1,1)+(-5/24)</f>
        <v>42344.616168981483</v>
      </c>
      <c r="T4099" s="9">
        <f t="shared" ref="T4099:T4115" si="453">(((I4099/60)/60)/24)+DATE(1970,1,1)+(-5/24)</f>
        <v>42400.788194444445</v>
      </c>
      <c r="U4099">
        <f t="shared" ref="U4099:U4115" si="454">IFERROR(ROUNDUP(T4099-S4099,0),"")</f>
        <v>57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f t="shared" si="448"/>
        <v>0</v>
      </c>
      <c r="P4100" t="str">
        <f t="shared" si="449"/>
        <v/>
      </c>
      <c r="Q4100" t="str">
        <f t="shared" si="450"/>
        <v>theater</v>
      </c>
      <c r="R4100" t="str">
        <f t="shared" si="451"/>
        <v>plays</v>
      </c>
      <c r="S4100" s="9">
        <f t="shared" si="452"/>
        <v>42495.51385416666</v>
      </c>
      <c r="T4100" s="9">
        <f t="shared" si="453"/>
        <v>42525.51385416666</v>
      </c>
      <c r="U4100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f t="shared" si="448"/>
        <v>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42570.642048611109</v>
      </c>
      <c r="T4101" s="9">
        <f t="shared" si="453"/>
        <v>42615.642048611109</v>
      </c>
      <c r="U4101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f t="shared" si="448"/>
        <v>0</v>
      </c>
      <c r="P4102" t="str">
        <f t="shared" si="449"/>
        <v/>
      </c>
      <c r="Q4102" t="str">
        <f t="shared" si="450"/>
        <v>theater</v>
      </c>
      <c r="R4102" t="str">
        <f t="shared" si="451"/>
        <v>plays</v>
      </c>
      <c r="S4102" s="9">
        <f t="shared" si="452"/>
        <v>41926.916550925926</v>
      </c>
      <c r="T4102" s="9">
        <f t="shared" si="453"/>
        <v>41936.916550925926</v>
      </c>
      <c r="U4102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f t="shared" si="448"/>
        <v>0</v>
      </c>
      <c r="P4103" t="str">
        <f t="shared" si="449"/>
        <v/>
      </c>
      <c r="Q4103" t="str">
        <f t="shared" si="450"/>
        <v>theater</v>
      </c>
      <c r="R4103" t="str">
        <f t="shared" si="451"/>
        <v>plays</v>
      </c>
      <c r="S4103" s="9">
        <f t="shared" si="452"/>
        <v>42730.695393518516</v>
      </c>
      <c r="T4103" s="9">
        <f t="shared" si="453"/>
        <v>42760.695393518516</v>
      </c>
      <c r="U4103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f t="shared" si="448"/>
        <v>28</v>
      </c>
      <c r="P4104">
        <f t="shared" si="449"/>
        <v>22.84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42475.639733796292</v>
      </c>
      <c r="T4104" s="9">
        <f t="shared" si="453"/>
        <v>42505.639733796292</v>
      </c>
      <c r="U4104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f t="shared" si="448"/>
        <v>10</v>
      </c>
      <c r="P4105">
        <f t="shared" si="449"/>
        <v>16.670000000000002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42188.624606481484</v>
      </c>
      <c r="T4105" s="9">
        <f t="shared" si="453"/>
        <v>42242.563888888886</v>
      </c>
      <c r="U4105">
        <f t="shared" si="454"/>
        <v>54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f t="shared" si="448"/>
        <v>22</v>
      </c>
      <c r="P4106">
        <f t="shared" si="449"/>
        <v>45.79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42640.069837962961</v>
      </c>
      <c r="T4106" s="9">
        <f t="shared" si="453"/>
        <v>42670.069837962961</v>
      </c>
      <c r="U4106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f t="shared" si="448"/>
        <v>7</v>
      </c>
      <c r="P4107">
        <f t="shared" si="449"/>
        <v>383.34</v>
      </c>
      <c r="Q4107" t="str">
        <f t="shared" si="450"/>
        <v>theater</v>
      </c>
      <c r="R4107" t="str">
        <f t="shared" si="451"/>
        <v>plays</v>
      </c>
      <c r="S4107" s="9">
        <f t="shared" si="452"/>
        <v>42696.802187499998</v>
      </c>
      <c r="T4107" s="9">
        <f t="shared" si="453"/>
        <v>42729.802187499998</v>
      </c>
      <c r="U4107">
        <f t="shared" si="45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f t="shared" si="448"/>
        <v>71</v>
      </c>
      <c r="P4108">
        <f t="shared" si="449"/>
        <v>106.97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42052.841041666667</v>
      </c>
      <c r="T4108" s="9">
        <f t="shared" si="453"/>
        <v>42095.833333333336</v>
      </c>
      <c r="U4108">
        <f t="shared" si="454"/>
        <v>43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f t="shared" si="448"/>
        <v>3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41883.708344907405</v>
      </c>
      <c r="T4109" s="9">
        <f t="shared" si="453"/>
        <v>41906.708344907405</v>
      </c>
      <c r="U4109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42766.823344907411</v>
      </c>
      <c r="T4110" s="9">
        <f t="shared" si="453"/>
        <v>42796.999999999993</v>
      </c>
      <c r="U4110">
        <f t="shared" si="454"/>
        <v>31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f t="shared" si="448"/>
        <v>0</v>
      </c>
      <c r="P4111" t="str">
        <f t="shared" si="449"/>
        <v/>
      </c>
      <c r="Q4111" t="str">
        <f t="shared" si="450"/>
        <v>theater</v>
      </c>
      <c r="R4111" t="str">
        <f t="shared" si="451"/>
        <v>plays</v>
      </c>
      <c r="S4111" s="9">
        <f t="shared" si="452"/>
        <v>42307.331064814811</v>
      </c>
      <c r="T4111" s="9">
        <f t="shared" si="453"/>
        <v>42337.372731481482</v>
      </c>
      <c r="U4111">
        <f t="shared" si="454"/>
        <v>31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f t="shared" si="448"/>
        <v>29</v>
      </c>
      <c r="P4112">
        <f t="shared" si="449"/>
        <v>14.34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42512.418414351843</v>
      </c>
      <c r="T4112" s="9">
        <f t="shared" si="453"/>
        <v>42572.418414351843</v>
      </c>
      <c r="U4112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f t="shared" si="448"/>
        <v>4</v>
      </c>
      <c r="P4113">
        <f t="shared" si="449"/>
        <v>15.67</v>
      </c>
      <c r="Q4113" t="str">
        <f t="shared" si="450"/>
        <v>theater</v>
      </c>
      <c r="R4113" t="str">
        <f t="shared" si="451"/>
        <v>plays</v>
      </c>
      <c r="S4113" s="9">
        <f t="shared" si="452"/>
        <v>42028.927546296291</v>
      </c>
      <c r="T4113" s="9">
        <f t="shared" si="453"/>
        <v>42058.927546296291</v>
      </c>
      <c r="U4113">
        <f t="shared" si="45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f t="shared" si="448"/>
        <v>1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42400.738263888888</v>
      </c>
      <c r="T4114" s="9">
        <f t="shared" si="453"/>
        <v>42427.791666666664</v>
      </c>
      <c r="U4114">
        <f t="shared" si="454"/>
        <v>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 t="shared" si="448"/>
        <v>1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42358.364849537036</v>
      </c>
      <c r="T4115" s="9">
        <f t="shared" si="453"/>
        <v>42377.06527777778</v>
      </c>
      <c r="U4115">
        <f t="shared" si="454"/>
        <v>19</v>
      </c>
    </row>
  </sheetData>
  <autoFilter ref="A1:U4115" xr:uid="{E9DDD2AD-D336-404E-9C80-A748D5C7C591}"/>
  <conditionalFormatting sqref="F1:F1048576">
    <cfRule type="cellIs" dxfId="3" priority="4" operator="equal">
      <formula>"successful"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5" operator="equal">
      <formula>"live"</formula>
    </cfRule>
  </conditionalFormatting>
  <conditionalFormatting sqref="P1:U1 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80DA-945C-4F60-ADFD-597AFBD653CA}">
  <dimension ref="A1:H13"/>
  <sheetViews>
    <sheetView workbookViewId="0">
      <selection activeCell="H4" sqref="H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5.75" thickBot="1" x14ac:dyDescent="0.3">
      <c r="A1" s="13" t="s">
        <v>8404</v>
      </c>
      <c r="B1" s="14" t="s">
        <v>8405</v>
      </c>
      <c r="C1" s="14" t="s">
        <v>8406</v>
      </c>
      <c r="D1" s="14" t="s">
        <v>8407</v>
      </c>
      <c r="E1" s="14" t="s">
        <v>8408</v>
      </c>
      <c r="F1" s="14" t="s">
        <v>8409</v>
      </c>
      <c r="G1" s="14" t="s">
        <v>8410</v>
      </c>
      <c r="H1" s="15" t="s">
        <v>8411</v>
      </c>
    </row>
    <row r="2" spans="1:8" x14ac:dyDescent="0.25">
      <c r="A2" s="12" t="s">
        <v>8392</v>
      </c>
      <c r="B2" s="17">
        <f>COUNTIFS(RAW_DATA!F$2:F$4115,"successful",RAW_DATA!D$2:D$4115,"&lt;1000")</f>
        <v>322</v>
      </c>
      <c r="C2" s="12">
        <f>COUNTIFS(RAW_DATA!F$2:F$4115,"failed",RAW_DATA!D$2:D$4115,"&lt;1000")</f>
        <v>113</v>
      </c>
      <c r="D2" s="12">
        <f>COUNTIFS(RAW_DATA!F$2:F$4115,"canceled",RAW_DATA!D$2:D$4115,"&lt;1000")</f>
        <v>18</v>
      </c>
      <c r="E2" s="1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s="11" t="s">
        <v>8393</v>
      </c>
      <c r="B3" s="17">
        <f>COUNTIFS(RAW_DATA!F$2:F$4115,"successful",RAW_DATA!D$2:D$4115,"&gt;999",RAW_DATA!D$2:D$4115,"&lt;5000")</f>
        <v>932</v>
      </c>
      <c r="C3" s="12">
        <f>COUNTIFS(RAW_DATA!F$2:F$4115,"failed",RAW_DATA!D$2:D$4115,"&gt;999",RAW_DATA!D$2:D$4115,"&lt;5000")</f>
        <v>420</v>
      </c>
      <c r="D3" s="12">
        <f>COUNTIFS(RAW_DATA!F$2:F$4115,"canceled",RAW_DATA!D$2:D$4115,"&gt;999",RAW_DATA!D$2:D$4115,"&lt;5000")</f>
        <v>60</v>
      </c>
      <c r="E3" s="12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s="11" t="s">
        <v>8394</v>
      </c>
      <c r="B4" s="17">
        <f>COUNTIFS(RAW_DATA!F$2:F$4115,"successful",RAW_DATA!D$2:D$4115,"&gt;4999",RAW_DATA!D$2:D$4115,"&lt;10000")</f>
        <v>381</v>
      </c>
      <c r="C4" s="12">
        <f>COUNTIFS(RAW_DATA!F$2:F$4115,"failed",RAW_DATA!D$2:D$4115,"&gt;4999",RAW_DATA!D$2:D$4115,"&lt;10000")</f>
        <v>283</v>
      </c>
      <c r="D4" s="12">
        <f>COUNTIFS(RAW_DATA!F$2:F$4115,"canceled",RAW_DATA!D$2:D$4115,"&gt;4999",RAW_DATA!D$2:D$4115,"&lt;10000")</f>
        <v>52</v>
      </c>
      <c r="E4" s="12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s="11" t="s">
        <v>8395</v>
      </c>
      <c r="B5" s="17">
        <f>COUNTIFS(RAW_DATA!F$2:F$4115,"successful",RAW_DATA!D$2:D$4115,"&gt;9999",RAW_DATA!D$2:D$4115,"&lt;15000")</f>
        <v>168</v>
      </c>
      <c r="C5" s="12">
        <f>COUNTIFS(RAW_DATA!F$2:F$4115,"failed",RAW_DATA!D$2:D$4115,"&gt;9999",RAW_DATA!D$2:D$4115,"&lt;15000")</f>
        <v>144</v>
      </c>
      <c r="D5" s="12">
        <f>COUNTIFS(RAW_DATA!F$2:F$4115,"canceled",RAW_DATA!D$2:D$4115,"&gt;9999",RAW_DATA!D$2:D$4115,"&lt;15000")</f>
        <v>40</v>
      </c>
      <c r="E5" s="12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11" t="s">
        <v>8396</v>
      </c>
      <c r="B6" s="17">
        <f>COUNTIFS(RAW_DATA!F$2:F$4115,"successful",RAW_DATA!D$2:D$4115,"&gt;14999",RAW_DATA!D$2:D$4115,"&lt;20000")</f>
        <v>94</v>
      </c>
      <c r="C6" s="12">
        <f>COUNTIFS(RAW_DATA!F$2:F$4115,"failed",RAW_DATA!D$2:D$4115,"&gt;14999",RAW_DATA!D$2:D$4115,"&lt;20000")</f>
        <v>90</v>
      </c>
      <c r="D6" s="12">
        <f>COUNTIFS(RAW_DATA!F$2:F$4115,"canceled",RAW_DATA!D$2:D$4115,"&gt;14999",RAW_DATA!D$2:D$4115,"&lt;20000")</f>
        <v>17</v>
      </c>
      <c r="E6" s="12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11" t="s">
        <v>8397</v>
      </c>
      <c r="B7" s="17">
        <f>COUNTIFS(RAW_DATA!F$2:F$4115,"successful",RAW_DATA!D$2:D$4115,"&gt;19999",RAW_DATA!D$2:D$4115,"&lt;25000")</f>
        <v>62</v>
      </c>
      <c r="C7" s="12">
        <f>COUNTIFS(RAW_DATA!F$2:F$4115,"failed",RAW_DATA!D$2:D$4115,"&gt;19999",RAW_DATA!D$2:D$4115,"&lt;25000")</f>
        <v>72</v>
      </c>
      <c r="D7" s="12">
        <f>COUNTIFS(RAW_DATA!F$2:F$4115,"canceled",RAW_DATA!D$2:D$4115,"&gt;19999",RAW_DATA!D$2:D$4115,"&lt;25000")</f>
        <v>14</v>
      </c>
      <c r="E7" s="12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11" t="s">
        <v>8398</v>
      </c>
      <c r="B8" s="17">
        <f>COUNTIFS(RAW_DATA!F$2:F$4115,"successful",RAW_DATA!D$2:D$4115,"&gt;24999",RAW_DATA!D$2:D$4115,"&lt;30000")</f>
        <v>55</v>
      </c>
      <c r="C8" s="12">
        <f>COUNTIFS(RAW_DATA!F$2:F$4115,"failed",RAW_DATA!D$2:D$4115,"&gt;24999",RAW_DATA!D$2:D$4115,"&lt;30000")</f>
        <v>64</v>
      </c>
      <c r="D8" s="12">
        <f>COUNTIFS(RAW_DATA!F$2:F$4115,"canceled",RAW_DATA!D$2:D$4115,"&gt;24999",RAW_DATA!D$2:D$4115,"&lt;30000")</f>
        <v>18</v>
      </c>
      <c r="E8" s="12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11" t="s">
        <v>8399</v>
      </c>
      <c r="B9" s="17">
        <f>COUNTIFS(RAW_DATA!$F$2:$F$4115,"successful",RAW_DATA!$D$2:$D$4115,"&gt;29999",RAW_DATA!$D$2:$D$4115,"&lt;35000")</f>
        <v>32</v>
      </c>
      <c r="C9" s="17">
        <f>COUNTIFS(RAW_DATA!$F$2:$F$4115,"failed",RAW_DATA!$D$2:$D$4115,"&gt;29999",RAW_DATA!$D$2:$D$4115,"&lt;35000")</f>
        <v>37</v>
      </c>
      <c r="D9" s="17">
        <f>COUNTIFS(RAW_DATA!$F$2:$F$4115,"canceled",RAW_DATA!$D$2:$D$4115,"&gt;29999",RAW_DATA!$D$2:$D$4115,"&lt;35000")</f>
        <v>13</v>
      </c>
      <c r="E9" s="12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11" t="s">
        <v>8400</v>
      </c>
      <c r="B10" s="17">
        <f>COUNTIFS(RAW_DATA!$F$2:$F$4115,"successful",RAW_DATA!$D$2:$D$4115,"&gt;34999",RAW_DATA!$D$2:$D$4115,"&lt;40000")</f>
        <v>26</v>
      </c>
      <c r="C10" s="17">
        <f>COUNTIFS(RAW_DATA!$F$2:$F$4115,"failed",RAW_DATA!$D$2:$D$4115,"&gt;34999",RAW_DATA!$D$2:$D$4115,"&lt;40000")</f>
        <v>22</v>
      </c>
      <c r="D10" s="17">
        <f>COUNTIFS(RAW_DATA!$F$2:$F$4115,"canceled",RAW_DATA!$D$2:$D$4115,"&gt;34999",RAW_DATA!$D$2:$D$4115,"&lt;40000")</f>
        <v>7</v>
      </c>
      <c r="E10" s="12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11" t="s">
        <v>8401</v>
      </c>
      <c r="B11" s="17">
        <f>COUNTIFS(RAW_DATA!$F$2:$F$4115,"successful",RAW_DATA!$D$2:$D$4115,"&gt;39999",RAW_DATA!$D$2:$D$4115,"&lt;45000")</f>
        <v>21</v>
      </c>
      <c r="C11" s="17">
        <f>COUNTIFS(RAW_DATA!$F$2:$F$4115,"failed",RAW_DATA!$D$2:$D$4115,"&gt;39999",RAW_DATA!$D$2:$D$4115,"&lt;45000")</f>
        <v>16</v>
      </c>
      <c r="D11" s="17">
        <f>COUNTIFS(RAW_DATA!$F$2:$F$4115,"canceled",RAW_DATA!$D$2:$D$4115,"&gt;39999",RAW_DATA!$D$2:$D$4115,"&lt;45000")</f>
        <v>6</v>
      </c>
      <c r="E11" s="12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11" t="s">
        <v>8402</v>
      </c>
      <c r="B12" s="17">
        <f>COUNTIFS(RAW_DATA!$F$2:$F$4115,"successful",RAW_DATA!$D$2:$D$4115,"&gt;44999",RAW_DATA!$D$2:$D$4115,"&lt;50000")</f>
        <v>6</v>
      </c>
      <c r="C12" s="17">
        <f>COUNTIFS(RAW_DATA!$F$2:$F$4115,"failed",RAW_DATA!$D$2:$D$4115,"&gt;44999",RAW_DATA!$D$2:$D$4115,"&lt;50000")</f>
        <v>11</v>
      </c>
      <c r="D12" s="17">
        <f>COUNTIFS(RAW_DATA!$F$2:$F$4115,"canceled",RAW_DATA!$D$2:$D$4115,"&gt;44999",RAW_DATA!$D$2:$D$4115,"&lt;50000")</f>
        <v>4</v>
      </c>
      <c r="E12" s="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11" t="s">
        <v>8403</v>
      </c>
      <c r="B13" s="17">
        <f>COUNTIFS(RAW_DATA!$F$2:$F$4115,"successful",RAW_DATA!$D$2:$D$4115,"&gt;=50000")</f>
        <v>86</v>
      </c>
      <c r="C13" s="17">
        <f>COUNTIFS(RAW_DATA!$F$2:$F$4115,"failed",RAW_DATA!$D$2:$D$4115,"&gt;=50000")</f>
        <v>258</v>
      </c>
      <c r="D13" s="17">
        <f>COUNTIFS(RAW_DATA!$F$2:$F$4115,"canceled",RAW_DATA!$D$2:$D$4115,"&gt;=50000")</f>
        <v>100</v>
      </c>
      <c r="E13" s="12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66A2-B21A-4888-A6A8-CF161F8C5F01}">
  <dimension ref="A1:F12"/>
  <sheetViews>
    <sheetView workbookViewId="0">
      <selection activeCell="D2" sqref="D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8321</v>
      </c>
      <c r="B1" s="6" t="s">
        <v>8322</v>
      </c>
    </row>
    <row r="2" spans="1:6" x14ac:dyDescent="0.25">
      <c r="A2" s="6" t="s">
        <v>8310</v>
      </c>
      <c r="B2" t="s">
        <v>8219</v>
      </c>
      <c r="C2" t="s">
        <v>8221</v>
      </c>
      <c r="D2" t="s">
        <v>8220</v>
      </c>
      <c r="E2" t="s">
        <v>8222</v>
      </c>
      <c r="F2" t="s">
        <v>8320</v>
      </c>
    </row>
    <row r="3" spans="1:6" x14ac:dyDescent="0.25">
      <c r="A3" s="7" t="s">
        <v>8311</v>
      </c>
      <c r="B3" s="8">
        <v>300</v>
      </c>
      <c r="C3" s="8">
        <v>180</v>
      </c>
      <c r="D3" s="8">
        <v>40</v>
      </c>
      <c r="E3" s="8"/>
      <c r="F3" s="8">
        <v>520</v>
      </c>
    </row>
    <row r="4" spans="1:6" x14ac:dyDescent="0.25">
      <c r="A4" s="7" t="s">
        <v>8312</v>
      </c>
      <c r="B4" s="8">
        <v>34</v>
      </c>
      <c r="C4" s="8">
        <v>140</v>
      </c>
      <c r="D4" s="8">
        <v>20</v>
      </c>
      <c r="E4" s="8">
        <v>6</v>
      </c>
      <c r="F4" s="8">
        <v>200</v>
      </c>
    </row>
    <row r="5" spans="1:6" x14ac:dyDescent="0.25">
      <c r="A5" s="7" t="s">
        <v>8313</v>
      </c>
      <c r="B5" s="8">
        <v>80</v>
      </c>
      <c r="C5" s="8">
        <v>140</v>
      </c>
      <c r="D5" s="8"/>
      <c r="E5" s="8"/>
      <c r="F5" s="8">
        <v>220</v>
      </c>
    </row>
    <row r="6" spans="1:6" x14ac:dyDescent="0.25">
      <c r="A6" s="7" t="s">
        <v>8314</v>
      </c>
      <c r="B6" s="8"/>
      <c r="C6" s="8"/>
      <c r="D6" s="8">
        <v>24</v>
      </c>
      <c r="E6" s="8"/>
      <c r="F6" s="8">
        <v>24</v>
      </c>
    </row>
    <row r="7" spans="1:6" x14ac:dyDescent="0.25">
      <c r="A7" s="7" t="s">
        <v>8315</v>
      </c>
      <c r="B7" s="8">
        <v>540</v>
      </c>
      <c r="C7" s="8">
        <v>120</v>
      </c>
      <c r="D7" s="8">
        <v>20</v>
      </c>
      <c r="E7" s="8">
        <v>20</v>
      </c>
      <c r="F7" s="8">
        <v>700</v>
      </c>
    </row>
    <row r="8" spans="1:6" x14ac:dyDescent="0.25">
      <c r="A8" s="7" t="s">
        <v>8316</v>
      </c>
      <c r="B8" s="8">
        <v>103</v>
      </c>
      <c r="C8" s="8">
        <v>117</v>
      </c>
      <c r="D8" s="8"/>
      <c r="E8" s="8"/>
      <c r="F8" s="8">
        <v>220</v>
      </c>
    </row>
    <row r="9" spans="1:6" x14ac:dyDescent="0.25">
      <c r="A9" s="7" t="s">
        <v>8317</v>
      </c>
      <c r="B9" s="8">
        <v>80</v>
      </c>
      <c r="C9" s="8">
        <v>127</v>
      </c>
      <c r="D9" s="8">
        <v>30</v>
      </c>
      <c r="E9" s="8"/>
      <c r="F9" s="8">
        <v>237</v>
      </c>
    </row>
    <row r="10" spans="1:6" x14ac:dyDescent="0.25">
      <c r="A10" s="7" t="s">
        <v>8318</v>
      </c>
      <c r="B10" s="8">
        <v>209</v>
      </c>
      <c r="C10" s="8">
        <v>213</v>
      </c>
      <c r="D10" s="8">
        <v>178</v>
      </c>
      <c r="E10" s="8"/>
      <c r="F10" s="8">
        <v>600</v>
      </c>
    </row>
    <row r="11" spans="1:6" x14ac:dyDescent="0.25">
      <c r="A11" s="7" t="s">
        <v>8319</v>
      </c>
      <c r="B11" s="8">
        <v>839</v>
      </c>
      <c r="C11" s="8">
        <v>493</v>
      </c>
      <c r="D11" s="8">
        <v>37</v>
      </c>
      <c r="E11" s="8">
        <v>24</v>
      </c>
      <c r="F11" s="8">
        <v>1393</v>
      </c>
    </row>
    <row r="12" spans="1:6" x14ac:dyDescent="0.25">
      <c r="A12" s="7" t="s">
        <v>8320</v>
      </c>
      <c r="B12" s="8">
        <v>2185</v>
      </c>
      <c r="C12" s="8">
        <v>1530</v>
      </c>
      <c r="D12" s="8">
        <v>349</v>
      </c>
      <c r="E12" s="8">
        <v>50</v>
      </c>
      <c r="F12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1DF72-70D4-40B9-9A95-55CEF1768168}">
  <dimension ref="A1:F47"/>
  <sheetViews>
    <sheetView topLeftCell="A4" workbookViewId="0">
      <selection activeCell="D5" sqref="D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7A743-61E6-4A61-8173-BAA8EF006A1D}">
  <dimension ref="A1:N19"/>
  <sheetViews>
    <sheetView workbookViewId="0">
      <selection activeCell="B13" sqref="B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14" x14ac:dyDescent="0.25">
      <c r="E1" s="18" t="s">
        <v>8413</v>
      </c>
      <c r="F1" s="18"/>
      <c r="G1" s="18"/>
      <c r="H1" s="18"/>
      <c r="I1" s="18"/>
      <c r="J1" s="18"/>
      <c r="K1" s="18"/>
      <c r="L1" s="18"/>
      <c r="M1" s="18"/>
      <c r="N1" s="18"/>
    </row>
    <row r="2" spans="1:14" x14ac:dyDescent="0.25">
      <c r="A2" s="6" t="s">
        <v>8308</v>
      </c>
      <c r="B2" t="s">
        <v>8364</v>
      </c>
    </row>
    <row r="3" spans="1:14" x14ac:dyDescent="0.25">
      <c r="A3" s="6" t="s">
        <v>8412</v>
      </c>
      <c r="B3" t="s">
        <v>8364</v>
      </c>
    </row>
    <row r="5" spans="1:14" x14ac:dyDescent="0.25">
      <c r="A5" s="6" t="s">
        <v>8321</v>
      </c>
      <c r="B5" s="6" t="s">
        <v>8322</v>
      </c>
    </row>
    <row r="6" spans="1:14" x14ac:dyDescent="0.25">
      <c r="A6" s="6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14" x14ac:dyDescent="0.25">
      <c r="A7" s="10" t="s">
        <v>8374</v>
      </c>
      <c r="B7" s="8">
        <v>183</v>
      </c>
      <c r="C7" s="8">
        <v>149</v>
      </c>
      <c r="D7" s="8">
        <v>34</v>
      </c>
      <c r="E7" s="8">
        <v>366</v>
      </c>
    </row>
    <row r="8" spans="1:14" x14ac:dyDescent="0.25">
      <c r="A8" s="10" t="s">
        <v>8375</v>
      </c>
      <c r="B8" s="8">
        <v>202</v>
      </c>
      <c r="C8" s="8">
        <v>105</v>
      </c>
      <c r="D8" s="8">
        <v>27</v>
      </c>
      <c r="E8" s="8">
        <v>334</v>
      </c>
    </row>
    <row r="9" spans="1:14" x14ac:dyDescent="0.25">
      <c r="A9" s="10" t="s">
        <v>8376</v>
      </c>
      <c r="B9" s="8">
        <v>179</v>
      </c>
      <c r="C9" s="8">
        <v>108</v>
      </c>
      <c r="D9" s="8">
        <v>28</v>
      </c>
      <c r="E9" s="8">
        <v>315</v>
      </c>
    </row>
    <row r="10" spans="1:14" x14ac:dyDescent="0.25">
      <c r="A10" s="10" t="s">
        <v>8377</v>
      </c>
      <c r="B10" s="8">
        <v>193</v>
      </c>
      <c r="C10" s="8">
        <v>103</v>
      </c>
      <c r="D10" s="8">
        <v>27</v>
      </c>
      <c r="E10" s="8">
        <v>323</v>
      </c>
    </row>
    <row r="11" spans="1:14" x14ac:dyDescent="0.25">
      <c r="A11" s="10" t="s">
        <v>8378</v>
      </c>
      <c r="B11" s="8">
        <v>233</v>
      </c>
      <c r="C11" s="8">
        <v>126</v>
      </c>
      <c r="D11" s="8">
        <v>26</v>
      </c>
      <c r="E11" s="8">
        <v>385</v>
      </c>
    </row>
    <row r="12" spans="1:14" x14ac:dyDescent="0.25">
      <c r="A12" s="10" t="s">
        <v>8379</v>
      </c>
      <c r="B12" s="8">
        <v>213</v>
      </c>
      <c r="C12" s="8">
        <v>148</v>
      </c>
      <c r="D12" s="8">
        <v>27</v>
      </c>
      <c r="E12" s="8">
        <v>388</v>
      </c>
    </row>
    <row r="13" spans="1:14" x14ac:dyDescent="0.25">
      <c r="A13" s="10" t="s">
        <v>8380</v>
      </c>
      <c r="B13" s="8">
        <v>192</v>
      </c>
      <c r="C13" s="8">
        <v>148</v>
      </c>
      <c r="D13" s="8">
        <v>44</v>
      </c>
      <c r="E13" s="8">
        <v>384</v>
      </c>
    </row>
    <row r="14" spans="1:14" x14ac:dyDescent="0.25">
      <c r="A14" s="10" t="s">
        <v>8368</v>
      </c>
      <c r="B14" s="8">
        <v>167</v>
      </c>
      <c r="C14" s="8">
        <v>134</v>
      </c>
      <c r="D14" s="8">
        <v>32</v>
      </c>
      <c r="E14" s="8">
        <v>333</v>
      </c>
    </row>
    <row r="15" spans="1:14" x14ac:dyDescent="0.25">
      <c r="A15" s="10" t="s">
        <v>8369</v>
      </c>
      <c r="B15" s="8">
        <v>148</v>
      </c>
      <c r="C15" s="8">
        <v>127</v>
      </c>
      <c r="D15" s="8">
        <v>24</v>
      </c>
      <c r="E15" s="8">
        <v>299</v>
      </c>
    </row>
    <row r="16" spans="1:14" x14ac:dyDescent="0.25">
      <c r="A16" s="10" t="s">
        <v>8370</v>
      </c>
      <c r="B16" s="8">
        <v>184</v>
      </c>
      <c r="C16" s="8">
        <v>150</v>
      </c>
      <c r="D16" s="8">
        <v>20</v>
      </c>
      <c r="E16" s="8">
        <v>354</v>
      </c>
    </row>
    <row r="17" spans="1:5" x14ac:dyDescent="0.25">
      <c r="A17" s="10" t="s">
        <v>8371</v>
      </c>
      <c r="B17" s="8">
        <v>180</v>
      </c>
      <c r="C17" s="8">
        <v>113</v>
      </c>
      <c r="D17" s="8">
        <v>37</v>
      </c>
      <c r="E17" s="8">
        <v>330</v>
      </c>
    </row>
    <row r="18" spans="1:5" x14ac:dyDescent="0.25">
      <c r="A18" s="10" t="s">
        <v>8372</v>
      </c>
      <c r="B18" s="8">
        <v>111</v>
      </c>
      <c r="C18" s="8">
        <v>119</v>
      </c>
      <c r="D18" s="8">
        <v>23</v>
      </c>
      <c r="E18" s="8">
        <v>253</v>
      </c>
    </row>
    <row r="19" spans="1:5" x14ac:dyDescent="0.25">
      <c r="A19" s="10" t="s">
        <v>8320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1758F-36C1-415B-B153-BEAFAF8C0D65}">
  <dimension ref="A3:F14"/>
  <sheetViews>
    <sheetView workbookViewId="0">
      <selection activeCell="C8" sqref="C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6" t="s">
        <v>8321</v>
      </c>
      <c r="B3" s="6" t="s">
        <v>8322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8367</v>
      </c>
      <c r="B5" s="8">
        <v>1</v>
      </c>
      <c r="C5" s="8">
        <v>4</v>
      </c>
      <c r="D5" s="8"/>
      <c r="E5" s="8">
        <v>9</v>
      </c>
      <c r="F5" s="8">
        <v>14</v>
      </c>
    </row>
    <row r="6" spans="1:6" x14ac:dyDescent="0.25">
      <c r="A6" s="7" t="s">
        <v>8373</v>
      </c>
      <c r="B6" s="8">
        <v>1</v>
      </c>
      <c r="C6" s="8">
        <v>15</v>
      </c>
      <c r="D6" s="8"/>
      <c r="E6" s="8">
        <v>49</v>
      </c>
      <c r="F6" s="8">
        <v>65</v>
      </c>
    </row>
    <row r="7" spans="1:6" x14ac:dyDescent="0.25">
      <c r="A7" s="7" t="s">
        <v>8381</v>
      </c>
      <c r="B7" s="8">
        <v>7</v>
      </c>
      <c r="C7" s="8">
        <v>28</v>
      </c>
      <c r="D7" s="8"/>
      <c r="E7" s="8">
        <v>136</v>
      </c>
      <c r="F7" s="8">
        <v>171</v>
      </c>
    </row>
    <row r="8" spans="1:6" x14ac:dyDescent="0.25">
      <c r="A8" s="7" t="s">
        <v>8382</v>
      </c>
      <c r="B8" s="8">
        <v>6</v>
      </c>
      <c r="C8" s="8">
        <v>60</v>
      </c>
      <c r="D8" s="8"/>
      <c r="E8" s="8">
        <v>216</v>
      </c>
      <c r="F8" s="8">
        <v>282</v>
      </c>
    </row>
    <row r="9" spans="1:6" x14ac:dyDescent="0.25">
      <c r="A9" s="7" t="s">
        <v>8383</v>
      </c>
      <c r="B9" s="8">
        <v>7</v>
      </c>
      <c r="C9" s="8">
        <v>67</v>
      </c>
      <c r="D9" s="8"/>
      <c r="E9" s="8">
        <v>200</v>
      </c>
      <c r="F9" s="8">
        <v>274</v>
      </c>
    </row>
    <row r="10" spans="1:6" x14ac:dyDescent="0.25">
      <c r="A10" s="7" t="s">
        <v>8384</v>
      </c>
      <c r="B10" s="8">
        <v>80</v>
      </c>
      <c r="C10" s="8">
        <v>422</v>
      </c>
      <c r="D10" s="8"/>
      <c r="E10" s="8">
        <v>474</v>
      </c>
      <c r="F10" s="8">
        <v>976</v>
      </c>
    </row>
    <row r="11" spans="1:6" x14ac:dyDescent="0.25">
      <c r="A11" s="7" t="s">
        <v>8385</v>
      </c>
      <c r="B11" s="8">
        <v>131</v>
      </c>
      <c r="C11" s="8">
        <v>528</v>
      </c>
      <c r="D11" s="8"/>
      <c r="E11" s="8">
        <v>567</v>
      </c>
      <c r="F11" s="8">
        <v>1226</v>
      </c>
    </row>
    <row r="12" spans="1:6" x14ac:dyDescent="0.25">
      <c r="A12" s="7" t="s">
        <v>8386</v>
      </c>
      <c r="B12" s="8">
        <v>99</v>
      </c>
      <c r="C12" s="8">
        <v>375</v>
      </c>
      <c r="D12" s="8"/>
      <c r="E12" s="8">
        <v>475</v>
      </c>
      <c r="F12" s="8">
        <v>949</v>
      </c>
    </row>
    <row r="13" spans="1:6" x14ac:dyDescent="0.25">
      <c r="A13" s="7" t="s">
        <v>8387</v>
      </c>
      <c r="B13" s="8">
        <v>17</v>
      </c>
      <c r="C13" s="8">
        <v>31</v>
      </c>
      <c r="D13" s="8">
        <v>50</v>
      </c>
      <c r="E13" s="8">
        <v>59</v>
      </c>
      <c r="F13" s="8">
        <v>157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E5AB-F4AB-4DA2-9B64-BB319D6AE66A}">
  <dimension ref="A3:B13"/>
  <sheetViews>
    <sheetView workbookViewId="0">
      <selection activeCell="B6" sqref="B6"/>
    </sheetView>
  </sheetViews>
  <sheetFormatPr defaultRowHeight="15" x14ac:dyDescent="0.25"/>
  <cols>
    <col min="1" max="1" width="13.140625" bestFit="1" customWidth="1"/>
    <col min="2" max="2" width="10.7109375" bestFit="1" customWidth="1"/>
  </cols>
  <sheetData>
    <row r="3" spans="1:2" x14ac:dyDescent="0.25">
      <c r="A3" s="6" t="s">
        <v>8310</v>
      </c>
      <c r="B3" t="s">
        <v>8389</v>
      </c>
    </row>
    <row r="4" spans="1:2" x14ac:dyDescent="0.25">
      <c r="A4" s="7" t="s">
        <v>8367</v>
      </c>
      <c r="B4" s="8">
        <v>14</v>
      </c>
    </row>
    <row r="5" spans="1:2" x14ac:dyDescent="0.25">
      <c r="A5" s="7" t="s">
        <v>8373</v>
      </c>
      <c r="B5" s="8">
        <v>65</v>
      </c>
    </row>
    <row r="6" spans="1:2" x14ac:dyDescent="0.25">
      <c r="A6" s="7" t="s">
        <v>8381</v>
      </c>
      <c r="B6" s="8">
        <v>171</v>
      </c>
    </row>
    <row r="7" spans="1:2" x14ac:dyDescent="0.25">
      <c r="A7" s="7" t="s">
        <v>8382</v>
      </c>
      <c r="B7" s="8">
        <v>282</v>
      </c>
    </row>
    <row r="8" spans="1:2" x14ac:dyDescent="0.25">
      <c r="A8" s="7" t="s">
        <v>8383</v>
      </c>
      <c r="B8" s="8">
        <v>274</v>
      </c>
    </row>
    <row r="9" spans="1:2" x14ac:dyDescent="0.25">
      <c r="A9" s="7" t="s">
        <v>8384</v>
      </c>
      <c r="B9" s="8">
        <v>976</v>
      </c>
    </row>
    <row r="10" spans="1:2" x14ac:dyDescent="0.25">
      <c r="A10" s="7" t="s">
        <v>8385</v>
      </c>
      <c r="B10" s="8">
        <v>1226</v>
      </c>
    </row>
    <row r="11" spans="1:2" x14ac:dyDescent="0.25">
      <c r="A11" s="7" t="s">
        <v>8386</v>
      </c>
      <c r="B11" s="8">
        <v>949</v>
      </c>
    </row>
    <row r="12" spans="1:2" x14ac:dyDescent="0.25">
      <c r="A12" s="7" t="s">
        <v>8387</v>
      </c>
      <c r="B12" s="8">
        <v>157</v>
      </c>
    </row>
    <row r="13" spans="1:2" x14ac:dyDescent="0.25">
      <c r="A13" s="7" t="s">
        <v>8320</v>
      </c>
      <c r="B13" s="8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6255C-0D77-47A3-B23C-F637F2CFBEAB}">
  <dimension ref="A2:N15"/>
  <sheetViews>
    <sheetView workbookViewId="0">
      <selection activeCell="A25" sqref="A25"/>
    </sheetView>
  </sheetViews>
  <sheetFormatPr defaultRowHeight="15" x14ac:dyDescent="0.25"/>
  <cols>
    <col min="1" max="1" width="24.5703125" bestFit="1" customWidth="1"/>
    <col min="2" max="2" width="17.85546875" bestFit="1" customWidth="1"/>
    <col min="3" max="13" width="5.5703125" bestFit="1" customWidth="1"/>
    <col min="14" max="14" width="11.28515625" bestFit="1" customWidth="1"/>
  </cols>
  <sheetData>
    <row r="2" spans="1:14" x14ac:dyDescent="0.25">
      <c r="A2" s="6" t="s">
        <v>8218</v>
      </c>
      <c r="B2" t="s">
        <v>8388</v>
      </c>
    </row>
    <row r="4" spans="1:14" x14ac:dyDescent="0.25">
      <c r="A4" s="6" t="s">
        <v>8391</v>
      </c>
      <c r="B4" s="6" t="s">
        <v>8322</v>
      </c>
    </row>
    <row r="5" spans="1:14" x14ac:dyDescent="0.25">
      <c r="A5" s="6" t="s">
        <v>8310</v>
      </c>
      <c r="B5" s="9" t="s">
        <v>8374</v>
      </c>
      <c r="C5" s="9" t="s">
        <v>8375</v>
      </c>
      <c r="D5" s="9" t="s">
        <v>8376</v>
      </c>
      <c r="E5" s="9" t="s">
        <v>8377</v>
      </c>
      <c r="F5" s="9" t="s">
        <v>8378</v>
      </c>
      <c r="G5" s="9" t="s">
        <v>8379</v>
      </c>
      <c r="H5" s="9" t="s">
        <v>8380</v>
      </c>
      <c r="I5" s="9" t="s">
        <v>8368</v>
      </c>
      <c r="J5" s="9" t="s">
        <v>8369</v>
      </c>
      <c r="K5" s="9" t="s">
        <v>8370</v>
      </c>
      <c r="L5" s="9" t="s">
        <v>8371</v>
      </c>
      <c r="M5" s="9" t="s">
        <v>8372</v>
      </c>
      <c r="N5" s="9" t="s">
        <v>8320</v>
      </c>
    </row>
    <row r="6" spans="1:14" x14ac:dyDescent="0.25">
      <c r="A6" s="7" t="s">
        <v>8367</v>
      </c>
      <c r="B6" s="5"/>
      <c r="C6" s="5"/>
      <c r="D6" s="5"/>
      <c r="E6" s="5"/>
      <c r="F6" s="5">
        <v>86</v>
      </c>
      <c r="G6" s="5"/>
      <c r="H6" s="5">
        <v>50</v>
      </c>
      <c r="I6" s="5">
        <v>43.5</v>
      </c>
      <c r="J6" s="5">
        <v>70.400000000000006</v>
      </c>
      <c r="K6" s="5">
        <v>49.5</v>
      </c>
      <c r="L6" s="5">
        <v>65.666666666666671</v>
      </c>
      <c r="M6" s="5"/>
      <c r="N6" s="5">
        <v>62.214285714285715</v>
      </c>
    </row>
    <row r="7" spans="1:14" x14ac:dyDescent="0.25">
      <c r="A7" s="7" t="s">
        <v>8373</v>
      </c>
      <c r="B7" s="5">
        <v>52.25</v>
      </c>
      <c r="C7" s="5">
        <v>46</v>
      </c>
      <c r="D7" s="5">
        <v>56.857142857142854</v>
      </c>
      <c r="E7" s="5">
        <v>58</v>
      </c>
      <c r="F7" s="5">
        <v>49.714285714285715</v>
      </c>
      <c r="G7" s="5">
        <v>47.083333333333336</v>
      </c>
      <c r="H7" s="5">
        <v>44</v>
      </c>
      <c r="I7" s="5">
        <v>35.666666666666664</v>
      </c>
      <c r="J7" s="5">
        <v>36.200000000000003</v>
      </c>
      <c r="K7" s="5">
        <v>51.285714285714285</v>
      </c>
      <c r="L7" s="5">
        <v>43.8</v>
      </c>
      <c r="M7" s="5">
        <v>55.428571428571431</v>
      </c>
      <c r="N7" s="5">
        <v>48.615384615384613</v>
      </c>
    </row>
    <row r="8" spans="1:14" x14ac:dyDescent="0.25">
      <c r="A8" s="7" t="s">
        <v>8381</v>
      </c>
      <c r="B8" s="5">
        <v>35.5</v>
      </c>
      <c r="C8" s="5">
        <v>44.25</v>
      </c>
      <c r="D8" s="5">
        <v>33.333333333333336</v>
      </c>
      <c r="E8" s="5">
        <v>40.692307692307693</v>
      </c>
      <c r="F8" s="5">
        <v>37.944444444444443</v>
      </c>
      <c r="G8" s="5">
        <v>39.5625</v>
      </c>
      <c r="H8" s="5">
        <v>38.411764705882355</v>
      </c>
      <c r="I8" s="5">
        <v>36.684210526315788</v>
      </c>
      <c r="J8" s="5">
        <v>42.071428571428569</v>
      </c>
      <c r="K8" s="5">
        <v>45.75</v>
      </c>
      <c r="L8" s="5">
        <v>40.529411764705884</v>
      </c>
      <c r="M8" s="5">
        <v>39.0625</v>
      </c>
      <c r="N8" s="5">
        <v>39.33918128654971</v>
      </c>
    </row>
    <row r="9" spans="1:14" x14ac:dyDescent="0.25">
      <c r="A9" s="7" t="s">
        <v>8382</v>
      </c>
      <c r="B9" s="5">
        <v>37.037037037037038</v>
      </c>
      <c r="C9" s="5">
        <v>38.142857142857146</v>
      </c>
      <c r="D9" s="5">
        <v>38.027027027027025</v>
      </c>
      <c r="E9" s="5">
        <v>35.357142857142854</v>
      </c>
      <c r="F9" s="5">
        <v>33.166666666666664</v>
      </c>
      <c r="G9" s="5">
        <v>26.833333333333332</v>
      </c>
      <c r="H9" s="5">
        <v>29.181818181818183</v>
      </c>
      <c r="I9" s="5">
        <v>28.12</v>
      </c>
      <c r="J9" s="5">
        <v>34.166666666666664</v>
      </c>
      <c r="K9" s="5">
        <v>32.428571428571431</v>
      </c>
      <c r="L9" s="5">
        <v>35.473684210526315</v>
      </c>
      <c r="M9" s="5">
        <v>33.0625</v>
      </c>
      <c r="N9" s="5">
        <v>33.624113475177303</v>
      </c>
    </row>
    <row r="10" spans="1:14" x14ac:dyDescent="0.25">
      <c r="A10" s="7" t="s">
        <v>8383</v>
      </c>
      <c r="B10" s="5">
        <v>31.863636363636363</v>
      </c>
      <c r="C10" s="5">
        <v>32.444444444444443</v>
      </c>
      <c r="D10" s="5">
        <v>32.411764705882355</v>
      </c>
      <c r="E10" s="5">
        <v>31.161290322580644</v>
      </c>
      <c r="F10" s="5">
        <v>31.714285714285715</v>
      </c>
      <c r="G10" s="5">
        <v>34.055555555555557</v>
      </c>
      <c r="H10" s="5">
        <v>34.411764705882355</v>
      </c>
      <c r="I10" s="5">
        <v>32.823529411764703</v>
      </c>
      <c r="J10" s="5">
        <v>28.884615384615383</v>
      </c>
      <c r="K10" s="5">
        <v>33.088235294117645</v>
      </c>
      <c r="L10" s="5">
        <v>32.958333333333336</v>
      </c>
      <c r="M10" s="5">
        <v>29.7</v>
      </c>
      <c r="N10" s="5">
        <v>32.032846715328468</v>
      </c>
    </row>
    <row r="11" spans="1:14" x14ac:dyDescent="0.25">
      <c r="A11" s="7" t="s">
        <v>8384</v>
      </c>
      <c r="B11" s="5">
        <v>30.733333333333334</v>
      </c>
      <c r="C11" s="5">
        <v>31.047619047619047</v>
      </c>
      <c r="D11" s="5">
        <v>32.185185185185183</v>
      </c>
      <c r="E11" s="5">
        <v>31.040816326530614</v>
      </c>
      <c r="F11" s="5">
        <v>31.114583333333332</v>
      </c>
      <c r="G11" s="5">
        <v>31.152380952380952</v>
      </c>
      <c r="H11" s="5">
        <v>33.267515923566876</v>
      </c>
      <c r="I11" s="5">
        <v>31.63063063063063</v>
      </c>
      <c r="J11" s="5">
        <v>31.695121951219512</v>
      </c>
      <c r="K11" s="5">
        <v>31.878048780487806</v>
      </c>
      <c r="L11" s="5">
        <v>35.431578947368422</v>
      </c>
      <c r="M11" s="5">
        <v>35.1875</v>
      </c>
      <c r="N11" s="5">
        <v>32.435450819672134</v>
      </c>
    </row>
    <row r="12" spans="1:14" x14ac:dyDescent="0.25">
      <c r="A12" s="7" t="s">
        <v>8385</v>
      </c>
      <c r="B12" s="5">
        <v>33.435897435897438</v>
      </c>
      <c r="C12" s="5">
        <v>35.56</v>
      </c>
      <c r="D12" s="5">
        <v>33.713043478260872</v>
      </c>
      <c r="E12" s="5">
        <v>34.577235772357724</v>
      </c>
      <c r="F12" s="5">
        <v>32.084033613445378</v>
      </c>
      <c r="G12" s="5">
        <v>34.292682926829265</v>
      </c>
      <c r="H12" s="5">
        <v>32.336734693877553</v>
      </c>
      <c r="I12" s="5">
        <v>33.18888888888889</v>
      </c>
      <c r="J12" s="5">
        <v>31.682352941176472</v>
      </c>
      <c r="K12" s="5">
        <v>34.78125</v>
      </c>
      <c r="L12" s="5">
        <v>35.180722891566262</v>
      </c>
      <c r="M12" s="5">
        <v>35.596153846153847</v>
      </c>
      <c r="N12" s="5">
        <v>33.835236541598697</v>
      </c>
    </row>
    <row r="13" spans="1:14" x14ac:dyDescent="0.25">
      <c r="A13" s="7" t="s">
        <v>8386</v>
      </c>
      <c r="B13" s="5">
        <v>31.379310344827587</v>
      </c>
      <c r="C13" s="5">
        <v>34.296703296703299</v>
      </c>
      <c r="D13" s="5">
        <v>35.851485148514854</v>
      </c>
      <c r="E13" s="5">
        <v>30.779220779220779</v>
      </c>
      <c r="F13" s="5">
        <v>32.717171717171716</v>
      </c>
      <c r="G13" s="5">
        <v>32.68888888888889</v>
      </c>
      <c r="H13" s="5">
        <v>34.014492753623188</v>
      </c>
      <c r="I13" s="5">
        <v>32.621212121212125</v>
      </c>
      <c r="J13" s="5">
        <v>30.65625</v>
      </c>
      <c r="K13" s="5">
        <v>33.864406779661017</v>
      </c>
      <c r="L13" s="5">
        <v>31.19047619047619</v>
      </c>
      <c r="M13" s="5">
        <v>33.935483870967744</v>
      </c>
      <c r="N13" s="5">
        <v>32.884088514225503</v>
      </c>
    </row>
    <row r="14" spans="1:14" x14ac:dyDescent="0.25">
      <c r="A14" s="7" t="s">
        <v>8387</v>
      </c>
      <c r="B14" s="5">
        <v>34.373134328358212</v>
      </c>
      <c r="C14" s="5">
        <v>25.921052631578949</v>
      </c>
      <c r="D14" s="5">
        <v>26</v>
      </c>
      <c r="E14" s="5"/>
      <c r="F14" s="5"/>
      <c r="G14" s="5"/>
      <c r="H14" s="5"/>
      <c r="I14" s="5"/>
      <c r="J14" s="5"/>
      <c r="K14" s="5"/>
      <c r="L14" s="5"/>
      <c r="M14" s="5"/>
      <c r="N14" s="5">
        <v>31.214953271028037</v>
      </c>
    </row>
    <row r="15" spans="1:14" x14ac:dyDescent="0.25">
      <c r="A15" s="7" t="s">
        <v>8320</v>
      </c>
      <c r="B15" s="5">
        <v>33.341530054644807</v>
      </c>
      <c r="C15" s="5">
        <v>34.047904191616766</v>
      </c>
      <c r="D15" s="5">
        <v>35.158730158730158</v>
      </c>
      <c r="E15" s="5">
        <v>33.266253869969042</v>
      </c>
      <c r="F15" s="5">
        <v>32.787012987012986</v>
      </c>
      <c r="G15" s="5">
        <v>33.211340206185568</v>
      </c>
      <c r="H15" s="5">
        <v>33.3359375</v>
      </c>
      <c r="I15" s="5">
        <v>32.441441441441441</v>
      </c>
      <c r="J15" s="5">
        <v>32.581939799331103</v>
      </c>
      <c r="K15" s="5">
        <v>34.098870056497177</v>
      </c>
      <c r="L15" s="5">
        <v>34.775757575757574</v>
      </c>
      <c r="M15" s="5">
        <v>35.201581027667984</v>
      </c>
      <c r="N15" s="5">
        <v>33.637549212598422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RAW_DATA</vt:lpstr>
      <vt:lpstr>BONUS</vt:lpstr>
      <vt:lpstr>Category Pivot</vt:lpstr>
      <vt:lpstr>Sub-category Pivot</vt:lpstr>
      <vt:lpstr>Created Month Status Pivot</vt:lpstr>
      <vt:lpstr>Extra State Breakout by Year</vt:lpstr>
      <vt:lpstr>Extra ID Count by Year</vt:lpstr>
      <vt:lpstr>Extra Average Duration by Days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 H</cp:lastModifiedBy>
  <dcterms:created xsi:type="dcterms:W3CDTF">2017-04-20T15:17:24Z</dcterms:created>
  <dcterms:modified xsi:type="dcterms:W3CDTF">2018-09-15T03:54:38Z</dcterms:modified>
</cp:coreProperties>
</file>