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15" yWindow="3615" windowWidth="16875" windowHeight="10432" tabRatio="600" firstSheet="0" activeTab="0" autoFilterDateGrouping="1"/>
  </bookViews>
  <sheets>
    <sheet name="Gouldsboro PY" sheetId="1" state="visible" r:id="rId1"/>
  </sheets>
  <definedNames>
    <definedName name="AZ">Template!#REF!</definedName>
    <definedName name="za">Template!#REF!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&quot;$&quot;#,##0"/>
  </numFmts>
  <fonts count="8">
    <font>
      <name val="Arial"/>
      <color rgb="FF000000"/>
      <sz val="10"/>
    </font>
    <font>
      <name val="Calibri"/>
      <family val="2"/>
      <b val="1"/>
      <color theme="1"/>
      <sz val="14"/>
    </font>
    <font>
      <name val="Calibri"/>
      <family val="2"/>
      <color theme="1"/>
      <sz val="14"/>
    </font>
    <font>
      <name val="Calibri"/>
      <family val="2"/>
      <b val="1"/>
      <color rgb="FF000000"/>
      <sz val="14"/>
    </font>
    <font>
      <name val="Calibri"/>
      <family val="2"/>
      <b val="1"/>
      <sz val="14"/>
    </font>
    <font>
      <name val="Calibri"/>
      <family val="2"/>
      <sz val="14"/>
    </font>
    <font>
      <name val="Calibri"/>
      <b val="1"/>
      <color rgb="FF000000"/>
      <sz val="14"/>
      <u val="single"/>
    </font>
    <font>
      <name val="Arial"/>
      <family val="2"/>
      <b val="1"/>
      <color rgb="FF000000"/>
      <sz val="10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3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/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</borders>
  <cellStyleXfs count="1">
    <xf numFmtId="0" fontId="0" fillId="0" borderId="0"/>
  </cellStyleXfs>
  <cellXfs count="72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right"/>
    </xf>
    <xf numFmtId="9" fontId="2" fillId="0" borderId="6" applyAlignment="1" pivotButton="0" quotePrefix="0" xfId="0">
      <alignment horizontal="center"/>
    </xf>
    <xf numFmtId="164" fontId="2" fillId="0" borderId="2" applyAlignment="1" pivotButton="0" quotePrefix="0" xfId="0">
      <alignment horizontal="center"/>
    </xf>
    <xf numFmtId="164" fontId="2" fillId="0" borderId="3" applyAlignment="1" pivotButton="0" quotePrefix="0" xfId="0">
      <alignment horizontal="center"/>
    </xf>
    <xf numFmtId="0" fontId="2" fillId="0" borderId="1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1" fillId="0" borderId="7" pivotButton="0" quotePrefix="0" xfId="0"/>
    <xf numFmtId="0" fontId="2" fillId="0" borderId="8" pivotButton="0" quotePrefix="0" xfId="0"/>
    <xf numFmtId="164" fontId="2" fillId="0" borderId="7" applyAlignment="1" pivotButton="0" quotePrefix="0" xfId="0">
      <alignment horizontal="right"/>
    </xf>
    <xf numFmtId="164" fontId="2" fillId="0" borderId="12" applyAlignment="1" pivotButton="0" quotePrefix="0" xfId="0">
      <alignment horizontal="right"/>
    </xf>
    <xf numFmtId="0" fontId="2" fillId="0" borderId="11" pivotButton="0" quotePrefix="0" xfId="0"/>
    <xf numFmtId="164" fontId="2" fillId="0" borderId="12" pivotButton="0" quotePrefix="0" xfId="0"/>
    <xf numFmtId="164" fontId="1" fillId="0" borderId="1" pivotButton="0" quotePrefix="0" xfId="0"/>
    <xf numFmtId="9" fontId="2" fillId="0" borderId="5" applyAlignment="1" pivotButton="0" quotePrefix="0" xfId="0">
      <alignment horizontal="center"/>
    </xf>
    <xf numFmtId="164" fontId="2" fillId="0" borderId="5" applyAlignment="1" pivotButton="0" quotePrefix="0" xfId="0">
      <alignment horizontal="center"/>
    </xf>
    <xf numFmtId="0" fontId="4" fillId="0" borderId="0" pivotButton="0" quotePrefix="0" xfId="0"/>
    <xf numFmtId="0" fontId="4" fillId="0" borderId="1" pivotButton="0" quotePrefix="0" xfId="0"/>
    <xf numFmtId="0" fontId="4" fillId="0" borderId="1" applyAlignment="1" pivotButton="0" quotePrefix="0" xfId="0">
      <alignment horizontal="center"/>
    </xf>
    <xf numFmtId="0" fontId="5" fillId="0" borderId="0" pivotButton="0" quotePrefix="0" xfId="0"/>
    <xf numFmtId="0" fontId="5" fillId="0" borderId="4" pivotButton="0" quotePrefix="0" xfId="0"/>
    <xf numFmtId="0" fontId="4" fillId="0" borderId="1" applyAlignment="1" pivotButton="0" quotePrefix="0" xfId="0">
      <alignment horizontal="right"/>
    </xf>
    <xf numFmtId="9" fontId="5" fillId="0" borderId="6" applyAlignment="1" pivotButton="0" quotePrefix="0" xfId="0">
      <alignment horizontal="center"/>
    </xf>
    <xf numFmtId="164" fontId="5" fillId="0" borderId="2" applyAlignment="1" pivotButton="0" quotePrefix="0" xfId="0">
      <alignment horizontal="center"/>
    </xf>
    <xf numFmtId="0" fontId="5" fillId="0" borderId="9" pivotButton="0" quotePrefix="0" xfId="0"/>
    <xf numFmtId="164" fontId="5" fillId="0" borderId="5" applyAlignment="1" pivotButton="0" quotePrefix="0" xfId="0">
      <alignment horizontal="center"/>
    </xf>
    <xf numFmtId="0" fontId="5" fillId="0" borderId="10" applyAlignment="1" pivotButton="0" quotePrefix="0" xfId="0">
      <alignment horizontal="center"/>
    </xf>
    <xf numFmtId="0" fontId="1" fillId="0" borderId="1" pivotButton="0" quotePrefix="0" xfId="0"/>
    <xf numFmtId="0" fontId="5" fillId="0" borderId="12" pivotButton="0" quotePrefix="0" xfId="0"/>
    <xf numFmtId="0" fontId="5" fillId="0" borderId="13" pivotButton="0" quotePrefix="0" xfId="0"/>
    <xf numFmtId="0" fontId="4" fillId="0" borderId="7" pivotButton="0" quotePrefix="0" xfId="0"/>
    <xf numFmtId="164" fontId="2" fillId="0" borderId="1" pivotButton="0" quotePrefix="0" xfId="0"/>
    <xf numFmtId="0" fontId="1" fillId="0" borderId="14" applyAlignment="1" pivotButton="0" quotePrefix="0" xfId="0">
      <alignment horizontal="center"/>
    </xf>
    <xf numFmtId="0" fontId="2" fillId="0" borderId="4" applyAlignment="1" pivotButton="0" quotePrefix="0" xfId="0">
      <alignment horizontal="center"/>
    </xf>
    <xf numFmtId="0" fontId="3" fillId="0" borderId="15" applyAlignment="1" pivotButton="0" quotePrefix="0" xfId="0">
      <alignment horizontal="center"/>
    </xf>
    <xf numFmtId="0" fontId="3" fillId="0" borderId="16" applyAlignment="1" pivotButton="0" quotePrefix="0" xfId="0">
      <alignment horizontal="center"/>
    </xf>
    <xf numFmtId="9" fontId="5" fillId="0" borderId="17" applyAlignment="1" pivotButton="0" quotePrefix="0" xfId="0">
      <alignment horizontal="center"/>
    </xf>
    <xf numFmtId="164" fontId="2" fillId="0" borderId="18" applyAlignment="1" pivotButton="0" quotePrefix="0" xfId="0">
      <alignment horizontal="center"/>
    </xf>
    <xf numFmtId="164" fontId="5" fillId="0" borderId="19" applyAlignment="1" pivotButton="0" quotePrefix="0" xfId="0">
      <alignment horizontal="center"/>
    </xf>
    <xf numFmtId="164" fontId="5" fillId="0" borderId="20" applyAlignment="1" pivotButton="0" quotePrefix="0" xfId="0">
      <alignment horizontal="center"/>
    </xf>
    <xf numFmtId="0" fontId="3" fillId="0" borderId="22" applyAlignment="1" pivotButton="0" quotePrefix="0" xfId="0">
      <alignment horizontal="center"/>
    </xf>
    <xf numFmtId="9" fontId="5" fillId="0" borderId="23" applyAlignment="1" pivotButton="0" quotePrefix="0" xfId="0">
      <alignment horizontal="center"/>
    </xf>
    <xf numFmtId="164" fontId="2" fillId="0" borderId="24" applyAlignment="1" pivotButton="0" quotePrefix="0" xfId="0">
      <alignment horizontal="center"/>
    </xf>
    <xf numFmtId="164" fontId="5" fillId="0" borderId="24" applyAlignment="1" pivotButton="0" quotePrefix="0" xfId="0">
      <alignment horizontal="center"/>
    </xf>
    <xf numFmtId="0" fontId="0" fillId="0" borderId="25" pivotButton="0" quotePrefix="0" xfId="0"/>
    <xf numFmtId="0" fontId="3" fillId="0" borderId="26" applyAlignment="1" pivotButton="0" quotePrefix="0" xfId="0">
      <alignment horizontal="center"/>
    </xf>
    <xf numFmtId="164" fontId="5" fillId="0" borderId="2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2" pivotButton="0" quotePrefix="0" xfId="0"/>
    <xf numFmtId="0" fontId="0" fillId="0" borderId="28" pivotButton="0" quotePrefix="0" xfId="0"/>
    <xf numFmtId="0" fontId="2" fillId="0" borderId="20" pivotButton="0" quotePrefix="0" xfId="0"/>
    <xf numFmtId="0" fontId="0" fillId="0" borderId="20" pivotButton="0" quotePrefix="0" xfId="0"/>
    <xf numFmtId="0" fontId="5" fillId="0" borderId="29" pivotButton="0" quotePrefix="0" xfId="0"/>
    <xf numFmtId="0" fontId="5" fillId="0" borderId="30" pivotButton="0" quotePrefix="0" xfId="0"/>
    <xf numFmtId="0" fontId="1" fillId="0" borderId="27" pivotButton="0" quotePrefix="0" xfId="0"/>
    <xf numFmtId="0" fontId="1" fillId="0" borderId="31" pivotButton="0" quotePrefix="0" xfId="0"/>
    <xf numFmtId="0" fontId="1" fillId="0" borderId="27" applyAlignment="1" pivotButton="0" quotePrefix="0" xfId="0">
      <alignment horizontal="right"/>
    </xf>
    <xf numFmtId="0" fontId="1" fillId="0" borderId="27" applyAlignment="1" pivotButton="0" quotePrefix="0" xfId="0">
      <alignment horizontal="center"/>
    </xf>
    <xf numFmtId="9" fontId="2" fillId="0" borderId="27" applyAlignment="1" pivotButton="0" quotePrefix="0" xfId="0">
      <alignment horizontal="center"/>
    </xf>
    <xf numFmtId="164" fontId="2" fillId="0" borderId="27" applyAlignment="1" pivotButton="0" quotePrefix="0" xfId="0">
      <alignment horizontal="center"/>
    </xf>
    <xf numFmtId="0" fontId="3" fillId="0" borderId="32" applyAlignment="1" pivotButton="0" quotePrefix="0" xfId="0">
      <alignment horizontal="center"/>
    </xf>
    <xf numFmtId="0" fontId="0" fillId="0" borderId="21" pivotButton="0" quotePrefix="0" xfId="0"/>
    <xf numFmtId="0" fontId="7" fillId="2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0" fontId="1" fillId="0" borderId="1" applyAlignment="1" pivotButton="0" quotePrefix="0" xfId="0">
      <alignment horizontal="right"/>
    </xf>
    <xf numFmtId="164" fontId="2" fillId="0" borderId="1" pivotButton="0" quotePrefix="0" xfId="0"/>
    <xf numFmtId="0" fontId="1" fillId="0" borderId="1" pivotButton="0" quotePrefix="0" xfId="0"/>
    <xf numFmtId="0" fontId="2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PY</author>
  </authors>
  <commentList>
    <comment ref="E20" authorId="0" shapeId="0">
      <text>
        <t>AllTheRooms:{
    "name": "SNOW FUN! SPRING SUN! - MOUNTAIN HOUSE HIDEAWAY!",
    "rating": 100,
    "areaName": "Gouldsboro, PA 18424, United States",
    "areaId": 1053299,
    "uid": "33714762",
    "providerId": "airbnb",
    "arrangementType": "Entire Home",
    "instantBook": null,
    "isManaged": null,
    "latitude": 41.24094,
    "longitude": -75.47325,
    "url": "https://www.airbnb.com/rooms/33714762",
    "sleeps": 8,
    "bedrooms": 3,
    "bathrooms": 2,
    "image": {
        "t": null,
        "n": "https://a0.muscache.com/im/pictures/96bec23b-b31b-444d-9b58-62d8d6ca0643.jpg",
        "__typename": "Image"
    },
    "vrps": {
        "value": 478,
        "month": "2023-01-31",
        "__typename": "VrpsScore"
    },
    "isSuperhost": true,
    "dailyRate": 230.208955224,
    "occupancyRate": 0.595556,
    "trackedId": null,
    "reviewsCount": 80,
    "beds": 5,
    "hostName": "Stacey",
    "childrenAllowed": true,
    "eventsAllowed": false,
    "smokingAllowed": false,
    "petsAllowed": false,
    "checkInTime": "15:00",
    "checkOutTime": "12:00",
    "cleaningFee": 150,
    "weeklyDiscountFactor": 0.88,
    "monthlyDiscountFactor": 1,
    "scores": [
        {
            "areaId": null,
            "score": 478,
            "difference": -189,
            "description": [
                "Uh oh, your  score is at 478 after dropping -189 points this month. "
            ],
            "areaType": "radius",
            "__typename": "Score"
        },
        {
            "areaId": 1053299,
            "score": null,
            "difference": null,
            "description": null,
            "areaType": "postalcode",
            "__typename": "Score"
        },
        {
            "areaId": 853648,
            "score": null,
            "difference": null,
            "description": null,
            "areaType": "city",
            "__typename": "Score"
        },
        {
            "areaId": 1075473,
            "score": null,
            "difference": null,
            "description": null,
            "areaType": "county",
            "__typename": "Score"
        },
        {
            "areaId": 9258,
            "score": null,
            "difference": null,
            "description": null,
            "areaType": "state",
            "__typename": "Score"
        }
    ],
    "__typename": "Listing"
}
AirDna:{
    "id": "13081701",
    "airbnb_property_id": "33714762",
    "homeaway_property_id": null,
    "m_homeaway_property_id": "7500109ha",
    "title": "SNOW FUN! SPRING SUN! - MOUNTAIN HOUSE HIDEAWAY!",
    "room_type": "Entire home/apt",
    "property_type": "House",
    "adr": 251.18,
    "occ": "permission_denied",
    "revenue": "permission_denied",
    "reviews": 81,
    "rating": 9.9,
    "bedrooms": 3,
    "accommodates": 8,
    "bathrooms": 2.0,
    "latitude": 41.24094,
    "longitude": -75.47325,
    "days_available": 327,
    "img_cover": "https://a0.muscache.com/im/pictures/96bec23b-b31b-444d-9b58-62d8d6ca0643.jpg?aki_policy=x_large",
    "platforms": {
        "airbnb_property_id": "33714762",
        "homeaway_property_id": "7500109ha"
    },
    "regions": {
        "zipcode_ids": [
            21253
        ]
    }
}</t>
      </text>
    </comment>
    <comment ref="F20" authorId="0" shapeId="0">
      <text>
        <t>AllTheRooms:{
    "name": "Pines Lake Chalet | Rustic Charm~Hot Tub~Fire Pit",
    "rating": 100,
    "areaName": "Tobyhanna Township, PA 18347, United States",
    "areaId": 1053299,
    "uid": "38705196",
    "providerId": "airbnb",
    "arrangementType": "Entire Home",
    "instantBook": null,
    "isManaged": null,
    "latitude": 41.17825,
    "longitude": -75.50366,
    "url": "https://www.airbnb.com/rooms/38705196",
    "sleeps": 6,
    "bedrooms": 3,
    "bathrooms": 2,
    "image": {
        "t": null,
        "n": "https://a0.muscache.com/im/pictures/miso/Hosting-38705196/original/f98d3fca-15ea-4242-a255-12f48dc7d601.jpeg",
        "__typename": "Image"
    },
    "vrps": {
        "value": 873,
        "month": "2023-01-31",
        "__typename": "VrpsScore"
    },
    "isSuperhost": true,
    "dailyRate": 396.801986475,
    "occupancyRate": 0.561462,
    "trackedId": null,
    "reviewsCount": 67,
    "beds": 6,
    "hostName": "Ginni",
    "childrenAllowed": true,
    "eventsAllowed": false,
    "smokingAllowed": false,
    "petsAllowed": true,
    "checkInTime": "16:00",
    "checkOutTime": "11:00",
    "cleaningFee": 170,
    "weeklyDiscountFactor": 0.9,
    "monthlyDiscountFactor": 0.61,
    "scores": [
        {
            "areaId": null,
            "score": 873,
            "difference": -4,
            "description": [
                "Your  performance score has not changed this month, it's still at 873. "
            ],
            "areaType": "radius",
            "__typename": "Score"
        },
        {
            "areaId": 1053299,
            "score": null,
            "difference": null,
            "description": null,
            "areaType": "postalcode",
            "__typename": "Score"
        },
        {
            "areaId": 837130,
            "score": null,
            "difference": null,
            "description": null,
            "areaType": "city",
            "__typename": "Score"
        },
        {
            "areaId": 1074641,
            "score": null,
            "difference": null,
            "description": null,
            "areaType": "county",
            "__typename": "Score"
        },
        {
            "areaId": 9258,
            "score": null,
            "difference": null,
            "description": null,
            "areaType": "state",
            "__typename": "Score"
        }
    ],
    "__typename": "Listing"
}
AirDna:{
    "id": "15048704",
    "airbnb_property_id": "38705196",
    "homeaway_property_id": null,
    "m_homeaway_property_id": null,
    "title": "Pines Lake Chalet | Rustic Charm~Hot Tub~Fire Pit",
    "room_type": "Entire home/apt",
    "property_type": "Cabin",
    "adr": 347.51,
    "occ": "permission_denied",
    "revenue": "permission_denied",
    "reviews": 67,
    "rating": 9.8,
    "bedrooms": 3,
    "accommodates": 6,
    "bathrooms": 2.0,
    "latitude": 41.17825,
    "longitude": -75.50366,
    "days_available": 353,
    "img_cover": "https://a0.muscache.com/im/pictures/miso/Hosting-38705196/original/f98d3fca-15ea-4242-a255-12f48dc7d601.jpeg?aki_policy=x_large",
    "platforms": {
        "airbnb_property_id": "38705196",
        "homeaway_property_id": null
    },
    "regions": {
        "zipcode_ids": [
            21253
        ]
    }
}</t>
      </text>
    </comment>
    <comment ref="G20" authorId="0" shapeId="0">
      <text>
        <t>AllTheRooms:{
    "name": "Lake Front Retreat in the Poconos * King Bed*",
    "rating": 100,
    "areaName": "Gouldsboro, PA 18424, United States",
    "areaId": 1053299,
    "uid": "39992371",
    "providerId": "airbnb",
    "arrangementType": "Entire Home",
    "instantBook": null,
    "isManaged": null,
    "latitude": 41.25343,
    "longitude": -75.45595,
    "url": "https://www.airbnb.com/rooms/39992371",
    "sleeps": 9,
    "bedrooms": 3,
    "bathrooms": 2,
    "image": {
        "t": null,
        "n": "https://a0.muscache.com/im/pictures/2331c3e4-2c4e-45fd-8392-2ff8b219946e.jpg",
        "__typename": "Image"
    },
    "vrps": {
        "value": 944,
        "month": "2023-01-31",
        "__typename": "VrpsScore"
    },
    "isSuperhost": true,
    "dailyRate": 345.937788018,
    "occupancyRate": 0.7,
    "trackedId": null,
    "reviewsCount": 166,
    "beds": 6,
    "hostName": "Michael",
    "childrenAllowed": true,
    "eventsAllowed": false,
    "smokingAllowed": false,
    "petsAllowed": true,
    "checkInTime": "17:00",
    "checkOutTime": "11:00",
    "cleaningFee": 185,
    "weeklyDiscountFactor": 1,
    "monthlyDiscountFactor": 1,
    "scores": [
        {
            "areaId": null,
            "score": 944,
            "difference": -32,
            "description": [
                "A small drop of -32 in  performance score this month, but you're still doing great at 944 points. "
            ],
            "areaType": "radius",
            "__typename": "Score"
        },
        {
            "areaId": 1053299,
            "score": null,
            "difference": null,
            "description": null,
            "areaType": "postalcode",
            "__typename": "Score"
        },
        {
            "areaId": 853648,
            "score": null,
            "difference": null,
            "description": null,
            "areaType": "city",
            "__typename": "Score"
        },
        {
            "areaId": 1075473,
            "score": null,
            "difference": null,
            "description": null,
            "areaType": "county",
            "__typename": "Score"
        },
        {
            "areaId": 9258,
            "score": null,
            "difference": null,
            "description": null,
            "areaType": "state",
            "__typename": "Score"
        }
    ],
    "__typename": "Listing"
}
AirDna:{
    "id": "60480632",
    "airbnb_property_id": "39992371",
    "homeaway_property_id": null,
    "m_homeaway_property_id": null,
    "title": "LARSEN LAKE HOUSE in the Poconos * King Bed*",
    "room_type": "Entire home/apt",
    "property_type": "House",
    "adr": 429.62,
    "occ": "permission_denied",
    "revenue": "permission_denied",
    "reviews": 166,
    "rating": 9.7,
    "bedrooms": 3,
    "accommodates": 9,
    "bathrooms": 2.0,
    "latitude": 41.25343,
    "longitude": -75.45595,
    "days_available": 365,
    "img_cover": "https://a0.muscache.com/im/pictures/2331c3e4-2c4e-45fd-8392-2ff8b219946e.jpg?aki_policy=x_large",
    "platforms": {
        "airbnb_property_id": "39992371",
        "homeaway_property_id": null
    },
    "regions": {
        "zipcode_ids": [
            21253
        ]
    }
}</t>
      </text>
    </comment>
    <comment ref="H20" authorId="0" shapeId="0">
      <text>
        <t>AllTheRooms:{
    "name": "Classic Cabin in Pocono Mountain Resort",
    "rating": 100,
    "areaName": "Gouldsboro, PA 18424, United States",
    "areaId": 1053299,
    "uid": "44429525",
    "providerId": "airbnb",
    "arrangementType": "Entire Home",
    "instantBook": null,
    "isManaged": null,
    "latitude": 41.24989318847656,
    "longitude": -75.47882843017578,
    "url": "https://www.airbnb.com/rooms/44429525",
    "sleeps": 8,
    "bedrooms": 3,
    "bathrooms": 2,
    "image": {
        "t": null,
        "n": "https://a0.muscache.com/im/pictures/9cb0d4ef-569b-4c89-9771-3b975f526b20.jpg",
        "__typename": "Image"
    },
    "vrps": {
        "value": 836,
        "month": "2023-01-31",
        "__typename": "VrpsScore"
    },
    "isSuperhost": false,
    "dailyRate": 210.271028037,
    "occupancyRate": 0.938596,
    "trackedId": null,
    "reviewsCount": 178,
    "beds": 6,
    "hostName": "Jesse And Libby",
    "childrenAllowed": true,
    "eventsAllowed": false,
    "smokingAllowed": false,
    "petsAllowed": true,
    "checkInTime": "16:00",
    "checkOutTime": "10:00",
    "cleaningFee": 75,
    "weeklyDiscountFactor": 0.9,
    "monthlyDiscountFactor": 1,
    "scores": [
        {
            "areaId": null,
            "score": 836,
            "difference": 49,
            "description": [
                "Great news your score improved by 49 points, and your overall performance score is now a very impressive 836 points - great work! "
            ],
            "areaType": "radius",
            "__typename": "Score"
        },
        {
            "areaId": 1053299,
            "score": null,
            "difference": null,
            "description": null,
            "areaType": "postalcode",
            "__typename": "Score"
        },
        {
            "areaId": 853648,
            "score": null,
            "difference": null,
            "description": null,
            "areaType": "city",
            "__typename": "Score"
        },
        {
            "areaId": 1074264,
            "score": null,
            "difference": null,
            "description": null,
            "areaType": "county",
            "__typename": "Score"
        },
        {
            "areaId": 9258,
            "score": null,
            "difference": null,
            "description": null,
            "areaType": "state",
            "__typename": "Score"
        }
    ],
    "__typename": "Listing"
}
AirDna:{
    "id": "152794675",
    "airbnb_property_id": "44429525",
    "homeaway_property_id": null,
    "m_homeaway_property_id": "2025344",
    "title": "Classic Cabin in Pocono Mountain Resort",
    "room_type": "Entire home/apt",
    "property_type": "Cabin",
    "adr": 205.82,
    "occ": "permission_denied",
    "revenue": "permission_denied",
    "reviews": 189,
    "rating": 9.5,
    "bedrooms": 3,
    "accommodates": 8,
    "bathrooms": 2.0,
    "latitude": 41.2498931885,
    "longitude": -75.4788284302,
    "days_available": 352,
    "img_cover": "https://a0.muscache.com/im/pictures/9cb0d4ef-569b-4c89-9771-3b975f526b20.jpg?aki_policy=x_large",
    "platforms": {
        "airbnb_property_id": "44429525",
        "homeaway_property_id": "2025344"
    },
    "regions": {
        "zipcode_ids": [
            21253
        ]
    }
}</t>
      </text>
    </comment>
    <comment ref="I20" authorId="0" shapeId="0">
      <text>
        <t>AllTheRooms:{
    "name": "NEW! Lakefront w/ Private Path to Big Bass Beach",
    "rating": 100,
    "areaName": "Clifton Township, PA 18424, United States",
    "areaId": 1053299,
    "uid": "46270581",
    "providerId": "airbnb",
    "arrangementType": "Entire Home",
    "instantBook": null,
    "isManaged": null,
    "latitude": 41.25293,
    "longitude": -75.4951,
    "url": "https://www.airbnb.com/rooms/46270581",
    "sleeps": 9,
    "bedrooms": 3,
    "bathrooms": 2,
    "image": {
        "t": null,
        "n": "https://a0.muscache.com/im/pictures/0bb2af9f-3507-416f-9aff-81f5b9acd3f8.jpg",
        "__typename": "Image"
    },
    "vrps": {
        "value": 0,
        "month": "2023-01-31",
        "__typename": "VrpsScore"
    },
    "isSuperhost": true,
    "dailyRate": 268.653271028,
    "occupancyRate": 0.722973,
    "trackedId": null,
    "reviewsCount": 126,
    "beds": 5,
    "hostName": "Michael",
    "childrenAllowed": true,
    "eventsAllowed": false,
    "smokingAllowed": false,
    "petsAllowed": true,
    "checkInTime": "16:00",
    "checkOutTime": "11:00",
    "cleaningFee": 249,
    "weeklyDiscountFactor": 1,
    "monthlyDiscountFactor": 1,
    "scores": [
        {
            "areaId": null,
            "score": null,
            "difference": null,
            "description": null,
            "areaType": "radius",
            "__typename": "Score"
        },
        {
            "areaId": 1053299,
            "score": null,
            "difference": null,
            "description": null,
            "areaType": "postalcode",
            "__typename": "Score"
        },
        {
            "areaId": 853648,
            "score": null,
            "difference": null,
            "description": null,
            "areaType": "city",
            "__typename": "Score"
        },
        {
            "areaId": 1074264,
            "score": null,
            "difference": null,
            "description": null,
            "areaType": "county",
            "__typename": "Score"
        },
        {
            "areaId": 9258,
            "score": null,
            "difference": null,
            "description": null,
            "areaType": "state",
            "__typename": "Score"
        }
    ],
    "__typename": "Listing"
}
AirDna:{
    "id": "188314666",
    "airbnb_property_id": "46270581",
    "homeaway_property_id": null,
    "m_homeaway_property_id": null,
    "title": "NEW! Lakefront w/ Private Path to Big Bass Beach",
    "room_type": "Entire home/apt",
    "property_type": "House",
    "adr": 279.96,
    "occ": "permission_denied",
    "revenue": "permission_denied",
    "reviews": 126,
    "rating": 10.0,
    "bedrooms": 3,
    "accommodates": 9,
    "bathrooms": 2.0,
    "latitude": 41.25293,
    "longitude": -75.4951,
    "days_available": 317,
    "img_cover": "https://a0.muscache.com/im/pictures/0bb2af9f-3507-416f-9aff-81f5b9acd3f8.jpg?aki_policy=x_large",
    "platforms": {
        "airbnb_property_id": "46270581",
        "homeaway_property_id": null
    },
    "regions": {
        "zipcode_ids": [
            21253
        ]
    }
}</t>
      </text>
    </comment>
    <comment ref="J20" authorId="0" shapeId="0">
      <text>
        <t>AllTheRooms:{
    "name": "Mountain Cabin in Pocono Resort",
    "rating": 100,
    "areaName": "Clifton Township, PA 18424, United States",
    "areaId": 1053299,
    "uid": "49502521",
    "providerId": "airbnb",
    "arrangementType": "Entire Home",
    "instantBook": null,
    "isManaged": null,
    "latitude": 41.250278,
    "longitude": -75.474915,
    "url": "https://www.airbnb.com/rooms/49502521",
    "sleeps": 8,
    "bedrooms": 3,
    "bathrooms": 2,
    "image": {
        "t": null,
        "n": "https://a0.muscache.com/im/pictures/miso/Hosting-49502521/original/ff9c7ec0-337f-47ae-8d5f-ba0c75550404.jpeg",
        "__typename": "Image"
    },
    "vrps": {
        "value": 836,
        "month": "2023-01-31",
        "__typename": "VrpsScore"
    },
    "isSuperhost": false,
    "dailyRate": 207.770627063,
    "occupancyRate": 0.904478,
    "trackedId": null,
    "reviewsCount": 106,
    "beds": 4,
    "hostName": "Jesse And Libby",
    "childrenAllowed": true,
    "eventsAllowed": false,
    "smokingAllowed": false,
    "petsAllowed": true,
    "checkInTime": "16:00",
    "checkOutTime": "10:00",
    "cleaningFee": 100,
    "weeklyDiscountFactor": 1,
    "monthlyDiscountFactor": 1,
    "scores": [
        {
            "areaId": null,
            "score": 836,
            "difference": 34,
            "description": [
                "Great news your score improved by 34 points, and your overall performance score is now a very impressive 836 points - great work! "
            ],
            "areaType": "radius",
            "__typename": "Score"
        },
        {
            "areaId": 1053299,
            "score": null,
            "difference": null,
            "description": null,
            "areaType": "postalcode",
            "__typename": "Score"
        },
        {
            "areaId": 853648,
            "score": null,
            "difference": null,
            "description": null,
            "areaType": "city",
            "__typename": "Score"
        },
        {
            "areaId": 1074264,
            "score": null,
            "difference": null,
            "description": null,
            "areaType": "county",
            "__typename": "Score"
        },
        {
            "areaId": 9258,
            "score": null,
            "difference": null,
            "description": null,
            "areaType": "state",
            "__typename": "Score"
        }
    ],
    "__typename": "Listing"
}
AirDna:{
    "id": "440341102",
    "airbnb_property_id": "49502521",
    "homeaway_property_id": null,
    "m_homeaway_property_id": "2807965",
    "title": "Mountain Cabin in Pocono Resort",
    "room_type": "Entire home/apt",
    "property_type": "Cabin",
    "adr": 194.39,
    "occ": "permission_denied",
    "revenue": "permission_denied",
    "reviews": 111,
    "rating": 9.6,
    "bedrooms": 3,
    "accommodates": 8,
    "bathrooms": 2.0,
    "latitude": 41.250278,
    "longitude": -75.474915,
    "days_available": 357,
    "img_cover": "https://a0.muscache.com/im/pictures/miso/Hosting-49502521/original/ff9c7ec0-337f-47ae-8d5f-ba0c75550404.jpeg?aki_policy=x_large",
    "platforms": {
        "airbnb_property_id": "49502521",
        "homeaway_property_id": "2807965"
    },
    "regions": {
        "zipcode_ids": [
            21253
        ]
    }
}</t>
      </text>
    </comment>
    <comment ref="E26" authorId="0" shapeId="0">
      <text>
        <t>AllTheRooms:{
    "name": "\u0298\u2060\u203f\u2060\u0298 * Poconos Paradise * Fall Getaway \u0298\u2060\u203f\u2060\u0298",
    "rating": 90,
    "areaName": "Gouldsboro, PA 18424, United States",
    "areaId": 1053299,
    "uid": "22570816",
    "providerId": "airbnb",
    "arrangementType": "Entire Home",
    "instantBook": null,
    "isManaged": null,
    "latitude": 41.25533,
    "longitude": -75.49436,
    "url": "https://www.airbnb.com/rooms/22570816",
    "sleeps": 9,
    "bedrooms": 4,
    "bathrooms": 3,
    "image": {
        "t": null,
        "n": "https://a0.muscache.com/im/pictures/40c1f610-0b22-4ba6-abb1-6e01e059b6ac.jpg",
        "__typename": "Image"
    },
    "vrps": {
        "value": 926,
        "month": "2023-01-31",
        "__typename": "VrpsScore"
    },
    "isSuperhost": false,
    "dailyRate": 410.865736041,
    "occupancyRate": 0.566092,
    "trackedId": null,
    "reviewsCount": 193,
    "beds": 8,
    "hostName": "Jimmy",
    "childrenAllowed": true,
    "eventsAllowed": false,
    "smokingAllowed": false,
    "petsAllowed": true,
    "checkInTime": "16:00",
    "checkOutTime": "11:00",
    "cleaningFee": 199,
    "weeklyDiscountFactor": 0.85,
    "monthlyDiscountFactor": 1,
    "scores": [
        {
            "areaId": null,
            "score": 926,
            "difference": -12,
            "description": [
                "A small drop of -12 in  performance score this month, but you're still doing great at 926 points. "
            ],
            "areaType": "radius",
            "__typename": "Score"
        },
        {
            "areaId": 1053299,
            "score": null,
            "difference": null,
            "description": null,
            "areaType": "postalcode",
            "__typename": "Score"
        },
        {
            "areaId": 853648,
            "score": null,
            "difference": null,
            "description": null,
            "areaType": "city",
            "__typename": "Score"
        },
        {
            "areaId": 1074264,
            "score": null,
            "difference": null,
            "description": null,
            "areaType": "county",
            "__typename": "Score"
        },
        {
            "areaId": 9258,
            "score": null,
            "difference": null,
            "description": null,
            "areaType": "state",
            "__typename": "Score"
        }
    ],
    "__typename": "Listing"
}
AirDna:{
    "id": "8228970",
    "airbnb_property_id": "22570816",
    "homeaway_property_id": null,
    "m_homeaway_property_id": "4809754ha",
    "title": "\u0298\u2060\u203f\u2060\u0298 * Poconos Paradise * Fall Getaway \u0298\u2060\u203f\u2060\u0298",
    "room_type": "Entire home/apt",
    "property_type": "House",
    "adr": 412.2,
    "occ": "permission_denied",
    "revenue": "permission_denied",
    "reviews": 198,
    "rating": 9.4,
    "bedrooms": 4,
    "accommodates": 9,
    "bathrooms": 3.0,
    "latitude": 41.25533,
    "longitude": -75.49436,
    "days_available": 365,
    "img_cover": "https://a0.muscache.com/im/pictures/40c1f610-0b22-4ba6-abb1-6e01e059b6ac.jpg?aki_policy=x_large",
    "platforms": {
        "airbnb_property_id": "22570816",
        "homeaway_property_id": "4809754ha"
    },
    "regions": {
        "zipcode_ids": [
            21253
        ]
    }
}</t>
      </text>
    </comment>
    <comment ref="F26" authorId="0" shapeId="0">
      <text>
        <t>AllTheRooms:{
    "name": "Family Home w/ Deck, Walk to Big Bass Lake!",
    "rating": 100,
    "areaName": "Gouldsboro, PA 18424, United States",
    "areaId": 1053299,
    "uid": "34780811",
    "providerId": "airbnb",
    "arrangementType": "Entire Home",
    "instantBook": null,
    "isManaged": null,
    "latitude": 41.25489,
    "longitude": -75.4851,
    "url": "https://www.airbnb.com/rooms/34780811",
    "sleeps": 10,
    "bedrooms": 4,
    "bathrooms": 2,
    "image": {
        "t": null,
        "n": "https://a0.muscache.com/im/pictures/prohost-api/Hosting-34780811/original/8f1a7e6b-3c04-4b08-a18b-6349e2c6fcab.jpeg",
        "__typename": "Image"
    },
    "vrps": {
        "value": 852,
        "month": "2023-01-31",
        "__typename": "VrpsScore"
    },
    "isSuperhost": false,
    "dailyRate": 499.891566265,
    "occupancyRate": 0.590747,
    "trackedId": null,
    "reviewsCount": 84,
    "beds": 7,
    "hostName": "Evolve",
    "childrenAllowed": true,
    "eventsAllowed": false,
    "smokingAllowed": false,
    "petsAllowed": true,
    "checkInTime": "16:00",
    "checkOutTime": "10:00",
    "cleaningFee": 0,
    "weeklyDiscountFactor": 1,
    "monthlyDiscountFactor": 1,
    "scores": [
        {
            "areaId": null,
            "score": 852,
            "difference": 24,
            "description": [
                "Great news your score improved by 24 points, and your overall performance score is now a very impressive 852 points - great work! "
            ],
            "areaType": "radius",
            "__typename": "Score"
        },
        {
            "areaId": 1053299,
            "score": null,
            "difference": null,
            "description": null,
            "areaType": "postalcode",
            "__typename": "Score"
        },
        {
            "areaId": 853648,
            "score": null,
            "difference": null,
            "description": null,
            "areaType": "city",
            "__typename": "Score"
        },
        {
            "areaId": 1074264,
            "score": null,
            "difference": null,
            "description": null,
            "areaType": "county",
            "__typename": "Score"
        },
        {
            "areaId": 9258,
            "score": null,
            "difference": null,
            "description": null,
            "areaType": "state",
            "__typename": "Score"
        }
    ],
    "__typename": "Listing"
}
AirDna:{
    "id": "13532021",
    "airbnb_property_id": "34780811",
    "homeaway_property_id": null,
    "m_homeaway_property_id": "7844675ha",
    "title": "Family Home w/ Deck, Walk to Big Bass Lake!",
    "room_type": "Entire home/apt",
    "property_type": "Cabin",
    "adr": 331.01,
    "occ": "permission_denied",
    "revenue": "permission_denied",
    "reviews": 94,
    "rating": 9.5,
    "bedrooms": 4,
    "accommodates": 10,
    "bathrooms": 2.0,
    "latitude": 41.25489,
    "longitude": -75.4851,
    "days_available": 363,
    "img_cover": "https://a0.muscache.com/im/pictures/prohost-api/Hosting-34780811/original/8f1a7e6b-3c04-4b08-a18b-6349e2c6fcab.jpeg?aki_policy=x_large",
    "platforms": {
        "airbnb_property_id": "34780811",
        "homeaway_property_id": "7844675ha"
    },
    "regions": {
        "zipcode_ids": [
            21253
        ]
    }
}</t>
      </text>
    </comment>
    <comment ref="G26" authorId="0" shapeId="0">
      <text>
        <t>AllTheRooms:{
    "name": "Cozy amenity filled chalet at the Komorebi Lodge!",
    "rating": 100,
    "areaName": "Clifton Township, PA 18424, United States",
    "areaId": 1053299,
    "uid": "51580365",
    "providerId": "airbnb",
    "arrangementType": "Entire Home",
    "instantBook": null,
    "isManaged": null,
    "latitude": 41.25129,
    "longitude": -75.47532,
    "url": "https://www.airbnb.com/rooms/51580365",
    "sleeps": 9,
    "bedrooms": 4,
    "bathrooms": 3,
    "image": {
        "t": null,
        "n": "https://a0.muscache.com/im/pictures/miso/Hosting-51580365/original/b871c357-4c55-4a92-9836-8e6017146464.jpeg",
        "__typename": "Image"
    },
    "vrps": {
        "value": 513,
        "month": "2023-01-31",
        "__typename": "VrpsScore"
    },
    "isSuperhost": true,
    "dailyRate": 253.086628571,
    "occupancyRate": 0.502874,
    "trackedId": null,
    "reviewsCount": 39,
    "beds": 6,
    "hostName": "Vanessa",
    "childrenAllowed": true,
    "eventsAllowed": false,
    "smokingAllowed": false,
    "petsAllowed": true,
    "checkInTime": "16:00",
    "checkOutTime": "10:00",
    "cleaningFee": 150,
    "weeklyDiscountFactor": 0.72,
    "monthlyDiscountFactor": 0.43,
    "scores": [
        {
            "areaId": null,
            "score": 513,
            "difference": -17,
            "description": [
                "Uh oh, your  score is at 513 after dropping -17 points this month. "
            ],
            "areaType": "radius",
            "__typename": "Score"
        },
        {
            "areaId": 1053299,
            "score": null,
            "difference": null,
            "description": null,
            "areaType": "postalcode",
            "__typename": "Score"
        },
        {
            "areaId": 853648,
            "score": null,
            "difference": null,
            "description": null,
            "areaType": "city",
            "__typename": "Score"
        },
        {
            "areaId": 1074264,
            "score": null,
            "difference": null,
            "description": null,
            "areaType": "county",
            "__typename": "Score"
        },
        {
            "areaId": 9258,
            "score": null,
            "difference": null,
            "description": null,
            "areaType": "state",
            "__typename": "Score"
        }
    ],
    "__typename": "Listing"
}
AirDna:{
    "id": "505557656",
    "airbnb_property_id": "51580365",
    "homeaway_property_id": null,
    "m_homeaway_property_id": null,
    "title": "Cozy amenity filled chalet at the Komorebi Lodge!",
    "room_type": "Entire home/apt",
    "property_type": "Chalet",
    "adr": 337.22,
    "occ": "permission_denied",
    "revenue": "permission_denied",
    "reviews": 38,
    "rating": 9.9,
    "bedrooms": 4,
    "accommodates": 9,
    "bathrooms": 2.5,
    "latitude": 41.25129,
    "longitude": -75.47532,
    "days_available": 336,
    "img_cover": "https://a0.muscache.com/im/pictures/miso/Hosting-51580365/original/b871c357-4c55-4a92-9836-8e6017146464.jpeg?aki_policy=x_large",
    "platforms": {
        "airbnb_property_id": "51580365",
        "homeaway_property_id": null
    },
    "regions": {
        "zipcode_ids": [
            21253
        ]
    }
}</t>
      </text>
    </comment>
    <comment ref="H26" authorId="0" shapeId="0">
      <text>
        <t>AllTheRooms:{
    "name": "Bear Haven Cabin - Ski/Lake/Pool with Game Room!",
    "rating": 100,
    "areaName": "Clifton Township, PA 18424, United States",
    "areaId": 1053299,
    "uid": "53402169",
    "providerId": "airbnb",
    "arrangementType": "Entire Home",
    "instantBook": null,
    "isManaged": null,
    "latitude": 41.25867,
    "longitude": -75.49706,
    "url": "https://www.airbnb.com/rooms/53402169",
    "sleeps": 10,
    "bedrooms": 4,
    "bathrooms": 2,
    "image": {
        "t": null,
        "n": "https://a0.muscache.com/im/pictures/miso/Hosting-53402169/original/c33cc040-74ca-46a3-a871-a1c6ffeb6b6f.jpeg",
        "__typename": "Image"
    },
    "vrps": {
        "value": 970,
        "month": "2023-01-31",
        "__typename": "VrpsScore"
    },
    "isSuperhost": true,
    "dailyRate": 450.527027027,
    "occupancyRate": 0.664671,
    "trackedId": null,
    "reviewsCount": 66,
    "beds": 7,
    "hostName": "Marie",
    "childrenAllowed": true,
    "eventsAllowed": false,
    "smokingAllowed": false,
    "petsAllowed": true,
    "checkInTime": "16:00",
    "checkOutTime": "11:00",
    "cleaningFee": 275,
    "weeklyDiscountFactor": 0.9,
    "monthlyDiscountFactor": 0.9,
    "scores": [
        {
            "areaId": null,
            "score": 970,
            "difference": -13,
            "description": [
                "A small drop of -13 in  performance score this month, but you're still doing great at 970 points. "
            ],
            "areaType": "radius",
            "__typename": "Score"
        },
        {
            "areaId": 1053299,
            "score": null,
            "difference": null,
            "description": null,
            "areaType": "postalcode",
            "__typename": "Score"
        },
        {
            "areaId": 853648,
            "score": null,
            "difference": null,
            "description": null,
            "areaType": "city",
            "__typename": "Score"
        },
        {
            "areaId": 1074264,
            "score": null,
            "difference": null,
            "description": null,
            "areaType": "county",
            "__typename": "Score"
        },
        {
            "areaId": 9258,
            "score": null,
            "difference": null,
            "description": null,
            "areaType": "state",
            "__typename": "Score"
        }
    ],
    "__typename": "Listing"
}
AirDna:{
    "id": "516678449",
    "airbnb_property_id": "53402169",
    "homeaway_property_id": null,
    "m_homeaway_property_id": "2556604",
    "title": "Bear Haven Cabin - Ski/Lake/Pool with Game Room!",
    "room_type": "Entire home/apt",
    "property_type": "Cabin",
    "adr": 369.09,
    "occ": "permission_denied",
    "revenue": "permission_denied",
    "reviews": 69,
    "rating": 9.9,
    "bedrooms": 4,
    "accommodates": 10,
    "bathrooms": 2.0,
    "latitude": 41.25867,
    "longitude": -75.49706,
    "days_available": 361,
    "img_cover": "https://a0.muscache.com/im/pictures/miso/Hosting-53402169/original/c33cc040-74ca-46a3-a871-a1c6ffeb6b6f.jpeg?aki_policy=x_large",
    "platforms": {
        "airbnb_property_id": "53402169",
        "homeaway_property_id": "2556604"
    },
    "regions": {
        "zipcode_ids": [
            21253
        ]
    }
}</t>
      </text>
    </comment>
    <comment ref="I26" authorId="0" shapeId="0">
      <text>
        <t>AllTheRooms:{
    "name": "\u0298\u2060\u203f\u2060\u0298 * Amazing Game Room * New Hot Tub * \u0298\u2060\u203f\u2060\u0298",
    "rating": 100,
    "areaName": "Gouldsboro, PA 18424, United States",
    "areaId": 1053299,
    "uid": "53421229",
    "providerId": "airbnb",
    "arrangementType": "Entire Home",
    "instantBook": null,
    "isManaged": null,
    "latitude": 41.25062,
    "longitude": -75.45611,
    "url": "https://www.airbnb.com/rooms/53421229",
    "sleeps": 12,
    "bedrooms": 4,
    "bathrooms": 2,
    "image": {
        "t": null,
        "n": "https://a0.muscache.com/im/pictures/49a47f51-e53f-4ab4-92ba-5003f99711da.jpg",
        "__typename": "Image"
    },
    "vrps": {
        "value": 941,
        "month": "2023-01-31",
        "__typename": "VrpsScore"
    },
    "isSuperhost": false,
    "dailyRate": 406.682080925,
    "occupancyRate": 0.544025,
    "trackedId": null,
    "reviewsCount": 57,
    "beds": 6,
    "hostName": "Jimmy",
    "childrenAllowed": true,
    "eventsAllowed": null,
    "smokingAllowed": false,
    "petsAllowed": true,
    "checkInTime": "16:00",
    "checkOutTime": "11:00",
    "cleaningFee": 199,
    "weeklyDiscountFactor": 1,
    "monthlyDiscountFactor": 1,
    "scores": [
        {
            "areaId": null,
            "score": 941,
            "difference": -35,
            "description": [
                "A small drop of -35 in  performance score this month, but you're still doing great at 941 points. "
            ],
            "areaType": "radius",
            "__typename": "Score"
        },
        {
            "areaId": 1053299,
            "score": null,
            "difference": null,
            "description": null,
            "areaType": "postalcode",
            "__typename": "Score"
        },
        {
            "areaId": 853648,
            "score": null,
            "difference": null,
            "description": null,
            "areaType": "city",
            "__typename": "Score"
        },
        {
            "areaId": 1075473,
            "score": null,
            "difference": null,
            "description": null,
            "areaType": "county",
            "__typename": "Score"
        },
        {
            "areaId": 9258,
            "score": null,
            "difference": null,
            "description": null,
            "areaType": "state",
            "__typename": "Score"
        }
    ],
    "__typename": "Listing"
}
AirDna:{
    "id": "516778713",
    "airbnb_property_id": "53421229",
    "homeaway_property_id": null,
    "m_homeaway_property_id": "2558962",
    "title": "\u0298\u2060\u203f\u2060\u0298 * Amazing Game Room * New Hot Tub * \u0298\u2060\u203f\u2060\u0298",
    "room_type": "Entire home/apt",
    "property_type": "House",
    "adr": 417.74,
    "occ": "permission_denied",
    "revenue": "permission_denied",
    "reviews": 55,
    "rating": null,
    "bedrooms": 4,
    "accommodates": 12,
    "bathrooms": 2.0,
    "latitude": 41.25062,
    "longitude": -75.45611,
    "days_available": 358,
    "img_cover": "https://a0.muscache.com/im/pictures/49a47f51-e53f-4ab4-92ba-5003f99711da.jpg?aki_policy=x_large",
    "platforms": {
        "airbnb_property_id": "53421229",
        "homeaway_property_id": "2558962"
    },
    "regions": {
        "zipcode_ids": [
            21253
        ]
    }
}</t>
      </text>
    </comment>
    <comment ref="E32" authorId="0" shapeId="0">
      <text>
        <t>AllTheRooms:{
    "name": "\u2605Poconos Dream w/HotTub, Private Sauna, Near Lake\u2605",
    "rating": 100,
    "areaName": "Gouldsboro, PA 18424, United States",
    "areaId": 1053299,
    "uid": "29874425",
    "providerId": "airbnb",
    "arrangementType": "Entire Home",
    "instantBook": null,
    "isManaged": null,
    "latitude": 41.25962,
    "longitude": -75.45976,
    "url": "https://www.airbnb.com/rooms/29874425",
    "sleeps": 10,
    "bedrooms": 5,
    "bathrooms": 4,
    "image": {
        "t": null,
        "n": "https://a0.muscache.com/im/pictures/miso/Hosting-29874425/original/8f23e4fa-3545-4b84-bf48-4275638dc05c.jpeg",
        "__typename": "Image"
    },
    "vrps": {
        "value": 991,
        "month": "2023-01-31",
        "__typename": "VrpsScore"
    },
    "isSuperhost": true,
    "dailyRate": 509.66045082,
    "occupancyRate": 0.835616,
    "trackedId": null,
    "reviewsCount": 119,
    "beds": 9,
    "hostName": "Viktoriya",
    "childrenAllowed": true,
    "eventsAllowed": false,
    "smokingAllowed": false,
    "petsAllowed": false,
    "checkInTime": "16:00",
    "checkOutTime": "11:00",
    "cleaningFee": 350,
    "weeklyDiscountFactor": 0.65,
    "monthlyDiscountFactor": 0.55,
    "scores": [
        {
            "areaId": null,
            "score": 991,
            "difference": 2,
            "description": [
                "Your  performance score has not changed this month, it's still at 991. "
            ],
            "areaType": "radius",
            "__typename": "Score"
        },
        {
            "areaId": 1053299,
            "score": null,
            "difference": null,
            "description": null,
            "areaType": "postalcode",
            "__typename": "Score"
        },
        {
            "areaId": 853648,
            "score": null,
            "difference": null,
            "description": null,
            "areaType": "city",
            "__typename": "Score"
        },
        {
            "areaId": 1074264,
            "score": null,
            "difference": null,
            "description": null,
            "areaType": "county",
            "__typename": "Score"
        },
        {
            "areaId": 9258,
            "score": null,
            "difference": null,
            "description": null,
            "areaType": "state",
            "__typename": "Score"
        }
    ],
    "__typename": "Listing"
}
AirDna:{
    "id": "11537624",
    "airbnb_property_id": "29874425",
    "homeaway_property_id": null,
    "m_homeaway_property_id": "7435828ha",
    "title": "\u2605Poconos Dream w/HotTub, Private Sauna, Near Lake\u2605",
    "room_type": "Entire home/apt",
    "property_type": "House",
    "adr": 599.29,
    "occ": "permission_denied",
    "revenue": "permission_denied",
    "reviews": 134,
    "rating": 9.9,
    "bedrooms": 5,
    "accommodates": 10,
    "bathrooms": 4.0,
    "latitude": 41.25962,
    "longitude": -75.45976,
    "days_available": 321,
    "img_cover": "https://a0.muscache.com/im/pictures/miso/Hosting-29874425/original/8f23e4fa-3545-4b84-bf48-4275638dc05c.jpeg?aki_policy=x_large",
    "platforms": {
        "airbnb_property_id": "29874425",
        "homeaway_property_id": "7435828ha"
    },
    "regions": {
        "zipcode_ids": [
            21253
        ]
    }
}</t>
      </text>
    </comment>
    <comment ref="F32" authorId="0" shapeId="0">
      <text>
        <t>AllTheRooms:{
    "name": "Grand Cabin in Pocono Resort",
    "rating": 100,
    "areaName": "Clifton Township, PA 18424, United States",
    "areaId": 1053299,
    "uid": "49532412",
    "providerId": "airbnb",
    "arrangementType": "Entire Home",
    "instantBook": null,
    "isManaged": null,
    "latitude": 41.25982666015625,
    "longitude": -75.49401092529297,
    "url": "https://www.airbnb.com/rooms/49532412",
    "sleeps": 9,
    "bedrooms": 5,
    "bathrooms": 3,
    "image": {
        "t": null,
        "n": "https://a0.muscache.com/im/pictures/miso/Hosting-49532412/original/6ed959f1-2988-4474-a763-5e708c59887c.jpeg",
        "__typename": "Image"
    },
    "vrps": {
        "value": 981,
        "month": "2023-01-31",
        "__typename": "VrpsScore"
    },
    "isSuperhost": false,
    "dailyRate": 540.528185328,
    "occupancyRate": 0.539359,
    "trackedId": null,
    "reviewsCount": 18,
    "beds": 7,
    "hostName": "Jesse And Libby",
    "childrenAllowed": true,
    "eventsAllowed": false,
    "smokingAllowed": false,
    "petsAllowed": true,
    "checkInTime": "16:00",
    "checkOutTime": "11:00",
    "cleaningFee": 150,
    "weeklyDiscountFactor": 1,
    "monthlyDiscountFactor": 1,
    "scores": [
        {
            "areaId": null,
            "score": 981,
            "difference": -18,
            "description": [
                "A small drop of -18 in  performance score this month, but you're still doing great at 981 points. "
            ],
            "areaType": "radius",
            "__typename": "Score"
        },
        {
            "areaId": 1053299,
            "score": null,
            "difference": null,
            "description": null,
            "areaType": "postalcode",
            "__typename": "Score"
        },
        {
            "areaId": 853648,
            "score": null,
            "difference": null,
            "description": null,
            "areaType": "city",
            "__typename": "Score"
        },
        {
            "areaId": 1074264,
            "score": null,
            "difference": null,
            "description": null,
            "areaType": "county",
            "__typename": "Score"
        },
        {
            "areaId": 9258,
            "score": null,
            "difference": null,
            "description": null,
            "areaType": "state",
            "__typename": "Score"
        }
    ],
    "__typename": "Listing"
}
AirDna:{
    "id": "441580964",
    "airbnb_property_id": "49532412",
    "homeaway_property_id": null,
    "m_homeaway_property_id": null,
    "title": "Grand Cabin in Pocono Resort",
    "room_type": "Entire home/apt",
    "property_type": "Cabin",
    "adr": 545.23,
    "occ": "permission_denied",
    "revenue": "permission_denied",
    "reviews": 18,
    "rating": 9.8,
    "bedrooms": 5,
    "accommodates": 9,
    "bathrooms": 3.0,
    "latitude": 41.2598266602,
    "longitude": -75.4940109253,
    "days_available": 355,
    "img_cover": "https://a0.muscache.com/im/pictures/miso/Hosting-49532412/original/6ed959f1-2988-4474-a763-5e708c59887c.jpeg?aki_policy=x_large",
    "platforms": {
        "airbnb_property_id": "49532412",
        "homeaway_property_id": null
    },
    "regions": {
        "zipcode_ids": [
            21253
        ]
    }
}</t>
      </text>
    </comment>
    <comment ref="G32" authorId="0" shapeId="0">
      <text>
        <t>AllTheRooms:{
    "name": "Waterfront: AC/Hot tub/Gameroom/ Kayaks/Firepit",
    "rating": 100,
    "areaName": "Gouldsboro, PA 18424, United States",
    "areaId": 1053299,
    "uid": "52352843",
    "providerId": "airbnb",
    "arrangementType": "Entire Home",
    "instantBook": null,
    "isManaged": null,
    "latitude": 41.24689,
    "longitude": -75.46033,
    "url": "https://www.airbnb.com/rooms/52352843",
    "sleeps": 10,
    "bedrooms": 5,
    "bathrooms": 4,
    "image": {
        "t": null,
        "n": "https://a0.muscache.com/im/pictures/miso/Hosting-52352843/original/72ab7f2f-e50b-4e5f-ac6c-894245a2fe9c.jpeg",
        "__typename": "Image"
    },
    "vrps": {
        "value": 998,
        "month": "2023-01-31",
        "__typename": "VrpsScore"
    },
    "isSuperhost": true,
    "dailyRate": 867.411764706,
    "occupancyRate": 0.605341,
    "trackedId": null,
    "reviewsCount": 41,
    "beds": 8,
    "hostName": "Michael",
    "childrenAllowed": true,
    "eventsAllowed": false,
    "smokingAllowed": false,
    "petsAllowed": true,
    "checkInTime": "16:00",
    "checkOutTime": "10:00",
    "cleaningFee": 350,
    "weeklyDiscountFactor": 1,
    "monthlyDiscountFactor": 1,
    "scores": [
        {
            "areaId": null,
            "score": 998,
            "difference": 2,
            "description": [
                "Your  performance score has not changed this month, it's still at 998. "
            ],
            "areaType": "radius",
            "__typename": "Score"
        },
        {
            "areaId": 1053299,
            "score": null,
            "difference": null,
            "description": null,
            "areaType": "postalcode",
            "__typename": "Score"
        },
        {
            "areaId": 853648,
            "score": null,
            "difference": null,
            "description": null,
            "areaType": "city",
            "__typename": "Score"
        },
        {
            "areaId": 1075473,
            "score": null,
            "difference": null,
            "description": null,
            "areaType": "county",
            "__typename": "Score"
        },
        {
            "areaId": 9258,
            "score": null,
            "difference": null,
            "description": null,
            "areaType": "state",
            "__typename": "Score"
        }
    ],
    "__typename": "Listing"
}
AirDna:{
    "id": "502473836",
    "airbnb_property_id": "52352843",
    "homeaway_property_id": null,
    "m_homeaway_property_id": "2684310",
    "title": "Waterfront: AC/Hot tub/Gameroom/ Kayaks/Firepit",
    "room_type": "Entire home/apt",
    "property_type": "House",
    "adr": 1053.85,
    "occ": "permission_denied",
    "revenue": "permission_denied",
    "reviews": 41,
    "rating": null,
    "bedrooms": 5,
    "accommodates": 10,
    "bathrooms": 3.5,
    "latitude": 41.24689,
    "longitude": -75.46033,
    "days_available": 342,
    "img_cover": "https://a0.muscache.com/im/pictures/miso/Hosting-52352843/original/1688eb73-96a2-406b-9233-35b4f7036fca.jpeg?aki_policy=x_large",
    "platforms": {
        "airbnb_property_id": "52352843",
        "homeaway_property_id": "2684310"
    },
    "regions": {
        "zipcode_ids": [
            21253
        ]
    }
}</t>
      </text>
    </comment>
  </commentList>
</comment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airbnb.com/rooms/33714762" TargetMode="External" Id="rId1" /><Relationship Type="http://schemas.openxmlformats.org/officeDocument/2006/relationships/hyperlink" Target="https://www.airbnb.com/rooms/38705196" TargetMode="External" Id="rId2" /><Relationship Type="http://schemas.openxmlformats.org/officeDocument/2006/relationships/hyperlink" Target="https://www.airbnb.com/rooms/39992371" TargetMode="External" Id="rId3" /><Relationship Type="http://schemas.openxmlformats.org/officeDocument/2006/relationships/hyperlink" Target="https://www.airbnb.com/rooms/44429525" TargetMode="External" Id="rId4" /><Relationship Type="http://schemas.openxmlformats.org/officeDocument/2006/relationships/hyperlink" Target="https://www.airbnb.com/rooms/46270581" TargetMode="External" Id="rId5" /><Relationship Type="http://schemas.openxmlformats.org/officeDocument/2006/relationships/hyperlink" Target="https://www.airbnb.com/rooms/49502521" TargetMode="External" Id="rId6" /><Relationship Type="http://schemas.openxmlformats.org/officeDocument/2006/relationships/hyperlink" Target="https://www.airbnb.com/rooms/22570816" TargetMode="External" Id="rId7" /><Relationship Type="http://schemas.openxmlformats.org/officeDocument/2006/relationships/hyperlink" Target="https://www.airbnb.com/rooms/34780811" TargetMode="External" Id="rId8" /><Relationship Type="http://schemas.openxmlformats.org/officeDocument/2006/relationships/hyperlink" Target="https://www.airbnb.com/rooms/51580365" TargetMode="External" Id="rId9" /><Relationship Type="http://schemas.openxmlformats.org/officeDocument/2006/relationships/hyperlink" Target="https://www.airbnb.com/rooms/53402169" TargetMode="External" Id="rId10" /><Relationship Type="http://schemas.openxmlformats.org/officeDocument/2006/relationships/hyperlink" Target="https://www.airbnb.com/rooms/53421229" TargetMode="External" Id="rId11" /><Relationship Type="http://schemas.openxmlformats.org/officeDocument/2006/relationships/hyperlink" Target="https://www.airbnb.com/rooms/29874425" TargetMode="External" Id="rId12" /><Relationship Type="http://schemas.openxmlformats.org/officeDocument/2006/relationships/hyperlink" Target="https://www.airbnb.com/rooms/49532412" TargetMode="External" Id="rId13" /><Relationship Type="http://schemas.openxmlformats.org/officeDocument/2006/relationships/hyperlink" Target="https://www.airbnb.com/rooms/52352843" TargetMode="External" Id="rId14" /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2:BM95"/>
  <sheetViews>
    <sheetView tabSelected="1" topLeftCell="A30" zoomScale="88" zoomScaleNormal="35" workbookViewId="0">
      <selection activeCell="C48" sqref="C48"/>
    </sheetView>
  </sheetViews>
  <sheetFormatPr baseColWidth="8" defaultColWidth="14.3984375" defaultRowHeight="15.75" customHeight="1"/>
  <cols>
    <col width="7.265625" customWidth="1" style="71" min="1" max="1"/>
    <col width="11.265625" customWidth="1" style="71" min="2" max="2"/>
    <col width="20.73046875" customWidth="1" style="71" min="3" max="3"/>
    <col width="11.1328125" customWidth="1" style="71" min="4" max="4"/>
    <col width="14.3984375" customWidth="1" style="71" min="5" max="8"/>
    <col width="11.265625" customWidth="1" style="71" min="9" max="9"/>
    <col width="20.73046875" customWidth="1" style="71" min="10" max="10"/>
    <col width="11.1328125" customWidth="1" style="71" min="11" max="11"/>
    <col width="14.3984375" customWidth="1" style="71" min="12" max="53"/>
  </cols>
  <sheetData>
    <row r="2" ht="15.75" customHeight="1" s="71">
      <c r="A2" s="19" t="n"/>
      <c r="B2" s="20" t="inlineStr">
        <is>
          <t>0 BD</t>
        </is>
      </c>
      <c r="C2" s="20" t="n"/>
      <c r="D2" s="21" t="inlineStr">
        <is>
          <t>AVG</t>
        </is>
      </c>
      <c r="E2" s="50" t="n"/>
      <c r="F2" s="9" t="n"/>
      <c r="G2" s="9" t="n"/>
      <c r="H2" s="9" t="n"/>
      <c r="I2" s="9" t="n"/>
      <c r="J2" s="9" t="n"/>
      <c r="K2" s="9" t="n"/>
      <c r="L2" s="9" t="n"/>
      <c r="M2" s="9" t="n"/>
      <c r="N2" s="9" t="n"/>
      <c r="O2" s="9" t="n"/>
      <c r="P2" s="9" t="n"/>
      <c r="Q2" s="9" t="n"/>
      <c r="R2" s="9" t="n"/>
      <c r="S2" s="9" t="n"/>
      <c r="T2" s="9" t="n"/>
      <c r="U2" s="9" t="n"/>
      <c r="V2" s="9" t="n"/>
      <c r="W2" s="9" t="n"/>
      <c r="X2" s="9" t="n"/>
      <c r="Y2" s="9" t="n"/>
      <c r="Z2" s="9" t="n"/>
      <c r="AA2" s="9" t="n"/>
      <c r="AB2" s="9" t="n"/>
      <c r="AC2" s="9" t="n"/>
      <c r="AD2" s="9" t="n"/>
      <c r="AE2" s="9" t="n"/>
      <c r="AF2" s="9" t="n"/>
      <c r="AG2" s="9" t="n"/>
      <c r="AH2" s="9" t="n"/>
      <c r="AI2" s="9" t="n"/>
      <c r="AJ2" s="9" t="n"/>
      <c r="AK2" s="9" t="n"/>
      <c r="AL2" s="9" t="n"/>
      <c r="AM2" s="9" t="n"/>
      <c r="AN2" s="9" t="n"/>
      <c r="AO2" s="9" t="n"/>
      <c r="AP2" s="9" t="n"/>
      <c r="AQ2" s="9" t="n"/>
      <c r="AR2" s="9" t="n"/>
      <c r="AS2" s="9" t="n"/>
      <c r="AT2" s="9" t="n"/>
      <c r="AU2" s="9" t="n"/>
      <c r="AV2" s="9" t="n"/>
      <c r="AW2" s="9" t="n"/>
      <c r="AX2" s="9" t="n"/>
      <c r="AY2" s="9" t="n"/>
      <c r="AZ2" s="43" t="inlineStr">
        <is>
          <t>END</t>
        </is>
      </c>
    </row>
    <row r="3" ht="15.75" customHeight="1" s="71">
      <c r="A3" s="22" t="n"/>
      <c r="B3" s="23" t="n"/>
      <c r="C3" s="24" t="inlineStr">
        <is>
          <t>Occupancy:</t>
        </is>
      </c>
      <c r="D3" s="17">
        <f>AVERAGE(E3:AZ3)</f>
        <v/>
      </c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  <c r="P3" s="25" t="n"/>
      <c r="Q3" s="25" t="n"/>
      <c r="R3" s="25" t="n"/>
      <c r="S3" s="25" t="n"/>
      <c r="T3" s="25" t="n"/>
      <c r="U3" s="25" t="n"/>
      <c r="V3" s="25" t="n"/>
      <c r="W3" s="25" t="n"/>
      <c r="X3" s="25" t="n"/>
      <c r="Y3" s="25" t="n"/>
      <c r="Z3" s="25" t="n"/>
      <c r="AA3" s="25" t="n"/>
      <c r="AB3" s="25" t="n"/>
      <c r="AC3" s="25" t="n"/>
      <c r="AD3" s="25" t="n"/>
      <c r="AE3" s="25" t="n"/>
      <c r="AF3" s="25" t="n"/>
      <c r="AG3" s="25" t="n"/>
      <c r="AH3" s="25" t="n"/>
      <c r="AI3" s="25" t="n"/>
      <c r="AJ3" s="25" t="n"/>
      <c r="AK3" s="25" t="n"/>
      <c r="AL3" s="25" t="n"/>
      <c r="AM3" s="25" t="n"/>
      <c r="AN3" s="25" t="n"/>
      <c r="AO3" s="25" t="n"/>
      <c r="AP3" s="25" t="n"/>
      <c r="AQ3" s="25" t="n"/>
      <c r="AR3" s="25" t="n"/>
      <c r="AS3" s="25" t="n"/>
      <c r="AT3" s="25" t="n"/>
      <c r="AU3" s="25" t="n"/>
      <c r="AV3" s="25" t="n"/>
      <c r="AW3" s="25" t="n"/>
      <c r="AX3" s="25" t="n"/>
      <c r="AY3" s="25" t="n"/>
      <c r="AZ3" s="44" t="n"/>
    </row>
    <row r="4" ht="15.75" customHeight="1" s="71">
      <c r="A4" s="22" t="n"/>
      <c r="B4" s="23" t="n"/>
      <c r="C4" s="24" t="inlineStr">
        <is>
          <t>ADR:</t>
        </is>
      </c>
      <c r="D4" s="7">
        <f>AVERAGE(E4:AZ4)</f>
        <v/>
      </c>
      <c r="E4" s="6" t="n"/>
      <c r="F4" s="6" t="n"/>
      <c r="G4" s="6" t="n"/>
      <c r="H4" s="6" t="n"/>
      <c r="I4" s="6" t="n"/>
      <c r="J4" s="6" t="n"/>
      <c r="K4" s="6" t="n"/>
      <c r="L4" s="6" t="n"/>
      <c r="M4" s="6" t="n"/>
      <c r="N4" s="6" t="n"/>
      <c r="O4" s="6" t="n"/>
      <c r="P4" s="6" t="n"/>
      <c r="Q4" s="6" t="n"/>
      <c r="R4" s="6" t="n"/>
      <c r="S4" s="6" t="n"/>
      <c r="T4" s="6" t="n"/>
      <c r="U4" s="6" t="n"/>
      <c r="V4" s="6" t="n"/>
      <c r="W4" s="6" t="n"/>
      <c r="X4" s="6" t="n"/>
      <c r="Y4" s="6" t="n"/>
      <c r="Z4" s="6" t="n"/>
      <c r="AA4" s="6" t="n"/>
      <c r="AB4" s="6" t="n"/>
      <c r="AC4" s="6" t="n"/>
      <c r="AD4" s="6" t="n"/>
      <c r="AE4" s="6" t="n"/>
      <c r="AF4" s="6" t="n"/>
      <c r="AG4" s="6" t="n"/>
      <c r="AH4" s="6" t="n"/>
      <c r="AI4" s="6" t="n"/>
      <c r="AJ4" s="6" t="n"/>
      <c r="AK4" s="6" t="n"/>
      <c r="AL4" s="6" t="n"/>
      <c r="AM4" s="6" t="n"/>
      <c r="AN4" s="6" t="n"/>
      <c r="AO4" s="6" t="n"/>
      <c r="AP4" s="6" t="n"/>
      <c r="AQ4" s="6" t="n"/>
      <c r="AR4" s="6" t="n"/>
      <c r="AS4" s="6" t="n"/>
      <c r="AT4" s="6" t="n"/>
      <c r="AU4" s="6" t="n"/>
      <c r="AV4" s="6" t="n"/>
      <c r="AW4" s="6" t="n"/>
      <c r="AX4" s="6" t="n"/>
      <c r="AY4" s="6" t="n"/>
      <c r="AZ4" s="45" t="n"/>
    </row>
    <row r="5" ht="15.75" customHeight="1" s="71">
      <c r="A5" s="22" t="n"/>
      <c r="B5" s="23" t="n"/>
      <c r="C5" s="24" t="inlineStr">
        <is>
          <t>Revenue:</t>
        </is>
      </c>
      <c r="D5" s="7">
        <f>(365*D3*D4)/12</f>
        <v/>
      </c>
      <c r="E5" s="26">
        <f>IF(ISBLANK(E3), "", (365*E3*E4)/12)</f>
        <v/>
      </c>
      <c r="F5" s="26">
        <f>IF(ISBLANK(F3), "", (365*F3*F4)/12)</f>
        <v/>
      </c>
      <c r="G5" s="26">
        <f>IF(ISBLANK(G3), "", (365*G3*G4)/12)</f>
        <v/>
      </c>
      <c r="H5" s="26">
        <f>IF(ISBLANK(H3), "", (365*H3*H4)/12)</f>
        <v/>
      </c>
      <c r="I5" s="26">
        <f>IF(ISBLANK(I3), "", (365*I3*I4)/12)</f>
        <v/>
      </c>
      <c r="J5" s="26">
        <f>IF(ISBLANK(J3), "", (365*J3*J4)/12)</f>
        <v/>
      </c>
      <c r="K5" s="26">
        <f>IF(ISBLANK(K3), "", (365*K3*K4)/12)</f>
        <v/>
      </c>
      <c r="L5" s="26">
        <f>IF(ISBLANK(L3), "", (365*L3*L4)/12)</f>
        <v/>
      </c>
      <c r="M5" s="26">
        <f>IF(ISBLANK(M3), "", (365*M3*M4)/12)</f>
        <v/>
      </c>
      <c r="N5" s="26">
        <f>IF(ISBLANK(N3), "", (365*N3*N4)/12)</f>
        <v/>
      </c>
      <c r="O5" s="26">
        <f>IF(ISBLANK(O3), "", (365*O3*O4)/12)</f>
        <v/>
      </c>
      <c r="P5" s="26">
        <f>IF(ISBLANK(P3), "", (365*P3*P4)/12)</f>
        <v/>
      </c>
      <c r="Q5" s="26">
        <f>IF(ISBLANK(Q3), "", (365*Q3*Q4)/12)</f>
        <v/>
      </c>
      <c r="R5" s="26">
        <f>IF(ISBLANK(R3), "", (365*R3*R4)/12)</f>
        <v/>
      </c>
      <c r="S5" s="26">
        <f>IF(ISBLANK(S3), "", (365*S3*S4)/12)</f>
        <v/>
      </c>
      <c r="T5" s="26">
        <f>IF(ISBLANK(T3), "", (365*T3*T4)/12)</f>
        <v/>
      </c>
      <c r="U5" s="26">
        <f>IF(ISBLANK(U3), "", (365*U3*U4)/12)</f>
        <v/>
      </c>
      <c r="V5" s="26">
        <f>IF(ISBLANK(V3), "", (365*V3*V4)/12)</f>
        <v/>
      </c>
      <c r="W5" s="26">
        <f>IF(ISBLANK(W3), "", (365*W3*W4)/12)</f>
        <v/>
      </c>
      <c r="X5" s="26">
        <f>IF(ISBLANK(X3), "", (365*X3*X4)/12)</f>
        <v/>
      </c>
      <c r="Y5" s="26">
        <f>IF(ISBLANK(Y3), "", (365*Y3*Y4)/12)</f>
        <v/>
      </c>
      <c r="Z5" s="26" t="n"/>
      <c r="AA5" s="26" t="n"/>
      <c r="AB5" s="26" t="n"/>
      <c r="AC5" s="26" t="n"/>
      <c r="AD5" s="26" t="n"/>
      <c r="AE5" s="26" t="n"/>
      <c r="AF5" s="26" t="n"/>
      <c r="AG5" s="26" t="n"/>
      <c r="AH5" s="26" t="n"/>
      <c r="AI5" s="26" t="n"/>
      <c r="AJ5" s="26" t="n"/>
      <c r="AK5" s="26" t="n"/>
      <c r="AL5" s="26" t="n"/>
      <c r="AM5" s="26" t="n"/>
      <c r="AN5" s="26" t="n"/>
      <c r="AO5" s="26" t="n"/>
      <c r="AP5" s="26" t="n"/>
      <c r="AQ5" s="26" t="n"/>
      <c r="AR5" s="26" t="n"/>
      <c r="AS5" s="26" t="n"/>
      <c r="AT5" s="26" t="n"/>
      <c r="AU5" s="26" t="n"/>
      <c r="AV5" s="26" t="n"/>
      <c r="AW5" s="26" t="n"/>
      <c r="AX5" s="26" t="n"/>
      <c r="AY5" s="26" t="n"/>
      <c r="AZ5" s="46" t="n"/>
    </row>
    <row r="6" ht="15.75" customHeight="1" s="71">
      <c r="A6" s="22" t="n"/>
      <c r="B6" s="27" t="n"/>
      <c r="C6" s="24" t="inlineStr">
        <is>
          <t>Rent:</t>
        </is>
      </c>
      <c r="D6" s="28" t="n">
        <v>0</v>
      </c>
      <c r="E6" s="29" t="n"/>
      <c r="G6" s="22" t="n"/>
      <c r="H6" s="22" t="n"/>
      <c r="I6" s="22" t="n"/>
      <c r="J6" s="22" t="n"/>
      <c r="K6" s="22" t="n"/>
      <c r="L6" s="22" t="n"/>
      <c r="M6" s="22" t="n"/>
      <c r="AZ6" s="47" t="n"/>
    </row>
    <row r="7" ht="15.75" customHeight="1" s="71">
      <c r="AZ7" s="47" t="n"/>
    </row>
    <row r="8" ht="15.75" customHeight="1" s="71">
      <c r="A8" s="19" t="n"/>
      <c r="B8" s="20" t="inlineStr">
        <is>
          <t>1 BD</t>
        </is>
      </c>
      <c r="C8" s="20" t="n"/>
      <c r="D8" s="21" t="inlineStr">
        <is>
          <t>AVG</t>
        </is>
      </c>
      <c r="E8" s="9" t="n"/>
      <c r="F8" s="9" t="n"/>
      <c r="G8" s="9" t="n"/>
      <c r="H8" s="9" t="n"/>
      <c r="I8" s="9" t="n"/>
      <c r="J8" s="9" t="n"/>
      <c r="K8" s="9" t="n"/>
      <c r="L8" s="9" t="n"/>
      <c r="M8" s="9" t="n"/>
      <c r="N8" s="9" t="n"/>
      <c r="O8" s="9" t="n"/>
      <c r="P8" s="9" t="n"/>
      <c r="Q8" s="9" t="n"/>
      <c r="R8" s="9" t="n"/>
      <c r="S8" s="9" t="n"/>
      <c r="T8" s="9" t="n"/>
      <c r="U8" s="9" t="n"/>
      <c r="V8" s="9" t="n"/>
      <c r="W8" s="9" t="n"/>
      <c r="X8" s="9" t="n"/>
      <c r="Y8" s="9" t="n"/>
      <c r="Z8" s="9" t="n"/>
      <c r="AA8" s="9" t="n"/>
      <c r="AB8" s="9" t="n"/>
      <c r="AC8" s="9" t="n"/>
      <c r="AD8" s="9" t="n"/>
      <c r="AE8" s="9" t="n"/>
      <c r="AF8" s="9" t="n"/>
      <c r="AG8" s="9" t="n"/>
      <c r="AH8" s="9" t="n"/>
      <c r="AI8" s="9" t="n"/>
      <c r="AJ8" s="9" t="n"/>
      <c r="AK8" s="9" t="n"/>
      <c r="AL8" s="9" t="n"/>
      <c r="AM8" s="9" t="n"/>
      <c r="AN8" s="9" t="n"/>
      <c r="AO8" s="9" t="n"/>
      <c r="AP8" s="9" t="n"/>
      <c r="AQ8" s="9" t="n"/>
      <c r="AR8" s="9" t="n"/>
      <c r="AS8" s="9" t="n"/>
      <c r="AT8" s="9" t="n"/>
      <c r="AU8" s="9" t="n"/>
      <c r="AV8" s="9" t="n"/>
      <c r="AW8" s="9" t="n"/>
      <c r="AX8" s="9" t="n"/>
      <c r="AY8" s="9" t="n"/>
      <c r="AZ8" s="43" t="n"/>
    </row>
    <row r="9" ht="15.75" customHeight="1" s="71">
      <c r="A9" s="22" t="n"/>
      <c r="B9" s="23" t="n"/>
      <c r="C9" s="24" t="inlineStr">
        <is>
          <t>Occupancy:</t>
        </is>
      </c>
      <c r="D9" s="17">
        <f>AVERAGE(E9:AZ9)</f>
        <v/>
      </c>
      <c r="E9" s="25" t="n"/>
      <c r="F9" s="25" t="n"/>
      <c r="G9" s="25" t="n"/>
      <c r="H9" s="25" t="n"/>
      <c r="I9" s="25" t="n"/>
      <c r="J9" s="25" t="n"/>
      <c r="K9" s="25" t="n"/>
      <c r="L9" s="25" t="n"/>
      <c r="M9" s="25" t="n"/>
      <c r="N9" s="25" t="n"/>
      <c r="O9" s="25" t="n"/>
      <c r="P9" s="25" t="n"/>
      <c r="Q9" s="25" t="n"/>
      <c r="R9" s="25" t="n"/>
      <c r="S9" s="25" t="n"/>
      <c r="T9" s="25" t="n"/>
      <c r="U9" s="25" t="n"/>
      <c r="V9" s="25" t="n"/>
      <c r="W9" s="25" t="n"/>
      <c r="X9" s="25" t="n"/>
      <c r="Y9" s="25" t="n"/>
      <c r="Z9" s="25" t="n"/>
      <c r="AA9" s="25" t="n"/>
      <c r="AB9" s="25" t="n"/>
      <c r="AC9" s="25" t="n"/>
      <c r="AD9" s="25" t="n"/>
      <c r="AE9" s="25" t="n"/>
      <c r="AF9" s="25" t="n"/>
      <c r="AG9" s="25" t="n"/>
      <c r="AH9" s="25" t="n"/>
      <c r="AI9" s="25" t="n"/>
      <c r="AJ9" s="25" t="n"/>
      <c r="AK9" s="25" t="n"/>
      <c r="AL9" s="25" t="n"/>
      <c r="AM9" s="25" t="n"/>
      <c r="AN9" s="25" t="n"/>
      <c r="AO9" s="25" t="n"/>
      <c r="AP9" s="25" t="n"/>
      <c r="AQ9" s="25" t="n"/>
      <c r="AR9" s="25" t="n"/>
      <c r="AS9" s="25" t="n"/>
      <c r="AT9" s="25" t="n"/>
      <c r="AU9" s="25" t="n"/>
      <c r="AV9" s="25" t="n"/>
      <c r="AW9" s="25" t="n"/>
      <c r="AX9" s="25" t="n"/>
      <c r="AY9" s="25" t="n"/>
      <c r="AZ9" s="44" t="n"/>
    </row>
    <row r="10" ht="15.75" customHeight="1" s="71">
      <c r="A10" s="22" t="n"/>
      <c r="B10" s="23" t="n"/>
      <c r="C10" s="24" t="inlineStr">
        <is>
          <t>ADR:</t>
        </is>
      </c>
      <c r="D10" s="7">
        <f>AVERAGE(E10:AZ10)</f>
        <v/>
      </c>
      <c r="E10" s="6" t="n"/>
      <c r="F10" s="6" t="n"/>
      <c r="G10" s="6" t="n"/>
      <c r="H10" s="6" t="n"/>
      <c r="I10" s="6" t="n"/>
      <c r="J10" s="6" t="n"/>
      <c r="K10" s="6" t="n"/>
      <c r="L10" s="6" t="n"/>
      <c r="M10" s="6" t="n"/>
      <c r="N10" s="6" t="n"/>
      <c r="O10" s="6" t="n"/>
      <c r="P10" s="6" t="n"/>
      <c r="Q10" s="6" t="n"/>
      <c r="R10" s="6" t="n"/>
      <c r="S10" s="6" t="n"/>
      <c r="T10" s="6" t="n"/>
      <c r="U10" s="6" t="n"/>
      <c r="V10" s="6" t="n"/>
      <c r="W10" s="6" t="n"/>
      <c r="X10" s="6" t="n"/>
      <c r="Y10" s="6" t="n"/>
      <c r="Z10" s="6" t="n"/>
      <c r="AA10" s="6" t="n"/>
      <c r="AB10" s="6" t="n"/>
      <c r="AC10" s="6" t="n"/>
      <c r="AD10" s="6" t="n"/>
      <c r="AE10" s="6" t="n"/>
      <c r="AF10" s="6" t="n"/>
      <c r="AG10" s="6" t="n"/>
      <c r="AH10" s="6" t="n"/>
      <c r="AI10" s="6" t="n"/>
      <c r="AJ10" s="6" t="n"/>
      <c r="AK10" s="6" t="n"/>
      <c r="AL10" s="6" t="n"/>
      <c r="AM10" s="6" t="n"/>
      <c r="AN10" s="6" t="n"/>
      <c r="AO10" s="6" t="n"/>
      <c r="AP10" s="6" t="n"/>
      <c r="AQ10" s="6" t="n"/>
      <c r="AR10" s="6" t="n"/>
      <c r="AS10" s="6" t="n"/>
      <c r="AT10" s="6" t="n"/>
      <c r="AU10" s="6" t="n"/>
      <c r="AV10" s="6" t="n"/>
      <c r="AW10" s="6" t="n"/>
      <c r="AX10" s="6" t="n"/>
      <c r="AY10" s="6" t="n"/>
      <c r="AZ10" s="45" t="n"/>
    </row>
    <row r="11" ht="15.75" customHeight="1" s="71">
      <c r="A11" s="22" t="n"/>
      <c r="B11" s="23" t="n"/>
      <c r="C11" s="24" t="inlineStr">
        <is>
          <t>Revenue:</t>
        </is>
      </c>
      <c r="D11" s="7">
        <f>(365*D9*D10)/12</f>
        <v/>
      </c>
      <c r="E11" s="26">
        <f>IF(ISBLANK(E9), "", (365*E9*E10)/12)</f>
        <v/>
      </c>
      <c r="F11" s="26">
        <f>IF(ISBLANK(F9), "", (365*F9*F10)/12)</f>
        <v/>
      </c>
      <c r="G11" s="26">
        <f>IF(ISBLANK(G9), "", (365*G9*G10)/12)</f>
        <v/>
      </c>
      <c r="H11" s="26">
        <f>IF(ISBLANK(H9), "", (365*H9*H10)/12)</f>
        <v/>
      </c>
      <c r="I11" s="26">
        <f>IF(ISBLANK(I9), "", (365*I9*I10)/12)</f>
        <v/>
      </c>
      <c r="J11" s="26">
        <f>IF(ISBLANK(J9), "", (365*J9*J10)/12)</f>
        <v/>
      </c>
      <c r="K11" s="26">
        <f>IF(ISBLANK(K9), "", (365*K9*K10)/12)</f>
        <v/>
      </c>
      <c r="L11" s="26">
        <f>IF(ISBLANK(L9), "", (365*L9*L10)/12)</f>
        <v/>
      </c>
      <c r="M11" s="26">
        <f>IF(ISBLANK(M9), "", (365*M9*M10)/12)</f>
        <v/>
      </c>
      <c r="N11" s="26">
        <f>IF(ISBLANK(N9), "", (365*N9*N10)/12)</f>
        <v/>
      </c>
      <c r="O11" s="26">
        <f>IF(ISBLANK(O9), "", (365*O9*O10)/12)</f>
        <v/>
      </c>
      <c r="P11" s="26">
        <f>IF(ISBLANK(P9), "", (365*P9*P10)/12)</f>
        <v/>
      </c>
      <c r="Q11" s="26">
        <f>IF(ISBLANK(Q9), "", (365*Q9*Q10)/12)</f>
        <v/>
      </c>
      <c r="R11" s="26">
        <f>IF(ISBLANK(R9), "", (365*R9*R10)/12)</f>
        <v/>
      </c>
      <c r="S11" s="26">
        <f>IF(ISBLANK(S9), "", (365*S9*S10)/12)</f>
        <v/>
      </c>
      <c r="T11" s="26">
        <f>IF(ISBLANK(T9), "", (365*T9*T10)/12)</f>
        <v/>
      </c>
      <c r="U11" s="26">
        <f>IF(ISBLANK(U9), "", (365*U9*U10)/12)</f>
        <v/>
      </c>
      <c r="V11" s="26">
        <f>IF(ISBLANK(V9), "", (365*V9*V10)/12)</f>
        <v/>
      </c>
      <c r="W11" s="26">
        <f>IF(ISBLANK(W9), "", (365*W9*W10)/12)</f>
        <v/>
      </c>
      <c r="X11" s="26">
        <f>IF(ISBLANK(X9), "", (365*X9*X10)/12)</f>
        <v/>
      </c>
      <c r="Y11" s="26">
        <f>IF(ISBLANK(Y9), "", (365*Y9*Y10)/12)</f>
        <v/>
      </c>
      <c r="Z11" s="26" t="n"/>
      <c r="AA11" s="26" t="n"/>
      <c r="AB11" s="26" t="n"/>
      <c r="AC11" s="26" t="n"/>
      <c r="AD11" s="26" t="n"/>
      <c r="AE11" s="26" t="n"/>
      <c r="AF11" s="26" t="n"/>
      <c r="AG11" s="26" t="n"/>
      <c r="AH11" s="26" t="n"/>
      <c r="AI11" s="26" t="n"/>
      <c r="AJ11" s="26" t="n"/>
      <c r="AK11" s="26" t="n"/>
      <c r="AL11" s="26" t="n"/>
      <c r="AM11" s="26" t="n"/>
      <c r="AN11" s="26" t="n"/>
      <c r="AO11" s="26" t="n"/>
      <c r="AP11" s="26" t="n"/>
      <c r="AQ11" s="26" t="n"/>
      <c r="AR11" s="26" t="n"/>
      <c r="AS11" s="26" t="n"/>
      <c r="AT11" s="26" t="n"/>
      <c r="AU11" s="26" t="n"/>
      <c r="AV11" s="26" t="n"/>
      <c r="AW11" s="26" t="n"/>
      <c r="AX11" s="26" t="n"/>
      <c r="AY11" s="26" t="n"/>
      <c r="AZ11" s="46" t="n"/>
    </row>
    <row r="12" ht="15.75" customHeight="1" s="71">
      <c r="A12" s="22" t="n"/>
      <c r="B12" s="27" t="n"/>
      <c r="C12" s="24" t="inlineStr">
        <is>
          <t>Rent:</t>
        </is>
      </c>
      <c r="D12" s="28" t="n">
        <v>0</v>
      </c>
      <c r="E12" s="29" t="n"/>
      <c r="G12" s="22" t="n"/>
      <c r="H12" s="22" t="n"/>
      <c r="I12" s="22" t="n"/>
      <c r="J12" s="22" t="n"/>
      <c r="K12" s="22" t="n"/>
      <c r="L12" s="22" t="n"/>
      <c r="M12" s="22" t="n"/>
      <c r="AZ12" s="47" t="n"/>
    </row>
    <row r="13" ht="15.75" customHeight="1" s="71">
      <c r="AZ13" s="47" t="n"/>
    </row>
    <row r="14" ht="15.75" customHeight="1" s="71">
      <c r="A14" s="1" t="n"/>
      <c r="B14" s="69" t="inlineStr">
        <is>
          <t>2 BD</t>
        </is>
      </c>
      <c r="C14" s="69" t="n"/>
      <c r="D14" s="3" t="inlineStr">
        <is>
          <t>AVG</t>
        </is>
      </c>
      <c r="E14" s="9" t="n"/>
      <c r="F14" s="9" t="n"/>
      <c r="G14" s="9" t="n"/>
      <c r="H14" s="9" t="n"/>
      <c r="I14" s="9" t="n"/>
      <c r="J14" s="9" t="n"/>
      <c r="K14" s="9" t="n"/>
      <c r="L14" s="9" t="n"/>
      <c r="M14" s="9" t="n"/>
      <c r="N14" s="9" t="n"/>
      <c r="O14" s="9" t="n"/>
      <c r="P14" s="9" t="n"/>
      <c r="Q14" s="9" t="n"/>
      <c r="R14" s="9" t="n"/>
      <c r="S14" s="9" t="n"/>
      <c r="T14" s="9" t="n"/>
      <c r="U14" s="9" t="n"/>
      <c r="V14" s="9" t="n"/>
      <c r="W14" s="9" t="n"/>
      <c r="X14" s="9" t="n"/>
      <c r="Y14" s="9" t="n"/>
      <c r="Z14" s="9" t="n"/>
      <c r="AA14" s="9" t="n"/>
      <c r="AB14" s="9" t="n"/>
      <c r="AC14" s="9" t="n"/>
      <c r="AD14" s="9" t="n"/>
      <c r="AE14" s="9" t="n"/>
      <c r="AF14" s="9" t="n"/>
      <c r="AG14" s="9" t="n"/>
      <c r="AH14" s="9" t="n"/>
      <c r="AI14" s="9" t="n"/>
      <c r="AJ14" s="9" t="n"/>
      <c r="AK14" s="9" t="n"/>
      <c r="AL14" s="9" t="n"/>
      <c r="AM14" s="9" t="n"/>
      <c r="AN14" s="9" t="n"/>
      <c r="AO14" s="9" t="n"/>
      <c r="AP14" s="9" t="n"/>
      <c r="AQ14" s="9" t="n"/>
      <c r="AR14" s="9" t="n"/>
      <c r="AS14" s="9" t="n"/>
      <c r="AT14" s="9" t="n"/>
      <c r="AU14" s="9" t="n"/>
      <c r="AV14" s="9" t="n"/>
      <c r="AW14" s="9" t="n"/>
      <c r="AX14" s="9" t="n"/>
      <c r="AY14" s="9" t="n"/>
      <c r="AZ14" s="43" t="n"/>
    </row>
    <row r="15" ht="15.75" customHeight="1" s="71">
      <c r="A15" s="70" t="n"/>
      <c r="B15" s="23" t="n"/>
      <c r="C15" s="67" t="inlineStr">
        <is>
          <t>Occupancy:</t>
        </is>
      </c>
      <c r="D15" s="17">
        <f>AVERAGE(E15:AZ15)</f>
        <v/>
      </c>
      <c r="E15" s="25" t="n"/>
      <c r="F15" s="25" t="n"/>
      <c r="G15" s="25" t="n"/>
      <c r="H15" s="25" t="n"/>
      <c r="I15" s="25" t="n"/>
      <c r="J15" s="25" t="n"/>
      <c r="K15" s="25" t="n"/>
      <c r="L15" s="25" t="n"/>
      <c r="M15" s="25" t="n"/>
      <c r="N15" s="25" t="n"/>
      <c r="O15" s="25" t="n"/>
      <c r="P15" s="25" t="n"/>
      <c r="Q15" s="25" t="n"/>
      <c r="R15" s="25" t="n"/>
      <c r="S15" s="25" t="n"/>
      <c r="T15" s="25" t="n"/>
      <c r="U15" s="25" t="n"/>
      <c r="V15" s="25" t="n"/>
      <c r="W15" s="25" t="n"/>
      <c r="X15" s="25" t="n"/>
      <c r="Y15" s="25" t="n"/>
      <c r="Z15" s="25" t="n"/>
      <c r="AA15" s="25" t="n"/>
      <c r="AB15" s="25" t="n"/>
      <c r="AC15" s="25" t="n"/>
      <c r="AD15" s="25" t="n"/>
      <c r="AE15" s="25" t="n"/>
      <c r="AF15" s="25" t="n"/>
      <c r="AG15" s="25" t="n"/>
      <c r="AH15" s="25" t="n"/>
      <c r="AI15" s="25" t="n"/>
      <c r="AJ15" s="25" t="n"/>
      <c r="AK15" s="25" t="n"/>
      <c r="AL15" s="25" t="n"/>
      <c r="AM15" s="25" t="n"/>
      <c r="AN15" s="25" t="n"/>
      <c r="AO15" s="25" t="n"/>
      <c r="AP15" s="25" t="n"/>
      <c r="AQ15" s="25" t="n"/>
      <c r="AR15" s="25" t="n"/>
      <c r="AS15" s="25" t="n"/>
      <c r="AT15" s="25" t="n"/>
      <c r="AU15" s="25" t="n"/>
      <c r="AV15" s="25" t="n"/>
      <c r="AW15" s="25" t="n"/>
      <c r="AX15" s="25" t="n"/>
      <c r="AY15" s="25" t="n"/>
      <c r="AZ15" s="44" t="n"/>
    </row>
    <row r="16" ht="15.75" customHeight="1" s="71">
      <c r="A16" s="70" t="n"/>
      <c r="B16" s="23" t="n"/>
      <c r="C16" s="67" t="inlineStr">
        <is>
          <t>ADR:</t>
        </is>
      </c>
      <c r="D16" s="7">
        <f>AVERAGE(E16:AZ16)</f>
        <v/>
      </c>
      <c r="E16" s="6" t="n"/>
      <c r="F16" s="6" t="n"/>
      <c r="G16" s="6" t="n"/>
      <c r="H16" s="6" t="n"/>
      <c r="I16" s="6" t="n"/>
      <c r="J16" s="6" t="n"/>
      <c r="K16" s="6" t="n"/>
      <c r="L16" s="6" t="n"/>
      <c r="M16" s="6" t="n"/>
      <c r="N16" s="6" t="n"/>
      <c r="O16" s="6" t="n"/>
      <c r="P16" s="6" t="n"/>
      <c r="Q16" s="6" t="n"/>
      <c r="R16" s="6" t="n"/>
      <c r="S16" s="6" t="n"/>
      <c r="T16" s="6" t="n"/>
      <c r="U16" s="6" t="n"/>
      <c r="V16" s="6" t="n"/>
      <c r="W16" s="6" t="n"/>
      <c r="X16" s="6" t="n"/>
      <c r="Y16" s="6" t="n"/>
      <c r="Z16" s="6" t="n"/>
      <c r="AA16" s="6" t="n"/>
      <c r="AB16" s="6" t="n"/>
      <c r="AC16" s="6" t="n"/>
      <c r="AD16" s="6" t="n"/>
      <c r="AE16" s="6" t="n"/>
      <c r="AF16" s="6" t="n"/>
      <c r="AG16" s="6" t="n"/>
      <c r="AH16" s="6" t="n"/>
      <c r="AI16" s="6" t="n"/>
      <c r="AJ16" s="6" t="n"/>
      <c r="AK16" s="6" t="n"/>
      <c r="AL16" s="6" t="n"/>
      <c r="AM16" s="6" t="n"/>
      <c r="AN16" s="6" t="n"/>
      <c r="AO16" s="6" t="n"/>
      <c r="AP16" s="6" t="n"/>
      <c r="AQ16" s="6" t="n"/>
      <c r="AR16" s="6" t="n"/>
      <c r="AS16" s="6" t="n"/>
      <c r="AT16" s="6" t="n"/>
      <c r="AU16" s="6" t="n"/>
      <c r="AV16" s="6" t="n"/>
      <c r="AW16" s="6" t="n"/>
      <c r="AX16" s="6" t="n"/>
      <c r="AY16" s="6" t="n"/>
      <c r="AZ16" s="45" t="n"/>
    </row>
    <row r="17" ht="15.75" customHeight="1" s="71">
      <c r="A17" s="70" t="n"/>
      <c r="B17" s="23" t="n"/>
      <c r="C17" s="67" t="inlineStr">
        <is>
          <t>Revenue:</t>
        </is>
      </c>
      <c r="D17" s="7">
        <f>(365*D15*D16)/12</f>
        <v/>
      </c>
      <c r="E17" s="26">
        <f>IF(ISBLANK(E15), "", (365*E15*E16)/12)</f>
        <v/>
      </c>
      <c r="F17" s="26">
        <f>IF(ISBLANK(F15), "", (365*F15*F16)/12)</f>
        <v/>
      </c>
      <c r="G17" s="26">
        <f>IF(ISBLANK(G15), "", (365*G15*G16)/12)</f>
        <v/>
      </c>
      <c r="H17" s="26">
        <f>IF(ISBLANK(H15), "", (365*H15*H16)/12)</f>
        <v/>
      </c>
      <c r="I17" s="26">
        <f>IF(ISBLANK(I15), "", (365*I15*I16)/12)</f>
        <v/>
      </c>
      <c r="J17" s="26">
        <f>IF(ISBLANK(J15), "", (365*J15*J16)/12)</f>
        <v/>
      </c>
      <c r="K17" s="26">
        <f>IF(ISBLANK(K15), "", (365*K15*K16)/12)</f>
        <v/>
      </c>
      <c r="L17" s="26">
        <f>IF(ISBLANK(L15), "", (365*L15*L16)/12)</f>
        <v/>
      </c>
      <c r="M17" s="26">
        <f>IF(ISBLANK(M15), "", (365*M15*M16)/12)</f>
        <v/>
      </c>
      <c r="N17" s="26">
        <f>IF(ISBLANK(N15), "", (365*N15*N16)/12)</f>
        <v/>
      </c>
      <c r="O17" s="26">
        <f>IF(ISBLANK(O15), "", (365*O15*O16)/12)</f>
        <v/>
      </c>
      <c r="P17" s="26">
        <f>IF(ISBLANK(P15), "", (365*P15*P16)/12)</f>
        <v/>
      </c>
      <c r="Q17" s="26">
        <f>IF(ISBLANK(Q15), "", (365*Q15*Q16)/12)</f>
        <v/>
      </c>
      <c r="R17" s="26">
        <f>IF(ISBLANK(R15), "", (365*R15*R16)/12)</f>
        <v/>
      </c>
      <c r="S17" s="26">
        <f>IF(ISBLANK(S15), "", (365*S15*S16)/12)</f>
        <v/>
      </c>
      <c r="T17" s="26">
        <f>IF(ISBLANK(T15), "", (365*T15*T16)/12)</f>
        <v/>
      </c>
      <c r="U17" s="26">
        <f>IF(ISBLANK(U15), "", (365*U15*U16)/12)</f>
        <v/>
      </c>
      <c r="V17" s="26">
        <f>IF(ISBLANK(V15), "", (365*V15*V16)/12)</f>
        <v/>
      </c>
      <c r="W17" s="26">
        <f>IF(ISBLANK(W15), "", (365*W15*W16)/12)</f>
        <v/>
      </c>
      <c r="X17" s="26">
        <f>IF(ISBLANK(X15), "", (365*X15*X16)/12)</f>
        <v/>
      </c>
      <c r="Y17" s="26">
        <f>IF(ISBLANK(Y15), "", (365*Y15*Y16)/12)</f>
        <v/>
      </c>
      <c r="Z17" s="26" t="n"/>
      <c r="AA17" s="26" t="n"/>
      <c r="AB17" s="26" t="n"/>
      <c r="AC17" s="26" t="n"/>
      <c r="AD17" s="26" t="n"/>
      <c r="AE17" s="26" t="n"/>
      <c r="AF17" s="26" t="n"/>
      <c r="AG17" s="26" t="n"/>
      <c r="AH17" s="26" t="n"/>
      <c r="AI17" s="26" t="n"/>
      <c r="AJ17" s="26" t="n"/>
      <c r="AK17" s="26" t="n"/>
      <c r="AL17" s="26" t="n"/>
      <c r="AM17" s="26" t="n"/>
      <c r="AN17" s="26" t="n"/>
      <c r="AO17" s="26" t="n"/>
      <c r="AP17" s="26" t="n"/>
      <c r="AQ17" s="26" t="n"/>
      <c r="AR17" s="26" t="n"/>
      <c r="AS17" s="26" t="n"/>
      <c r="AT17" s="26" t="n"/>
      <c r="AU17" s="26" t="n"/>
      <c r="AV17" s="26" t="n"/>
      <c r="AW17" s="26" t="n"/>
      <c r="AX17" s="26" t="n"/>
      <c r="AY17" s="26" t="n"/>
      <c r="AZ17" s="46" t="n"/>
    </row>
    <row r="18" ht="15.75" customHeight="1" s="71">
      <c r="A18" s="70" t="n"/>
      <c r="B18" s="27" t="n"/>
      <c r="C18" s="67" t="inlineStr">
        <is>
          <t>Rent:</t>
        </is>
      </c>
      <c r="D18" s="18" t="n">
        <v>0</v>
      </c>
      <c r="E18" s="8" t="n"/>
      <c r="G18" s="70" t="n"/>
      <c r="H18" s="70" t="n"/>
      <c r="I18" s="70" t="n"/>
      <c r="J18" s="70" t="n"/>
      <c r="K18" s="70" t="n"/>
      <c r="L18" s="70" t="n"/>
      <c r="M18" s="70" t="n"/>
      <c r="AZ18" s="47" t="n"/>
    </row>
    <row r="19" ht="15.75" customHeight="1" s="71">
      <c r="AZ19" s="47" t="n"/>
    </row>
    <row r="20" ht="15.75" customHeight="1" s="71">
      <c r="A20" s="1" t="n"/>
      <c r="B20" s="69" t="inlineStr">
        <is>
          <t>3 BD</t>
        </is>
      </c>
      <c r="C20" s="69" t="n"/>
      <c r="D20" s="35" t="inlineStr">
        <is>
          <t>AVG</t>
        </is>
      </c>
      <c r="E20" s="37" t="inlineStr">
        <is>
          <t>Listing 1</t>
        </is>
      </c>
      <c r="F20" s="38" t="inlineStr">
        <is>
          <t>Listing 2</t>
        </is>
      </c>
      <c r="G20" s="38" t="inlineStr">
        <is>
          <t>Listing 3</t>
        </is>
      </c>
      <c r="H20" s="38" t="inlineStr">
        <is>
          <t>Listing 4</t>
        </is>
      </c>
      <c r="I20" s="38" t="inlineStr">
        <is>
          <t>Listing 5</t>
        </is>
      </c>
      <c r="J20" s="38" t="inlineStr">
        <is>
          <t>Listing 6</t>
        </is>
      </c>
      <c r="K20" s="38" t="n"/>
      <c r="L20" s="38" t="n"/>
      <c r="M20" s="38" t="n"/>
      <c r="N20" s="38" t="n"/>
      <c r="O20" s="38" t="n"/>
      <c r="P20" s="38" t="n"/>
      <c r="Q20" s="38" t="n"/>
      <c r="R20" s="38" t="n"/>
      <c r="S20" s="38" t="n"/>
      <c r="T20" s="38" t="n"/>
      <c r="U20" s="38" t="n"/>
      <c r="V20" s="38" t="n"/>
      <c r="W20" s="38" t="n"/>
      <c r="X20" s="38" t="n"/>
      <c r="Y20" s="38" t="n"/>
      <c r="Z20" s="38" t="n"/>
      <c r="AA20" s="38" t="n"/>
      <c r="AB20" s="38" t="n"/>
      <c r="AC20" s="38" t="n"/>
      <c r="AD20" s="38" t="n"/>
      <c r="AE20" s="38" t="n"/>
      <c r="AF20" s="38" t="n"/>
      <c r="AG20" s="38" t="n"/>
      <c r="AH20" s="38" t="n"/>
      <c r="AI20" s="38" t="n"/>
      <c r="AJ20" s="38" t="n"/>
      <c r="AK20" s="38" t="n"/>
      <c r="AL20" s="38" t="n"/>
      <c r="AM20" s="38" t="n"/>
      <c r="AN20" s="38" t="n"/>
      <c r="AO20" s="38" t="n"/>
      <c r="AP20" s="38" t="n"/>
      <c r="AQ20" s="38" t="n"/>
      <c r="AR20" s="38" t="n"/>
      <c r="AS20" s="38" t="n"/>
      <c r="AT20" s="38" t="n"/>
      <c r="AU20" s="38" t="n"/>
      <c r="AV20" s="38" t="n"/>
      <c r="AW20" s="38" t="n"/>
      <c r="AX20" s="38" t="n"/>
      <c r="AY20" s="38" t="n"/>
      <c r="AZ20" s="48" t="n"/>
    </row>
    <row r="21" ht="15.75" customHeight="1" s="71">
      <c r="A21" s="70" t="n"/>
      <c r="B21" s="23" t="n"/>
      <c r="C21" s="67" t="inlineStr">
        <is>
          <t>Occupancy:</t>
        </is>
      </c>
      <c r="D21" s="5">
        <f>AVERAGE(E21:AZ21)</f>
        <v/>
      </c>
      <c r="E21" s="39" t="n">
        <v>0.595556</v>
      </c>
      <c r="F21" s="25" t="n">
        <v>0.561462</v>
      </c>
      <c r="G21" s="25" t="n">
        <v>0.7</v>
      </c>
      <c r="H21" s="25" t="n">
        <v>0.938596</v>
      </c>
      <c r="I21" s="25" t="n">
        <v>0.722973</v>
      </c>
      <c r="J21" s="25" t="n">
        <v>0.904478</v>
      </c>
      <c r="K21" s="25" t="n"/>
      <c r="L21" s="25" t="n"/>
      <c r="M21" s="25" t="n"/>
      <c r="N21" s="25" t="n"/>
      <c r="O21" s="25" t="n"/>
      <c r="P21" s="25" t="n"/>
      <c r="Q21" s="25" t="n"/>
      <c r="R21" s="25" t="n"/>
      <c r="S21" s="25" t="n"/>
      <c r="T21" s="25" t="n"/>
      <c r="U21" s="25" t="n"/>
      <c r="V21" s="25" t="n"/>
      <c r="W21" s="25" t="n"/>
      <c r="X21" s="25" t="n"/>
      <c r="Y21" s="25" t="n"/>
      <c r="Z21" s="25" t="n"/>
      <c r="AA21" s="25" t="n"/>
      <c r="AB21" s="25" t="n"/>
      <c r="AC21" s="25" t="n"/>
      <c r="AD21" s="25" t="n"/>
      <c r="AE21" s="25" t="n"/>
      <c r="AF21" s="25" t="n"/>
      <c r="AG21" s="25" t="n"/>
      <c r="AH21" s="25" t="n"/>
      <c r="AI21" s="25" t="n"/>
      <c r="AJ21" s="25" t="n"/>
      <c r="AK21" s="25" t="n"/>
      <c r="AL21" s="25" t="n"/>
      <c r="AM21" s="25" t="n"/>
      <c r="AN21" s="25" t="n"/>
      <c r="AO21" s="25" t="n"/>
      <c r="AP21" s="25" t="n"/>
      <c r="AQ21" s="25" t="n"/>
      <c r="AR21" s="25" t="n"/>
      <c r="AS21" s="25" t="n"/>
      <c r="AT21" s="25" t="n"/>
      <c r="AU21" s="25" t="n"/>
      <c r="AV21" s="25" t="n"/>
      <c r="AW21" s="25" t="n"/>
      <c r="AX21" s="25" t="n"/>
      <c r="AY21" s="25" t="n"/>
      <c r="AZ21" s="44" t="n"/>
    </row>
    <row r="22" ht="15.75" customHeight="1" s="71">
      <c r="A22" s="70" t="n"/>
      <c r="B22" s="23" t="n"/>
      <c r="C22" s="67" t="inlineStr">
        <is>
          <t>ADR:</t>
        </is>
      </c>
      <c r="D22" s="6">
        <f>AVERAGE(E22:AZ22)</f>
        <v/>
      </c>
      <c r="E22" s="40" t="n">
        <v>251.18</v>
      </c>
      <c r="F22" s="6" t="n">
        <v>347.51</v>
      </c>
      <c r="G22" s="6" t="n">
        <v>429.62</v>
      </c>
      <c r="H22" s="6" t="n">
        <v>205.82</v>
      </c>
      <c r="I22" s="6" t="n">
        <v>279.96</v>
      </c>
      <c r="J22" s="6" t="n">
        <v>194.39</v>
      </c>
      <c r="K22" s="6" t="n"/>
      <c r="L22" s="6" t="n"/>
      <c r="M22" s="6" t="n"/>
      <c r="N22" s="6" t="n"/>
      <c r="O22" s="6" t="n"/>
      <c r="P22" s="6" t="n"/>
      <c r="Q22" s="6" t="n"/>
      <c r="R22" s="6" t="n"/>
      <c r="S22" s="6" t="n"/>
      <c r="T22" s="6" t="n"/>
      <c r="U22" s="6" t="n"/>
      <c r="V22" s="6" t="n"/>
      <c r="W22" s="6" t="n"/>
      <c r="X22" s="6" t="n"/>
      <c r="Y22" s="6" t="n"/>
      <c r="Z22" s="6" t="n"/>
      <c r="AA22" s="6" t="n"/>
      <c r="AB22" s="6" t="n"/>
      <c r="AC22" s="6" t="n"/>
      <c r="AD22" s="6" t="n"/>
      <c r="AE22" s="6" t="n"/>
      <c r="AF22" s="6" t="n"/>
      <c r="AG22" s="6" t="n"/>
      <c r="AH22" s="6" t="n"/>
      <c r="AI22" s="6" t="n"/>
      <c r="AJ22" s="6" t="n"/>
      <c r="AK22" s="6" t="n"/>
      <c r="AL22" s="6" t="n"/>
      <c r="AM22" s="6" t="n"/>
      <c r="AN22" s="6" t="n"/>
      <c r="AO22" s="6" t="n"/>
      <c r="AP22" s="6" t="n"/>
      <c r="AQ22" s="6" t="n"/>
      <c r="AR22" s="6" t="n"/>
      <c r="AS22" s="6" t="n"/>
      <c r="AT22" s="6" t="n"/>
      <c r="AU22" s="6" t="n"/>
      <c r="AV22" s="6" t="n"/>
      <c r="AW22" s="6" t="n"/>
      <c r="AX22" s="6" t="n"/>
      <c r="AY22" s="6" t="n"/>
      <c r="AZ22" s="45" t="n"/>
    </row>
    <row r="23" ht="15.75" customHeight="1" s="71">
      <c r="A23" s="70" t="n"/>
      <c r="B23" s="23" t="n"/>
      <c r="C23" s="67" t="inlineStr">
        <is>
          <t>Revenue:</t>
        </is>
      </c>
      <c r="D23" s="6">
        <f>(365*D21*D22)/12</f>
        <v/>
      </c>
      <c r="E23" s="41">
        <f>IF(ISBLANK(E21), "", (365*E21*E22)/12)</f>
        <v/>
      </c>
      <c r="F23" s="42">
        <f>IF(ISBLANK(F21), "", (365*F21*F22)/12)</f>
        <v/>
      </c>
      <c r="G23" s="42">
        <f>IF(ISBLANK(G21), "", (365*G21*G22)/12)</f>
        <v/>
      </c>
      <c r="H23" s="42">
        <f>IF(ISBLANK(H21), "", (365*H21*H22)/12)</f>
        <v/>
      </c>
      <c r="I23" s="42">
        <f>IF(ISBLANK(I21), "", (365*I21*I22)/12)</f>
        <v/>
      </c>
      <c r="J23" s="42">
        <f>IF(ISBLANK(J21), "", (365*J21*J22)/12)</f>
        <v/>
      </c>
      <c r="K23" s="42">
        <f>IF(ISBLANK(K21), "", (365*K21*K22)/12)</f>
        <v/>
      </c>
      <c r="L23" s="42">
        <f>IF(ISBLANK(L21), "", (365*L21*L22)/12)</f>
        <v/>
      </c>
      <c r="M23" s="42">
        <f>IF(ISBLANK(M21), "", (365*M21*M22)/12)</f>
        <v/>
      </c>
      <c r="N23" s="42">
        <f>IF(ISBLANK(N21), "", (365*N21*N22)/12)</f>
        <v/>
      </c>
      <c r="O23" s="42">
        <f>IF(ISBLANK(O21), "", (365*O21*O22)/12)</f>
        <v/>
      </c>
      <c r="P23" s="42">
        <f>IF(ISBLANK(P21), "", (365*P21*P22)/12)</f>
        <v/>
      </c>
      <c r="Q23" s="42">
        <f>IF(ISBLANK(Q21), "", (365*Q21*Q22)/12)</f>
        <v/>
      </c>
      <c r="R23" s="42">
        <f>IF(ISBLANK(R21), "", (365*R21*R22)/12)</f>
        <v/>
      </c>
      <c r="S23" s="42">
        <f>IF(ISBLANK(S21), "", (365*S21*S22)/12)</f>
        <v/>
      </c>
      <c r="T23" s="42">
        <f>IF(ISBLANK(T21), "", (365*T21*T22)/12)</f>
        <v/>
      </c>
      <c r="U23" s="42">
        <f>IF(ISBLANK(U21), "", (365*U21*U22)/12)</f>
        <v/>
      </c>
      <c r="V23" s="42">
        <f>IF(ISBLANK(V21), "", (365*V21*V22)/12)</f>
        <v/>
      </c>
      <c r="W23" s="42">
        <f>IF(ISBLANK(W21), "", (365*W21*W22)/12)</f>
        <v/>
      </c>
      <c r="X23" s="42">
        <f>IF(ISBLANK(X21), "", (365*X21*X22)/12)</f>
        <v/>
      </c>
      <c r="Y23" s="42">
        <f>IF(ISBLANK(Y21), "", (365*Y21*Y22)/12)</f>
        <v/>
      </c>
      <c r="Z23" s="42" t="n"/>
      <c r="AA23" s="42" t="n"/>
      <c r="AB23" s="42" t="n"/>
      <c r="AC23" s="42" t="n"/>
      <c r="AD23" s="42" t="n"/>
      <c r="AE23" s="42" t="n"/>
      <c r="AF23" s="42" t="n"/>
      <c r="AG23" s="42" t="n"/>
      <c r="AH23" s="42" t="n"/>
      <c r="AI23" s="42" t="n"/>
      <c r="AJ23" s="42" t="n"/>
      <c r="AK23" s="42" t="n"/>
      <c r="AL23" s="42" t="n"/>
      <c r="AM23" s="42" t="n"/>
      <c r="AN23" s="42" t="n"/>
      <c r="AO23" s="42" t="n"/>
      <c r="AP23" s="42" t="n"/>
      <c r="AQ23" s="42" t="n"/>
      <c r="AR23" s="42" t="n"/>
      <c r="AS23" s="42" t="n"/>
      <c r="AT23" s="42" t="n"/>
      <c r="AU23" s="42" t="n"/>
      <c r="AV23" s="42" t="n"/>
      <c r="AW23" s="42" t="n"/>
      <c r="AX23" s="42" t="n"/>
      <c r="AY23" s="42" t="n"/>
      <c r="AZ23" s="49" t="n"/>
    </row>
    <row r="24" ht="15.75" customHeight="1" s="71">
      <c r="A24" s="70" t="n"/>
      <c r="B24" s="27" t="n"/>
      <c r="C24" s="67" t="inlineStr">
        <is>
          <t>Rent:</t>
        </is>
      </c>
      <c r="D24" s="18" t="n">
        <v>0</v>
      </c>
      <c r="E24" s="36" t="n"/>
      <c r="G24" s="70" t="n"/>
      <c r="H24" s="70" t="n"/>
      <c r="I24" s="70" t="n"/>
      <c r="J24" s="70" t="n"/>
      <c r="K24" s="70" t="n"/>
      <c r="L24" s="70" t="n"/>
      <c r="M24" s="70" t="n"/>
    </row>
    <row r="26" ht="15.75" customFormat="1" customHeight="1" s="52">
      <c r="A26" s="70" t="n"/>
      <c r="B26" s="69" t="inlineStr">
        <is>
          <t>4 BD</t>
        </is>
      </c>
      <c r="C26" s="69" t="n"/>
      <c r="D26" s="35" t="inlineStr">
        <is>
          <t>AVG</t>
        </is>
      </c>
      <c r="E26" s="37" t="inlineStr">
        <is>
          <t>Listing 1</t>
        </is>
      </c>
      <c r="F26" s="38" t="inlineStr">
        <is>
          <t>Listing 2</t>
        </is>
      </c>
      <c r="G26" s="38" t="inlineStr">
        <is>
          <t>Listing 3</t>
        </is>
      </c>
      <c r="H26" s="38" t="inlineStr">
        <is>
          <t>Listing 4</t>
        </is>
      </c>
      <c r="I26" s="38" t="inlineStr">
        <is>
          <t>Listing 5</t>
        </is>
      </c>
      <c r="J26" s="38" t="n"/>
      <c r="K26" s="38" t="n"/>
      <c r="L26" s="38" t="n"/>
      <c r="M26" s="38" t="n"/>
      <c r="N26" s="38" t="n"/>
      <c r="O26" s="38" t="n"/>
      <c r="P26" s="38" t="n"/>
      <c r="Q26" s="38" t="n"/>
      <c r="R26" s="38" t="n"/>
      <c r="S26" s="38" t="n"/>
      <c r="T26" s="38" t="n"/>
      <c r="U26" s="38" t="n"/>
      <c r="V26" s="38" t="n"/>
      <c r="W26" s="38" t="n"/>
      <c r="X26" s="38" t="n"/>
      <c r="Y26" s="38" t="n"/>
      <c r="Z26" s="38" t="n"/>
      <c r="AA26" s="38" t="n"/>
      <c r="AB26" s="38" t="n"/>
      <c r="AC26" s="38" t="n"/>
      <c r="AD26" s="38" t="n"/>
      <c r="AE26" s="38" t="n"/>
      <c r="AF26" s="38" t="n"/>
      <c r="AG26" s="38" t="n"/>
      <c r="AH26" s="38" t="n"/>
      <c r="AI26" s="38" t="n"/>
      <c r="AJ26" s="38" t="n"/>
      <c r="AK26" s="38" t="n"/>
      <c r="AL26" s="38" t="n"/>
      <c r="AM26" s="38" t="n"/>
      <c r="AN26" s="38" t="n"/>
      <c r="AO26" s="38" t="n"/>
      <c r="AP26" s="38" t="n"/>
      <c r="AQ26" s="38" t="n"/>
      <c r="AR26" s="38" t="n"/>
      <c r="AS26" s="38" t="n"/>
      <c r="AT26" s="38" t="n"/>
      <c r="AU26" s="38" t="n"/>
      <c r="AV26" s="38" t="n"/>
      <c r="AW26" s="38" t="n"/>
      <c r="AX26" s="38" t="n"/>
      <c r="AY26" s="38" t="n"/>
      <c r="AZ26" s="48" t="n"/>
    </row>
    <row r="27" ht="15.75" customFormat="1" customHeight="1" s="51">
      <c r="A27" s="70" t="n"/>
      <c r="B27" s="23" t="n"/>
      <c r="C27" s="67" t="inlineStr">
        <is>
          <t>Occupancy:</t>
        </is>
      </c>
      <c r="D27" s="5">
        <f>AVERAGE(E27:AZ27)</f>
        <v/>
      </c>
      <c r="E27" s="39" t="n">
        <v>0.566092</v>
      </c>
      <c r="F27" s="25" t="n">
        <v>0.590747</v>
      </c>
      <c r="G27" s="25" t="n">
        <v>0.502874</v>
      </c>
      <c r="H27" s="25" t="n">
        <v>0.664671</v>
      </c>
      <c r="I27" s="25" t="n">
        <v>0.544025</v>
      </c>
      <c r="J27" s="25" t="n"/>
      <c r="K27" s="25" t="n"/>
      <c r="L27" s="25" t="n"/>
      <c r="M27" s="25" t="n"/>
      <c r="N27" s="25" t="n"/>
      <c r="O27" s="25" t="n"/>
      <c r="P27" s="25" t="n"/>
      <c r="Q27" s="25" t="n"/>
      <c r="R27" s="25" t="n"/>
      <c r="S27" s="25" t="n"/>
      <c r="T27" s="25" t="n"/>
      <c r="U27" s="25" t="n"/>
      <c r="V27" s="25" t="n"/>
      <c r="W27" s="25" t="n"/>
      <c r="X27" s="25" t="n"/>
      <c r="Y27" s="25" t="n"/>
      <c r="Z27" s="25" t="n"/>
      <c r="AA27" s="25" t="n"/>
      <c r="AB27" s="25" t="n"/>
      <c r="AC27" s="25" t="n"/>
      <c r="AD27" s="25" t="n"/>
      <c r="AE27" s="25" t="n"/>
      <c r="AF27" s="25" t="n"/>
      <c r="AG27" s="25" t="n"/>
      <c r="AH27" s="25" t="n"/>
      <c r="AI27" s="25" t="n"/>
      <c r="AJ27" s="25" t="n"/>
      <c r="AK27" s="25" t="n"/>
      <c r="AL27" s="25" t="n"/>
      <c r="AM27" s="25" t="n"/>
      <c r="AN27" s="25" t="n"/>
      <c r="AO27" s="25" t="n"/>
      <c r="AP27" s="25" t="n"/>
      <c r="AQ27" s="25" t="n"/>
      <c r="AR27" s="25" t="n"/>
      <c r="AS27" s="25" t="n"/>
      <c r="AT27" s="25" t="n"/>
      <c r="AU27" s="25" t="n"/>
      <c r="AV27" s="25" t="n"/>
      <c r="AW27" s="25" t="n"/>
      <c r="AX27" s="25" t="n"/>
      <c r="AY27" s="25" t="n"/>
      <c r="AZ27" s="44" t="n"/>
    </row>
    <row r="28" ht="15.75" customFormat="1" customHeight="1" s="51">
      <c r="A28" s="70" t="n"/>
      <c r="B28" s="23" t="n"/>
      <c r="C28" s="67" t="inlineStr">
        <is>
          <t>ADR:</t>
        </is>
      </c>
      <c r="D28" s="6">
        <f>AVERAGE(E28:AZ28)</f>
        <v/>
      </c>
      <c r="E28" s="40" t="n">
        <v>412.2</v>
      </c>
      <c r="F28" s="6" t="n">
        <v>331.01</v>
      </c>
      <c r="G28" s="6" t="n">
        <v>337.22</v>
      </c>
      <c r="H28" s="6" t="n">
        <v>369.09</v>
      </c>
      <c r="I28" s="6" t="n">
        <v>417.74</v>
      </c>
      <c r="J28" s="6" t="n"/>
      <c r="K28" s="6" t="n"/>
      <c r="L28" s="6" t="n"/>
      <c r="M28" s="6" t="n"/>
      <c r="N28" s="6" t="n"/>
      <c r="O28" s="6" t="n"/>
      <c r="P28" s="6" t="n"/>
      <c r="Q28" s="6" t="n"/>
      <c r="R28" s="6" t="n"/>
      <c r="S28" s="6" t="n"/>
      <c r="T28" s="6" t="n"/>
      <c r="U28" s="6" t="n"/>
      <c r="V28" s="6" t="n"/>
      <c r="W28" s="6" t="n"/>
      <c r="X28" s="6" t="n"/>
      <c r="Y28" s="6" t="n"/>
      <c r="Z28" s="6" t="n"/>
      <c r="AA28" s="6" t="n"/>
      <c r="AB28" s="6" t="n"/>
      <c r="AC28" s="6" t="n"/>
      <c r="AD28" s="6" t="n"/>
      <c r="AE28" s="6" t="n"/>
      <c r="AF28" s="6" t="n"/>
      <c r="AG28" s="6" t="n"/>
      <c r="AH28" s="6" t="n"/>
      <c r="AI28" s="6" t="n"/>
      <c r="AJ28" s="6" t="n"/>
      <c r="AK28" s="6" t="n"/>
      <c r="AL28" s="6" t="n"/>
      <c r="AM28" s="6" t="n"/>
      <c r="AN28" s="6" t="n"/>
      <c r="AO28" s="6" t="n"/>
      <c r="AP28" s="6" t="n"/>
      <c r="AQ28" s="6" t="n"/>
      <c r="AR28" s="6" t="n"/>
      <c r="AS28" s="6" t="n"/>
      <c r="AT28" s="6" t="n"/>
      <c r="AU28" s="6" t="n"/>
      <c r="AV28" s="6" t="n"/>
      <c r="AW28" s="6" t="n"/>
      <c r="AX28" s="6" t="n"/>
      <c r="AY28" s="6" t="n"/>
      <c r="AZ28" s="45" t="n"/>
    </row>
    <row r="29" ht="15.75" customFormat="1" customHeight="1" s="51">
      <c r="A29" s="70" t="n"/>
      <c r="B29" s="23" t="n"/>
      <c r="C29" s="67" t="inlineStr">
        <is>
          <t>Revenue:</t>
        </is>
      </c>
      <c r="D29" s="6">
        <f>(365*D27*D28)/12</f>
        <v/>
      </c>
      <c r="E29" s="41">
        <f>IF(ISBLANK(E27), "", (365*E27*E28)/12)</f>
        <v/>
      </c>
      <c r="F29" s="42">
        <f>IF(ISBLANK(F27), "", (365*F27*F28)/12)</f>
        <v/>
      </c>
      <c r="G29" s="42">
        <f>IF(ISBLANK(G27), "", (365*G27*G28)/12)</f>
        <v/>
      </c>
      <c r="H29" s="42">
        <f>IF(ISBLANK(H27), "", (365*H27*H28)/12)</f>
        <v/>
      </c>
      <c r="I29" s="42">
        <f>IF(ISBLANK(I27), "", (365*I27*I28)/12)</f>
        <v/>
      </c>
      <c r="J29" s="42">
        <f>IF(ISBLANK(J27), "", (365*J27*J28)/12)</f>
        <v/>
      </c>
      <c r="K29" s="42">
        <f>IF(ISBLANK(K27), "", (365*K27*K28)/12)</f>
        <v/>
      </c>
      <c r="L29" s="42">
        <f>IF(ISBLANK(L27), "", (365*L27*L28)/12)</f>
        <v/>
      </c>
      <c r="M29" s="42">
        <f>IF(ISBLANK(M27), "", (365*M27*M28)/12)</f>
        <v/>
      </c>
      <c r="N29" s="42">
        <f>IF(ISBLANK(N27), "", (365*N27*N28)/12)</f>
        <v/>
      </c>
      <c r="O29" s="42">
        <f>IF(ISBLANK(O27), "", (365*O27*O28)/12)</f>
        <v/>
      </c>
      <c r="P29" s="42">
        <f>IF(ISBLANK(P27), "", (365*P27*P28)/12)</f>
        <v/>
      </c>
      <c r="Q29" s="42">
        <f>IF(ISBLANK(Q27), "", (365*Q27*Q28)/12)</f>
        <v/>
      </c>
      <c r="R29" s="42">
        <f>IF(ISBLANK(R27), "", (365*R27*R28)/12)</f>
        <v/>
      </c>
      <c r="S29" s="42">
        <f>IF(ISBLANK(S27), "", (365*S27*S28)/12)</f>
        <v/>
      </c>
      <c r="T29" s="42">
        <f>IF(ISBLANK(T27), "", (365*T27*T28)/12)</f>
        <v/>
      </c>
      <c r="U29" s="42">
        <f>IF(ISBLANK(U27), "", (365*U27*U28)/12)</f>
        <v/>
      </c>
      <c r="V29" s="42">
        <f>IF(ISBLANK(V27), "", (365*V27*V28)/12)</f>
        <v/>
      </c>
      <c r="W29" s="42">
        <f>IF(ISBLANK(W27), "", (365*W27*W28)/12)</f>
        <v/>
      </c>
      <c r="X29" s="42">
        <f>IF(ISBLANK(X27), "", (365*X27*X28)/12)</f>
        <v/>
      </c>
      <c r="Y29" s="42">
        <f>IF(ISBLANK(Y27), "", (365*Y27*Y28)/12)</f>
        <v/>
      </c>
      <c r="Z29" s="42" t="n"/>
      <c r="AA29" s="42" t="n"/>
      <c r="AB29" s="42" t="n"/>
      <c r="AC29" s="42" t="n"/>
      <c r="AD29" s="42" t="n"/>
      <c r="AE29" s="42" t="n"/>
      <c r="AF29" s="42" t="n"/>
      <c r="AG29" s="42" t="n"/>
      <c r="AH29" s="42" t="n"/>
      <c r="AI29" s="42" t="n"/>
      <c r="AJ29" s="42" t="n"/>
      <c r="AK29" s="42" t="n"/>
      <c r="AL29" s="42" t="n"/>
      <c r="AM29" s="42" t="n"/>
      <c r="AN29" s="42" t="n"/>
      <c r="AO29" s="42" t="n"/>
      <c r="AP29" s="42" t="n"/>
      <c r="AQ29" s="42" t="n"/>
      <c r="AR29" s="42" t="n"/>
      <c r="AS29" s="42" t="n"/>
      <c r="AT29" s="42" t="n"/>
      <c r="AU29" s="42" t="n"/>
      <c r="AV29" s="42" t="n"/>
      <c r="AW29" s="42" t="n"/>
      <c r="AX29" s="42" t="n"/>
      <c r="AY29" s="42" t="n"/>
      <c r="AZ29" s="49" t="n"/>
    </row>
    <row r="30" ht="15.75" customFormat="1" customHeight="1" s="54">
      <c r="A30" s="70" t="n"/>
      <c r="B30" s="27" t="n"/>
      <c r="C30" s="67" t="inlineStr">
        <is>
          <t>Rent:</t>
        </is>
      </c>
      <c r="D30" s="18" t="n">
        <v>0</v>
      </c>
      <c r="E30" s="36" t="n"/>
      <c r="G30" s="70" t="n"/>
      <c r="H30" s="70" t="n"/>
      <c r="I30" s="70" t="n"/>
      <c r="J30" s="70" t="n"/>
      <c r="K30" s="70" t="n"/>
      <c r="L30" s="70" t="n"/>
      <c r="M30" s="70" t="n"/>
    </row>
    <row r="31" ht="15.75" customHeight="1" s="71">
      <c r="A31" s="70" t="n"/>
    </row>
    <row r="32" ht="15.75" customHeight="1" s="71">
      <c r="A32" s="70" t="n"/>
      <c r="B32" s="69" t="inlineStr">
        <is>
          <t>5 BD</t>
        </is>
      </c>
      <c r="C32" s="69" t="n"/>
      <c r="D32" s="35" t="inlineStr">
        <is>
          <t>AVG</t>
        </is>
      </c>
      <c r="E32" s="37" t="inlineStr">
        <is>
          <t>Listing 1</t>
        </is>
      </c>
      <c r="F32" s="38" t="inlineStr">
        <is>
          <t>Listing 2</t>
        </is>
      </c>
      <c r="G32" s="38" t="inlineStr">
        <is>
          <t>Listing 3</t>
        </is>
      </c>
      <c r="H32" s="38" t="n"/>
      <c r="I32" s="38" t="n"/>
      <c r="J32" s="38" t="n"/>
      <c r="K32" s="38" t="n"/>
      <c r="L32" s="38" t="n"/>
      <c r="M32" s="38" t="n"/>
      <c r="N32" s="38" t="n"/>
      <c r="O32" s="38" t="n"/>
      <c r="P32" s="38" t="n"/>
      <c r="Q32" s="38" t="n"/>
      <c r="R32" s="38" t="n"/>
      <c r="S32" s="38" t="n"/>
      <c r="T32" s="38" t="n"/>
      <c r="U32" s="38" t="n"/>
      <c r="V32" s="38" t="n"/>
      <c r="W32" s="38" t="n"/>
      <c r="X32" s="38" t="n"/>
      <c r="Y32" s="38" t="n"/>
      <c r="Z32" s="38" t="n"/>
      <c r="AA32" s="38" t="n"/>
      <c r="AB32" s="38" t="n"/>
      <c r="AC32" s="38" t="n"/>
      <c r="AD32" s="38" t="n"/>
      <c r="AE32" s="38" t="n"/>
      <c r="AF32" s="38" t="n"/>
      <c r="AG32" s="38" t="n"/>
      <c r="AH32" s="38" t="n"/>
      <c r="AI32" s="38" t="n"/>
      <c r="AJ32" s="38" t="n"/>
      <c r="AK32" s="38" t="n"/>
      <c r="AL32" s="38" t="n"/>
      <c r="AM32" s="38" t="n"/>
      <c r="AN32" s="38" t="n"/>
      <c r="AO32" s="38" t="n"/>
      <c r="AP32" s="38" t="n"/>
      <c r="AQ32" s="38" t="n"/>
      <c r="AR32" s="38" t="n"/>
      <c r="AS32" s="38" t="n"/>
      <c r="AT32" s="38" t="n"/>
      <c r="AU32" s="38" t="n"/>
      <c r="AV32" s="38" t="n"/>
      <c r="AW32" s="38" t="n"/>
      <c r="AX32" s="38" t="n"/>
      <c r="AY32" s="38" t="n"/>
      <c r="AZ32" s="48" t="n"/>
    </row>
    <row r="33" ht="15.75" customHeight="1" s="71">
      <c r="A33" s="70" t="n"/>
      <c r="B33" s="23" t="n"/>
      <c r="C33" s="67" t="inlineStr">
        <is>
          <t>Occupancy:</t>
        </is>
      </c>
      <c r="D33" s="5">
        <f>AVERAGE(E33:AZ33)</f>
        <v/>
      </c>
      <c r="E33" s="39" t="n">
        <v>0.835616</v>
      </c>
      <c r="F33" s="25" t="n">
        <v>0.539359</v>
      </c>
      <c r="G33" s="25" t="n">
        <v>0.605341</v>
      </c>
      <c r="H33" s="25" t="n"/>
      <c r="I33" s="25" t="n"/>
      <c r="J33" s="25" t="n"/>
      <c r="K33" s="25" t="n"/>
      <c r="L33" s="25" t="n"/>
      <c r="M33" s="25" t="n"/>
      <c r="N33" s="25" t="n"/>
      <c r="O33" s="25" t="n"/>
      <c r="P33" s="25" t="n"/>
      <c r="Q33" s="25" t="n"/>
      <c r="R33" s="25" t="n"/>
      <c r="S33" s="25" t="n"/>
      <c r="T33" s="25" t="n"/>
      <c r="U33" s="25" t="n"/>
      <c r="V33" s="25" t="n"/>
      <c r="W33" s="25" t="n"/>
      <c r="X33" s="25" t="n"/>
      <c r="Y33" s="25" t="n"/>
      <c r="Z33" s="25" t="n"/>
      <c r="AA33" s="25" t="n"/>
      <c r="AB33" s="25" t="n"/>
      <c r="AC33" s="25" t="n"/>
      <c r="AD33" s="25" t="n"/>
      <c r="AE33" s="25" t="n"/>
      <c r="AF33" s="25" t="n"/>
      <c r="AG33" s="25" t="n"/>
      <c r="AH33" s="25" t="n"/>
      <c r="AI33" s="25" t="n"/>
      <c r="AJ33" s="25" t="n"/>
      <c r="AK33" s="25" t="n"/>
      <c r="AL33" s="25" t="n"/>
      <c r="AM33" s="25" t="n"/>
      <c r="AN33" s="25" t="n"/>
      <c r="AO33" s="25" t="n"/>
      <c r="AP33" s="25" t="n"/>
      <c r="AQ33" s="25" t="n"/>
      <c r="AR33" s="25" t="n"/>
      <c r="AS33" s="25" t="n"/>
      <c r="AT33" s="25" t="n"/>
      <c r="AU33" s="25" t="n"/>
      <c r="AV33" s="25" t="n"/>
      <c r="AW33" s="25" t="n"/>
      <c r="AX33" s="25" t="n"/>
      <c r="AY33" s="25" t="n"/>
      <c r="AZ33" s="44" t="n"/>
    </row>
    <row r="34" ht="15.75" customHeight="1" s="71">
      <c r="A34" s="70" t="n"/>
      <c r="B34" s="23" t="n"/>
      <c r="C34" s="67" t="inlineStr">
        <is>
          <t>ADR:</t>
        </is>
      </c>
      <c r="D34" s="6">
        <f>AVERAGE(E34:AZ34)</f>
        <v/>
      </c>
      <c r="E34" s="40" t="n">
        <v>599.29</v>
      </c>
      <c r="F34" s="6" t="n">
        <v>545.23</v>
      </c>
      <c r="G34" s="6" t="n">
        <v>1053.85</v>
      </c>
      <c r="H34" s="6" t="n"/>
      <c r="I34" s="6" t="n"/>
      <c r="J34" s="6" t="n"/>
      <c r="K34" s="6" t="n"/>
      <c r="L34" s="6" t="n"/>
      <c r="M34" s="6" t="n"/>
      <c r="N34" s="6" t="n"/>
      <c r="O34" s="6" t="n"/>
      <c r="P34" s="6" t="n"/>
      <c r="Q34" s="6" t="n"/>
      <c r="R34" s="6" t="n"/>
      <c r="S34" s="6" t="n"/>
      <c r="T34" s="6" t="n"/>
      <c r="U34" s="6" t="n"/>
      <c r="V34" s="6" t="n"/>
      <c r="W34" s="6" t="n"/>
      <c r="X34" s="6" t="n"/>
      <c r="Y34" s="6" t="n"/>
      <c r="Z34" s="6" t="n"/>
      <c r="AA34" s="6" t="n"/>
      <c r="AB34" s="6" t="n"/>
      <c r="AC34" s="6" t="n"/>
      <c r="AD34" s="6" t="n"/>
      <c r="AE34" s="6" t="n"/>
      <c r="AF34" s="6" t="n"/>
      <c r="AG34" s="6" t="n"/>
      <c r="AH34" s="6" t="n"/>
      <c r="AI34" s="6" t="n"/>
      <c r="AJ34" s="6" t="n"/>
      <c r="AK34" s="6" t="n"/>
      <c r="AL34" s="6" t="n"/>
      <c r="AM34" s="6" t="n"/>
      <c r="AN34" s="6" t="n"/>
      <c r="AO34" s="6" t="n"/>
      <c r="AP34" s="6" t="n"/>
      <c r="AQ34" s="6" t="n"/>
      <c r="AR34" s="6" t="n"/>
      <c r="AS34" s="6" t="n"/>
      <c r="AT34" s="6" t="n"/>
      <c r="AU34" s="6" t="n"/>
      <c r="AV34" s="6" t="n"/>
      <c r="AW34" s="6" t="n"/>
      <c r="AX34" s="6" t="n"/>
      <c r="AY34" s="6" t="n"/>
      <c r="AZ34" s="45" t="n"/>
    </row>
    <row r="35" ht="15.75" customHeight="1" s="71">
      <c r="A35" s="70" t="n"/>
      <c r="B35" s="23" t="n"/>
      <c r="C35" s="67" t="inlineStr">
        <is>
          <t>Revenue:</t>
        </is>
      </c>
      <c r="D35" s="6">
        <f>(365*D33*D34)/12</f>
        <v/>
      </c>
      <c r="E35" s="41">
        <f>IF(ISBLANK(E33), "", (365*E33*E34)/12)</f>
        <v/>
      </c>
      <c r="F35" s="42">
        <f>IF(ISBLANK(F33), "", (365*F33*F34)/12)</f>
        <v/>
      </c>
      <c r="G35" s="42">
        <f>IF(ISBLANK(G33), "", (365*G33*G34)/12)</f>
        <v/>
      </c>
      <c r="H35" s="42">
        <f>IF(ISBLANK(H33), "", (365*H33*H34)/12)</f>
        <v/>
      </c>
      <c r="I35" s="42">
        <f>IF(ISBLANK(I33), "", (365*I33*I34)/12)</f>
        <v/>
      </c>
      <c r="J35" s="42">
        <f>IF(ISBLANK(J33), "", (365*J33*J34)/12)</f>
        <v/>
      </c>
      <c r="K35" s="42">
        <f>IF(ISBLANK(K33), "", (365*K33*K34)/12)</f>
        <v/>
      </c>
      <c r="L35" s="42">
        <f>IF(ISBLANK(L33), "", (365*L33*L34)/12)</f>
        <v/>
      </c>
      <c r="M35" s="42">
        <f>IF(ISBLANK(M33), "", (365*M33*M34)/12)</f>
        <v/>
      </c>
      <c r="N35" s="42">
        <f>IF(ISBLANK(N33), "", (365*N33*N34)/12)</f>
        <v/>
      </c>
      <c r="O35" s="42">
        <f>IF(ISBLANK(O33), "", (365*O33*O34)/12)</f>
        <v/>
      </c>
      <c r="P35" s="42">
        <f>IF(ISBLANK(P33), "", (365*P33*P34)/12)</f>
        <v/>
      </c>
      <c r="Q35" s="42">
        <f>IF(ISBLANK(Q33), "", (365*Q33*Q34)/12)</f>
        <v/>
      </c>
      <c r="R35" s="42">
        <f>IF(ISBLANK(R33), "", (365*R33*R34)/12)</f>
        <v/>
      </c>
      <c r="S35" s="42">
        <f>IF(ISBLANK(S33), "", (365*S33*S34)/12)</f>
        <v/>
      </c>
      <c r="T35" s="42">
        <f>IF(ISBLANK(T33), "", (365*T33*T34)/12)</f>
        <v/>
      </c>
      <c r="U35" s="42">
        <f>IF(ISBLANK(U33), "", (365*U33*U34)/12)</f>
        <v/>
      </c>
      <c r="V35" s="42">
        <f>IF(ISBLANK(V33), "", (365*V33*V34)/12)</f>
        <v/>
      </c>
      <c r="W35" s="42">
        <f>IF(ISBLANK(W33), "", (365*W33*W34)/12)</f>
        <v/>
      </c>
      <c r="X35" s="42">
        <f>IF(ISBLANK(X33), "", (365*X33*X34)/12)</f>
        <v/>
      </c>
      <c r="Y35" s="42">
        <f>IF(ISBLANK(Y33), "", (365*Y33*Y34)/12)</f>
        <v/>
      </c>
      <c r="Z35" s="42" t="n"/>
      <c r="AA35" s="42" t="n"/>
      <c r="AB35" s="42" t="n"/>
      <c r="AC35" s="42" t="n"/>
      <c r="AD35" s="42" t="n"/>
      <c r="AE35" s="42" t="n"/>
      <c r="AF35" s="42" t="n"/>
      <c r="AG35" s="42" t="n"/>
      <c r="AH35" s="42" t="n"/>
      <c r="AI35" s="42" t="n"/>
      <c r="AJ35" s="42" t="n"/>
      <c r="AK35" s="42" t="n"/>
      <c r="AL35" s="42" t="n"/>
      <c r="AM35" s="42" t="n"/>
      <c r="AN35" s="42" t="n"/>
      <c r="AO35" s="42" t="n"/>
      <c r="AP35" s="42" t="n"/>
      <c r="AQ35" s="42" t="n"/>
      <c r="AR35" s="42" t="n"/>
      <c r="AS35" s="42" t="n"/>
      <c r="AT35" s="42" t="n"/>
      <c r="AU35" s="42" t="n"/>
      <c r="AV35" s="42" t="n"/>
      <c r="AW35" s="42" t="n"/>
      <c r="AX35" s="42" t="n"/>
      <c r="AY35" s="42" t="n"/>
      <c r="AZ35" s="49" t="n"/>
    </row>
    <row r="36" ht="15.75" customHeight="1" s="71">
      <c r="A36" s="70" t="n"/>
      <c r="B36" s="27" t="n"/>
      <c r="C36" s="67" t="inlineStr">
        <is>
          <t>Rent:</t>
        </is>
      </c>
      <c r="D36" s="18" t="n">
        <v>0</v>
      </c>
      <c r="E36" s="36" t="n"/>
      <c r="G36" s="70" t="n"/>
      <c r="H36" s="70" t="n"/>
      <c r="I36" s="70" t="n"/>
      <c r="J36" s="70" t="n"/>
      <c r="K36" s="70" t="n"/>
      <c r="L36" s="70" t="n"/>
      <c r="M36" s="70" t="n"/>
    </row>
    <row r="37" ht="15.75" customHeight="1" s="71">
      <c r="A37" s="70" t="n"/>
      <c r="H37" s="70" t="n"/>
      <c r="I37" s="70" t="n"/>
      <c r="J37" s="70" t="n"/>
      <c r="K37" s="70" t="n"/>
      <c r="L37" s="70" t="n"/>
      <c r="M37" s="70" t="n"/>
      <c r="N37" s="70" t="n"/>
      <c r="O37" s="70" t="n"/>
      <c r="P37" s="70" t="n"/>
      <c r="Q37" s="70" t="n"/>
    </row>
    <row r="38" ht="15.75" customHeight="1" s="71">
      <c r="A38" s="70" t="n"/>
      <c r="B38" s="58" t="inlineStr">
        <is>
          <t>5+ BD</t>
        </is>
      </c>
      <c r="C38" s="57" t="n"/>
      <c r="D38" s="60" t="inlineStr">
        <is>
          <t>AVG</t>
        </is>
      </c>
      <c r="E38" s="37" t="n"/>
      <c r="F38" s="37" t="n"/>
      <c r="G38" s="37" t="n"/>
      <c r="H38" s="37" t="n"/>
      <c r="I38" s="37" t="n"/>
      <c r="J38" s="37" t="n"/>
      <c r="K38" s="37" t="n"/>
      <c r="L38" s="37" t="n"/>
      <c r="M38" s="37" t="n"/>
      <c r="N38" s="37" t="n"/>
      <c r="O38" s="37" t="n"/>
      <c r="P38" s="37" t="n"/>
      <c r="Q38" s="37" t="n"/>
      <c r="R38" s="37" t="n"/>
      <c r="S38" s="37" t="n"/>
      <c r="T38" s="37" t="n"/>
      <c r="U38" s="37" t="n"/>
      <c r="V38" s="37" t="n"/>
      <c r="W38" s="37" t="n"/>
      <c r="X38" s="37" t="n"/>
      <c r="Y38" s="37" t="n"/>
      <c r="Z38" s="37" t="n"/>
      <c r="AA38" s="37" t="n"/>
      <c r="AB38" s="37" t="n"/>
      <c r="AC38" s="37" t="n"/>
      <c r="AD38" s="37" t="n"/>
      <c r="AE38" s="37" t="n"/>
      <c r="AF38" s="37" t="n"/>
      <c r="AG38" s="37" t="n"/>
      <c r="AH38" s="37" t="n"/>
      <c r="AI38" s="37" t="n"/>
      <c r="AJ38" s="37" t="n"/>
      <c r="AK38" s="37" t="n"/>
      <c r="AL38" s="37" t="n"/>
      <c r="AM38" s="37" t="n"/>
      <c r="AN38" s="37" t="n"/>
      <c r="AO38" s="37" t="n"/>
      <c r="AP38" s="37" t="n"/>
      <c r="AQ38" s="37" t="n"/>
      <c r="AR38" s="37" t="n"/>
      <c r="AS38" s="63" t="n"/>
    </row>
    <row r="39" ht="15.75" customHeight="1" s="71">
      <c r="A39" s="70" t="n"/>
      <c r="B39" s="55" t="n"/>
      <c r="C39" s="59" t="inlineStr">
        <is>
          <t>Occupancy:</t>
        </is>
      </c>
      <c r="D39" s="61">
        <f>AVERAGE(E39:AS39)</f>
        <v/>
      </c>
      <c r="E39" s="39" t="n"/>
      <c r="F39" s="39" t="n"/>
      <c r="G39" s="39" t="n"/>
      <c r="H39" s="39" t="n"/>
      <c r="I39" s="39" t="n"/>
      <c r="J39" s="39" t="n"/>
      <c r="K39" s="39" t="n"/>
      <c r="L39" s="39" t="n"/>
      <c r="M39" s="39" t="n"/>
      <c r="N39" s="39" t="n"/>
      <c r="O39" s="39" t="n"/>
      <c r="P39" s="39" t="n"/>
      <c r="Q39" s="39" t="n"/>
      <c r="R39" s="39" t="n"/>
      <c r="S39" s="39" t="n"/>
      <c r="T39" s="39" t="n"/>
      <c r="U39" s="39" t="n"/>
      <c r="V39" s="39" t="n"/>
      <c r="W39" s="39" t="n"/>
      <c r="X39" s="39" t="n"/>
      <c r="Y39" s="39" t="n"/>
      <c r="Z39" s="39" t="n"/>
      <c r="AA39" s="39" t="n"/>
      <c r="AB39" s="39" t="n"/>
      <c r="AC39" s="39" t="n"/>
      <c r="AD39" s="39" t="n"/>
      <c r="AE39" s="39" t="n"/>
      <c r="AF39" s="39" t="n"/>
      <c r="AG39" s="39" t="n"/>
      <c r="AH39" s="39" t="n"/>
      <c r="AI39" s="39" t="n"/>
      <c r="AJ39" s="39" t="n"/>
      <c r="AK39" s="39" t="n"/>
      <c r="AL39" s="39" t="n"/>
      <c r="AM39" s="39" t="n"/>
      <c r="AN39" s="39" t="n"/>
      <c r="AO39" s="39" t="n"/>
      <c r="AP39" s="39" t="n"/>
      <c r="AQ39" s="39" t="n"/>
      <c r="AR39" s="39" t="n"/>
      <c r="AS39" s="39" t="n"/>
    </row>
    <row r="40" ht="15.75" customHeight="1" s="71">
      <c r="A40" s="70" t="n"/>
      <c r="B40" s="55" t="n"/>
      <c r="C40" s="59" t="inlineStr">
        <is>
          <t>ADR:</t>
        </is>
      </c>
      <c r="D40" s="62">
        <f>AVERAGE(E40:AS40)</f>
        <v/>
      </c>
      <c r="E40" s="40" t="n"/>
      <c r="F40" s="40" t="n"/>
      <c r="G40" s="40" t="n"/>
      <c r="H40" s="40" t="n"/>
      <c r="I40" s="40" t="n"/>
      <c r="J40" s="40" t="n"/>
      <c r="K40" s="40" t="n"/>
      <c r="L40" s="40" t="n"/>
      <c r="M40" s="40" t="n"/>
      <c r="N40" s="40" t="n"/>
      <c r="O40" s="40" t="n"/>
      <c r="P40" s="40" t="n"/>
      <c r="Q40" s="40" t="n"/>
      <c r="R40" s="40" t="n"/>
      <c r="S40" s="40" t="n"/>
      <c r="T40" s="40" t="n"/>
      <c r="U40" s="40" t="n"/>
      <c r="V40" s="40" t="n"/>
      <c r="W40" s="40" t="n"/>
      <c r="X40" s="40" t="n"/>
      <c r="Y40" s="40" t="n"/>
      <c r="Z40" s="40" t="n"/>
      <c r="AA40" s="40" t="n"/>
      <c r="AB40" s="40" t="n"/>
      <c r="AC40" s="40" t="n"/>
      <c r="AD40" s="40" t="n"/>
      <c r="AE40" s="40" t="n"/>
      <c r="AF40" s="40" t="n"/>
      <c r="AG40" s="40" t="n"/>
      <c r="AH40" s="40" t="n"/>
      <c r="AI40" s="40" t="n"/>
      <c r="AJ40" s="40" t="n"/>
      <c r="AK40" s="40" t="n"/>
      <c r="AL40" s="40" t="n"/>
      <c r="AM40" s="40" t="n"/>
      <c r="AN40" s="40" t="n"/>
      <c r="AO40" s="40" t="n"/>
      <c r="AP40" s="40" t="n"/>
      <c r="AQ40" s="40" t="n"/>
      <c r="AR40" s="40" t="n"/>
      <c r="AS40" s="40" t="n"/>
    </row>
    <row r="41" ht="15.75" customHeight="1" s="71">
      <c r="A41" s="70" t="n"/>
      <c r="B41" s="55" t="n"/>
      <c r="C41" s="59" t="inlineStr">
        <is>
          <t>Revenue:</t>
        </is>
      </c>
      <c r="D41" s="62">
        <f>(365*D39*D40)/12</f>
        <v/>
      </c>
      <c r="E41" s="41">
        <f>IF(ISBLANK(E39), "", (365*E39*E40)/12)</f>
        <v/>
      </c>
      <c r="F41" s="41">
        <f>IF(ISBLANK(F39), "", (365*F39*F40)/12)</f>
        <v/>
      </c>
      <c r="G41" s="41">
        <f>IF(ISBLANK(G39), "", (365*G39*G40)/12)</f>
        <v/>
      </c>
      <c r="H41" s="41">
        <f>IF(ISBLANK(H39), "", (365*H39*H40)/12)</f>
        <v/>
      </c>
      <c r="I41" s="41">
        <f>IF(ISBLANK(I39), "", (365*I39*I40)/12)</f>
        <v/>
      </c>
      <c r="J41" s="41">
        <f>IF(ISBLANK(J39), "", (365*J39*J40)/12)</f>
        <v/>
      </c>
      <c r="K41" s="41">
        <f>IF(ISBLANK(K39), "", (365*K39*K40)/12)</f>
        <v/>
      </c>
      <c r="L41" s="41">
        <f>IF(ISBLANK(L39), "", (365*L39*L40)/12)</f>
        <v/>
      </c>
      <c r="M41" s="41">
        <f>IF(ISBLANK(M39), "", (365*M39*M40)/12)</f>
        <v/>
      </c>
      <c r="N41" s="41">
        <f>IF(ISBLANK(N39), "", (365*N39*N40)/12)</f>
        <v/>
      </c>
      <c r="O41" s="41">
        <f>IF(ISBLANK(O39), "", (365*O39*O40)/12)</f>
        <v/>
      </c>
      <c r="P41" s="41">
        <f>IF(ISBLANK(P39), "", (365*P39*P40)/12)</f>
        <v/>
      </c>
      <c r="Q41" s="41">
        <f>IF(ISBLANK(Q39), "", (365*Q39*Q40)/12)</f>
        <v/>
      </c>
      <c r="R41" s="41">
        <f>IF(ISBLANK(R39), "", (365*R39*R40)/12)</f>
        <v/>
      </c>
      <c r="S41" s="41">
        <f>IF(ISBLANK(S39), "", (365*S39*S40)/12)</f>
        <v/>
      </c>
      <c r="T41" s="41">
        <f>IF(ISBLANK(T39), "", (365*T39*T40)/12)</f>
        <v/>
      </c>
      <c r="U41" s="41">
        <f>IF(ISBLANK(U39), "", (365*U39*U40)/12)</f>
        <v/>
      </c>
      <c r="V41" s="41">
        <f>IF(ISBLANK(V39), "", (365*V39*V40)/12)</f>
        <v/>
      </c>
      <c r="W41" s="41">
        <f>IF(ISBLANK(W39), "", (365*W39*W40)/12)</f>
        <v/>
      </c>
      <c r="X41" s="41">
        <f>IF(ISBLANK(X39), "", (365*X39*X40)/12)</f>
        <v/>
      </c>
      <c r="Y41" s="41">
        <f>IF(ISBLANK(Y39), "", (365*Y39*Y40)/12)</f>
        <v/>
      </c>
      <c r="Z41" s="41">
        <f>IF(ISBLANK(Z39), "", (365*Z39*Z40)/12)</f>
        <v/>
      </c>
      <c r="AA41" s="41">
        <f>IF(ISBLANK(AA39), "", (365*AA39*AA40)/12)</f>
        <v/>
      </c>
      <c r="AB41" s="41">
        <f>IF(ISBLANK(AB39), "", (365*AB39*AB40)/12)</f>
        <v/>
      </c>
      <c r="AC41" s="41">
        <f>IF(ISBLANK(AC39), "", (365*AC39*AC40)/12)</f>
        <v/>
      </c>
      <c r="AD41" s="41">
        <f>IF(ISBLANK(AD39), "", (365*AD39*AD40)/12)</f>
        <v/>
      </c>
      <c r="AE41" s="41">
        <f>IF(ISBLANK(AE39), "", (365*AE39*AE40)/12)</f>
        <v/>
      </c>
      <c r="AF41" s="41">
        <f>IF(ISBLANK(AF39), "", (365*AF39*AF40)/12)</f>
        <v/>
      </c>
      <c r="AG41" s="41">
        <f>IF(ISBLANK(AG39), "", (365*AG39*AG40)/12)</f>
        <v/>
      </c>
      <c r="AH41" s="41">
        <f>IF(ISBLANK(AH39), "", (365*AH39*AH40)/12)</f>
        <v/>
      </c>
      <c r="AI41" s="41">
        <f>IF(ISBLANK(AI39), "", (365*AI39*AI40)/12)</f>
        <v/>
      </c>
      <c r="AJ41" s="41">
        <f>IF(ISBLANK(AJ39), "", (365*AJ39*AJ40)/12)</f>
        <v/>
      </c>
      <c r="AK41" s="41">
        <f>IF(ISBLANK(AK39), "", (365*AK39*AK40)/12)</f>
        <v/>
      </c>
      <c r="AL41" s="41">
        <f>IF(ISBLANK(AL39), "", (365*AL39*AL40)/12)</f>
        <v/>
      </c>
      <c r="AM41" s="41">
        <f>IF(ISBLANK(AM39), "", (365*AM39*AM40)/12)</f>
        <v/>
      </c>
      <c r="AN41" s="41">
        <f>IF(ISBLANK(AN39), "", (365*AN39*AN40)/12)</f>
        <v/>
      </c>
      <c r="AO41" s="41">
        <f>IF(ISBLANK(AO39), "", (365*AO39*AO40)/12)</f>
        <v/>
      </c>
      <c r="AP41" s="41">
        <f>IF(ISBLANK(AP39), "", (365*AP39*AP40)/12)</f>
        <v/>
      </c>
      <c r="AQ41" s="41">
        <f>IF(ISBLANK(AQ39), "", (365*AQ39*AQ40)/12)</f>
        <v/>
      </c>
      <c r="AR41" s="41">
        <f>IF(ISBLANK(AR39), "", (365*AR39*AR40)/12)</f>
        <v/>
      </c>
      <c r="AS41" s="41">
        <f>IF(ISBLANK(AS39), "", (365*AS39*AS40)/12)</f>
        <v/>
      </c>
    </row>
    <row r="42" ht="15.75" customHeight="1" s="71">
      <c r="A42" s="70" t="n"/>
      <c r="B42" s="56" t="n"/>
      <c r="C42" s="59" t="inlineStr">
        <is>
          <t>Rent:</t>
        </is>
      </c>
      <c r="D42" s="62" t="n">
        <v>0</v>
      </c>
      <c r="E42" s="53" t="n"/>
      <c r="F42" s="53" t="n"/>
      <c r="G42" s="53" t="n"/>
      <c r="H42" s="53" t="n"/>
      <c r="I42" s="53" t="n"/>
      <c r="J42" s="53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  <c r="AJ42" s="54" t="n"/>
      <c r="AK42" s="54" t="n"/>
      <c r="AL42" s="54" t="n"/>
      <c r="AM42" s="54" t="n"/>
      <c r="AN42" s="54" t="n"/>
      <c r="AO42" s="54" t="n"/>
      <c r="AP42" s="54" t="n"/>
      <c r="AQ42" s="54" t="n"/>
      <c r="AR42" s="54" t="n"/>
      <c r="AS42" s="64" t="n"/>
    </row>
    <row r="43" ht="15.75" customHeight="1" s="71">
      <c r="A43" s="70" t="n"/>
      <c r="H43" s="70" t="n"/>
      <c r="I43" s="70" t="n"/>
      <c r="J43" s="70" t="n"/>
      <c r="K43" s="70" t="n"/>
      <c r="L43" s="70" t="n"/>
      <c r="M43" s="70" t="n"/>
      <c r="N43" s="70" t="n"/>
      <c r="O43" s="70" t="n"/>
      <c r="P43" s="70" t="n"/>
      <c r="Q43" s="70" t="n"/>
    </row>
    <row r="44" ht="15.75" customHeight="1" s="71">
      <c r="A44" s="70" t="n"/>
      <c r="H44" s="70" t="n"/>
      <c r="I44" s="70" t="n"/>
      <c r="J44" s="70" t="n"/>
      <c r="K44" s="70" t="n"/>
      <c r="L44" s="70" t="n"/>
      <c r="M44" s="70" t="n"/>
      <c r="N44" s="70" t="n"/>
      <c r="O44" s="70" t="n"/>
      <c r="P44" s="70" t="n"/>
      <c r="Q44" s="70" t="n"/>
    </row>
    <row r="45" ht="15.75" customHeight="1" s="71">
      <c r="A45" s="70" t="n"/>
      <c r="H45" s="70" t="n"/>
      <c r="I45" s="70" t="n"/>
      <c r="J45" s="70" t="n"/>
      <c r="K45" s="70" t="n"/>
      <c r="L45" s="70" t="n"/>
      <c r="M45" s="70" t="n"/>
      <c r="N45" s="70" t="n"/>
      <c r="O45" s="70" t="n"/>
      <c r="P45" s="70" t="n"/>
      <c r="Q45" s="70" t="n"/>
    </row>
    <row r="46" ht="15.75" customHeight="1" s="71">
      <c r="A46" s="70" t="n"/>
      <c r="H46" s="70" t="n"/>
      <c r="I46" s="70" t="n"/>
      <c r="J46" s="70" t="n"/>
      <c r="K46" s="70" t="n"/>
      <c r="L46" s="70" t="n"/>
      <c r="M46" s="70" t="n"/>
      <c r="N46" s="70" t="n"/>
      <c r="O46" s="70" t="n"/>
      <c r="P46" s="70" t="n"/>
      <c r="Q46" s="70" t="n"/>
    </row>
    <row r="47" ht="15.75" customHeight="1" s="71">
      <c r="A47" s="70" t="n"/>
      <c r="H47" s="70" t="n"/>
      <c r="I47" s="70" t="n"/>
      <c r="J47" s="70" t="n"/>
      <c r="K47" s="70" t="n"/>
      <c r="L47" s="70" t="n"/>
      <c r="M47" s="70" t="n"/>
      <c r="N47" s="70" t="n"/>
      <c r="O47" s="70" t="n"/>
      <c r="P47" s="70" t="n"/>
      <c r="Q47" s="70" t="n"/>
    </row>
    <row r="48" ht="15.75" customHeight="1" s="71">
      <c r="A48" s="70" t="n"/>
      <c r="H48" s="70" t="n"/>
      <c r="I48" s="70" t="n"/>
      <c r="J48" s="70" t="n"/>
      <c r="K48" s="70" t="n"/>
      <c r="L48" s="70" t="n"/>
      <c r="M48" s="70" t="n"/>
      <c r="N48" s="70" t="n"/>
      <c r="O48" s="70" t="n"/>
      <c r="P48" s="70" t="n"/>
      <c r="Q48" s="70" t="n"/>
    </row>
    <row r="49" ht="15.75" customHeight="1" s="71">
      <c r="A49" s="70" t="n"/>
      <c r="H49" s="70" t="n"/>
      <c r="I49" s="70" t="n"/>
      <c r="J49" s="70" t="n"/>
      <c r="K49" s="70" t="n"/>
      <c r="L49" s="70" t="n"/>
      <c r="M49" s="70" t="n"/>
      <c r="N49" s="70" t="n"/>
      <c r="O49" s="70" t="n"/>
      <c r="P49" s="70" t="n"/>
      <c r="Q49" s="70" t="n"/>
    </row>
    <row r="50" ht="15.75" customHeight="1" s="71">
      <c r="A50" s="70" t="n"/>
      <c r="H50" s="70" t="n"/>
      <c r="I50" s="70" t="n"/>
      <c r="J50" s="70" t="n"/>
      <c r="K50" s="70" t="n"/>
      <c r="L50" s="70" t="n"/>
      <c r="M50" s="70" t="n"/>
      <c r="N50" s="70" t="n"/>
      <c r="O50" s="70" t="n"/>
      <c r="P50" s="70" t="n"/>
      <c r="Q50" s="70" t="n"/>
    </row>
    <row r="51" ht="15.75" customHeight="1" s="71">
      <c r="A51" s="70" t="n"/>
      <c r="H51" s="70" t="n"/>
      <c r="I51" s="70" t="n"/>
      <c r="J51" s="70" t="n"/>
      <c r="K51" s="70" t="n"/>
      <c r="L51" s="70" t="n"/>
      <c r="M51" s="70" t="n"/>
      <c r="N51" s="70" t="n"/>
      <c r="O51" s="70" t="n"/>
      <c r="P51" s="70" t="n"/>
      <c r="Q51" s="70" t="n"/>
    </row>
    <row r="52" ht="15.75" customHeight="1" s="71">
      <c r="A52" s="70" t="n"/>
      <c r="H52" s="70" t="n"/>
      <c r="I52" s="70" t="n"/>
      <c r="J52" s="70" t="n"/>
      <c r="K52" s="70" t="n"/>
      <c r="L52" s="70" t="n"/>
      <c r="M52" s="70" t="n"/>
      <c r="N52" s="70" t="n"/>
      <c r="O52" s="70" t="n"/>
      <c r="P52" s="70" t="n"/>
      <c r="Q52" s="70" t="n"/>
    </row>
    <row r="53" ht="15.75" customHeight="1" s="71">
      <c r="A53" s="70" t="n"/>
      <c r="H53" s="70" t="n"/>
      <c r="I53" s="70" t="n"/>
      <c r="J53" s="70" t="n"/>
      <c r="K53" s="70" t="n"/>
      <c r="L53" s="70" t="n"/>
      <c r="M53" s="70" t="n"/>
      <c r="N53" s="70" t="n"/>
      <c r="O53" s="70" t="n"/>
      <c r="P53" s="70" t="n"/>
      <c r="Q53" s="70" t="n"/>
    </row>
    <row r="54" ht="15.75" customHeight="1" s="71">
      <c r="A54" s="70" t="n"/>
      <c r="H54" s="70" t="n"/>
      <c r="I54" s="70" t="n"/>
      <c r="J54" s="70" t="n"/>
      <c r="K54" s="70" t="n"/>
      <c r="L54" s="70" t="n"/>
      <c r="M54" s="70" t="n"/>
      <c r="N54" s="70" t="n"/>
      <c r="O54" s="70" t="n"/>
      <c r="P54" s="70" t="n"/>
      <c r="Q54" s="70" t="n"/>
    </row>
    <row r="55" ht="15.75" customHeight="1" s="71">
      <c r="H55" s="70" t="n"/>
      <c r="I55" s="70" t="n"/>
      <c r="J55" s="70" t="n"/>
      <c r="K55" s="70" t="n"/>
      <c r="L55" s="70" t="n"/>
      <c r="M55" s="70" t="n"/>
      <c r="N55" s="70" t="n"/>
      <c r="O55" s="70" t="n"/>
      <c r="P55" s="70" t="n"/>
      <c r="Q55" s="70" t="n"/>
    </row>
    <row r="56" ht="15.75" customHeight="1" s="71">
      <c r="H56" s="70" t="n"/>
      <c r="I56" s="70" t="n"/>
      <c r="J56" s="70" t="n"/>
      <c r="K56" s="70" t="n"/>
      <c r="L56" s="70" t="n"/>
      <c r="M56" s="70" t="n"/>
      <c r="N56" s="70" t="n"/>
      <c r="O56" s="70" t="n"/>
      <c r="P56" s="70" t="n"/>
      <c r="Q56" s="70" t="n"/>
    </row>
    <row r="57" ht="15.75" customHeight="1" s="71">
      <c r="H57" s="70" t="n"/>
      <c r="I57" s="70" t="n"/>
      <c r="J57" s="70" t="n"/>
      <c r="K57" s="70" t="n"/>
      <c r="L57" s="70" t="n"/>
      <c r="M57" s="70" t="n"/>
      <c r="N57" s="70" t="n"/>
      <c r="O57" s="70" t="n"/>
      <c r="P57" s="70" t="n"/>
      <c r="Q57" s="70" t="n"/>
    </row>
    <row r="58" ht="15.75" customHeight="1" s="71">
      <c r="H58" s="70" t="n"/>
      <c r="I58" s="70" t="n"/>
      <c r="J58" s="70" t="n"/>
      <c r="K58" s="70" t="n"/>
      <c r="L58" s="70" t="n"/>
      <c r="M58" s="70" t="n"/>
      <c r="N58" s="70" t="n"/>
      <c r="O58" s="70" t="n"/>
      <c r="P58" s="70" t="n"/>
      <c r="Q58" s="70" t="n"/>
    </row>
    <row r="59" ht="15.75" customHeight="1" s="71">
      <c r="H59" s="70" t="n"/>
      <c r="I59" s="70" t="n"/>
      <c r="J59" s="70" t="n"/>
      <c r="K59" s="70" t="n"/>
      <c r="L59" s="70" t="n"/>
      <c r="M59" s="70" t="n"/>
      <c r="N59" s="70" t="n"/>
      <c r="O59" s="70" t="n"/>
      <c r="P59" s="70" t="n"/>
      <c r="Q59" s="70" t="n"/>
    </row>
    <row r="60" ht="15.75" customHeight="1" s="71">
      <c r="H60" s="70" t="n"/>
      <c r="I60" s="70" t="n"/>
      <c r="J60" s="70" t="n"/>
      <c r="K60" s="70" t="n"/>
      <c r="L60" s="70" t="n"/>
      <c r="M60" s="70" t="n"/>
      <c r="N60" s="70" t="n"/>
      <c r="O60" s="70" t="n"/>
      <c r="P60" s="70" t="n"/>
      <c r="Q60" s="70" t="n"/>
    </row>
    <row r="65" ht="15.75" customHeight="1" s="71">
      <c r="B65" s="65" t="inlineStr">
        <is>
          <t>IGNORE THIS FOR NOW</t>
        </is>
      </c>
    </row>
    <row r="67" ht="15.75" customHeight="1" s="71">
      <c r="B67" s="10" t="inlineStr">
        <is>
          <t>Expenses</t>
        </is>
      </c>
      <c r="C67" s="11" t="inlineStr">
        <is>
          <t>Cleaning Fee $100 per session</t>
        </is>
      </c>
      <c r="D67" s="12">
        <f>100*7*12</f>
        <v/>
      </c>
      <c r="E67" s="70" t="n"/>
      <c r="F67" s="67" t="inlineStr">
        <is>
          <t>Profit:</t>
        </is>
      </c>
      <c r="G67" s="68">
        <f>(D11*12)-(D12*12)-D75</f>
        <v/>
      </c>
    </row>
    <row r="68" ht="15.75" customHeight="1" s="71">
      <c r="B68" s="20" t="inlineStr">
        <is>
          <t>1 BD</t>
        </is>
      </c>
      <c r="C68" s="14" t="inlineStr">
        <is>
          <t>Parking</t>
        </is>
      </c>
      <c r="D68" s="13" t="n">
        <v>260</v>
      </c>
      <c r="E68" s="70" t="n"/>
      <c r="F68" s="69" t="inlineStr">
        <is>
          <t>1 BD</t>
        </is>
      </c>
      <c r="G68" s="70" t="n"/>
    </row>
    <row r="69" ht="15.75" customHeight="1" s="71">
      <c r="B69" s="31" t="n"/>
      <c r="C69" s="14" t="inlineStr">
        <is>
          <t>Water</t>
        </is>
      </c>
      <c r="D69" s="13">
        <f>70*12</f>
        <v/>
      </c>
      <c r="E69" s="70" t="n"/>
      <c r="F69" s="70" t="n"/>
      <c r="G69" s="70" t="n"/>
    </row>
    <row r="70" ht="15.75" customHeight="1" s="71">
      <c r="B70" s="31" t="n"/>
      <c r="C70" s="14" t="inlineStr">
        <is>
          <t>Electricty</t>
        </is>
      </c>
      <c r="D70" s="13">
        <f>30*12</f>
        <v/>
      </c>
      <c r="E70" s="70" t="n"/>
      <c r="F70" s="67" t="inlineStr">
        <is>
          <t>Profit:</t>
        </is>
      </c>
      <c r="G70" s="68">
        <f>(D17*12)-(D18*12)-D85</f>
        <v/>
      </c>
    </row>
    <row r="71" ht="15.75" customHeight="1" s="71">
      <c r="B71" s="31" t="n"/>
      <c r="C71" s="14" t="inlineStr">
        <is>
          <t>Gas</t>
        </is>
      </c>
      <c r="D71" s="13">
        <f>70*12</f>
        <v/>
      </c>
      <c r="E71" s="70" t="n"/>
      <c r="F71" s="69" t="inlineStr">
        <is>
          <t>2 BD</t>
        </is>
      </c>
      <c r="G71" s="70" t="n"/>
    </row>
    <row r="72" ht="15.75" customHeight="1" s="71">
      <c r="B72" s="31" t="n"/>
      <c r="C72" s="14" t="inlineStr">
        <is>
          <t>Internet</t>
        </is>
      </c>
      <c r="D72" s="15">
        <f>50*12</f>
        <v/>
      </c>
      <c r="E72" s="70" t="n"/>
      <c r="F72" s="70" t="n"/>
      <c r="G72" s="70" t="n"/>
    </row>
    <row r="73" ht="15.75" customHeight="1" s="71">
      <c r="B73" s="31" t="n"/>
      <c r="C73" s="14" t="inlineStr">
        <is>
          <t>Streaming Service (Netflix)</t>
        </is>
      </c>
      <c r="D73" s="15">
        <f>15*12</f>
        <v/>
      </c>
      <c r="E73" s="70" t="n"/>
      <c r="F73" s="67" t="inlineStr">
        <is>
          <t>Profit:</t>
        </is>
      </c>
      <c r="G73" s="68">
        <f>(D23*12)-(D24*12)-D95</f>
        <v/>
      </c>
    </row>
    <row r="74" ht="15.75" customHeight="1" s="71">
      <c r="B74" s="31" t="n"/>
      <c r="C74" s="14" t="inlineStr">
        <is>
          <t>Extra Maintanence (Fixes)</t>
        </is>
      </c>
      <c r="D74" s="15">
        <f>200*12</f>
        <v/>
      </c>
      <c r="E74" s="70" t="n"/>
      <c r="F74" s="69" t="inlineStr">
        <is>
          <t>3 BD</t>
        </is>
      </c>
      <c r="G74" s="70" t="n"/>
    </row>
    <row r="75" ht="15.75" customHeight="1" s="71">
      <c r="B75" s="32" t="n"/>
      <c r="C75" s="69" t="inlineStr">
        <is>
          <t>TOTAL EXPENSES</t>
        </is>
      </c>
      <c r="D75" s="16">
        <f>SUM(D67:D74)</f>
        <v/>
      </c>
      <c r="E75" s="70" t="n"/>
    </row>
    <row r="76" ht="15.75" customHeight="1" s="71">
      <c r="B76" s="22" t="n"/>
      <c r="C76" s="70" t="n"/>
      <c r="D76" s="70" t="n"/>
      <c r="E76" s="70" t="n"/>
      <c r="F76" s="67" t="inlineStr">
        <is>
          <t>Profit:</t>
        </is>
      </c>
      <c r="G76" s="68">
        <f>(D29*12)-(D30*12)-#REF!</f>
        <v/>
      </c>
    </row>
    <row r="77" ht="15.75" customHeight="1" s="71">
      <c r="B77" s="33" t="inlineStr">
        <is>
          <t>Expenses</t>
        </is>
      </c>
      <c r="C77" s="11" t="inlineStr">
        <is>
          <t>Cleaning Fee $125per session</t>
        </is>
      </c>
      <c r="D77" s="12">
        <f>125*7*12</f>
        <v/>
      </c>
      <c r="E77" s="70" t="n"/>
      <c r="F77" s="69" t="inlineStr">
        <is>
          <t>4 BD</t>
        </is>
      </c>
      <c r="G77" s="70" t="n"/>
    </row>
    <row r="78" ht="15.75" customHeight="1" s="71">
      <c r="B78" s="20" t="inlineStr">
        <is>
          <t>2 BD</t>
        </is>
      </c>
      <c r="C78" s="14" t="inlineStr">
        <is>
          <t>Parking</t>
        </is>
      </c>
      <c r="D78" s="13" t="n">
        <v>260</v>
      </c>
      <c r="E78" s="70" t="n"/>
    </row>
    <row r="79" ht="15.75" customHeight="1" s="71">
      <c r="B79" s="31" t="n"/>
      <c r="C79" s="14" t="inlineStr">
        <is>
          <t>Water</t>
        </is>
      </c>
      <c r="D79" s="13">
        <f>100*12</f>
        <v/>
      </c>
      <c r="E79" s="70" t="n"/>
      <c r="F79" s="67" t="inlineStr">
        <is>
          <t>Profit:</t>
        </is>
      </c>
      <c r="G79" s="68">
        <f>(D41*12)-(D42*12)-#REF!</f>
        <v/>
      </c>
    </row>
    <row r="80" ht="15.75" customHeight="1" s="71">
      <c r="B80" s="31" t="n"/>
      <c r="C80" s="14" t="inlineStr">
        <is>
          <t>Electricty</t>
        </is>
      </c>
      <c r="D80" s="13">
        <f>50*12</f>
        <v/>
      </c>
      <c r="E80" s="70" t="n"/>
      <c r="F80" s="69" t="inlineStr">
        <is>
          <t>4+ BD</t>
        </is>
      </c>
      <c r="G80" s="70" t="n"/>
    </row>
    <row r="81" ht="15.75" customHeight="1" s="71">
      <c r="B81" s="31" t="n"/>
      <c r="C81" s="14" t="inlineStr">
        <is>
          <t>Gas</t>
        </is>
      </c>
      <c r="D81" s="13">
        <f>100*12</f>
        <v/>
      </c>
      <c r="E81" s="70" t="n"/>
      <c r="F81" s="70" t="n"/>
      <c r="G81" s="70" t="n"/>
    </row>
    <row r="82" ht="15.75" customHeight="1" s="71">
      <c r="B82" s="31" t="n"/>
      <c r="C82" s="14" t="inlineStr">
        <is>
          <t>Internet</t>
        </is>
      </c>
      <c r="D82" s="15">
        <f>50*12</f>
        <v/>
      </c>
      <c r="E82" s="70" t="n"/>
      <c r="F82" s="70" t="n"/>
      <c r="G82" s="70" t="n"/>
    </row>
    <row r="83" ht="15.75" customHeight="1" s="71">
      <c r="B83" s="31" t="n"/>
      <c r="C83" s="14" t="inlineStr">
        <is>
          <t>Streaming Service (Netflix)</t>
        </is>
      </c>
      <c r="D83" s="15">
        <f>15*12</f>
        <v/>
      </c>
      <c r="E83" s="70" t="n"/>
      <c r="F83" s="70" t="n"/>
      <c r="G83" s="70" t="n"/>
    </row>
    <row r="84" ht="15.75" customHeight="1" s="71">
      <c r="B84" s="31" t="n"/>
      <c r="C84" s="14" t="inlineStr">
        <is>
          <t>Extra Maintanence (Fixes)</t>
        </is>
      </c>
      <c r="D84" s="15">
        <f>250*12</f>
        <v/>
      </c>
      <c r="E84" s="70" t="n"/>
      <c r="F84" s="70" t="n"/>
      <c r="G84" s="70" t="n"/>
    </row>
    <row r="85" ht="15.75" customHeight="1" s="71">
      <c r="B85" s="32" t="n"/>
      <c r="C85" s="69" t="inlineStr">
        <is>
          <t>TOTAL EXPENSES</t>
        </is>
      </c>
      <c r="D85" s="16">
        <f>SUM(D77:D84)</f>
        <v/>
      </c>
      <c r="E85" s="70" t="n"/>
      <c r="F85" s="70" t="n"/>
      <c r="G85" s="70" t="n"/>
    </row>
    <row r="86" ht="15.75" customHeight="1" s="71">
      <c r="B86" s="22" t="n"/>
      <c r="C86" s="70" t="n"/>
      <c r="D86" s="70" t="n"/>
      <c r="E86" s="70" t="n"/>
      <c r="F86" s="70" t="n"/>
      <c r="G86" s="70" t="n"/>
    </row>
    <row r="87" ht="15.75" customHeight="1" s="71">
      <c r="B87" s="33" t="inlineStr">
        <is>
          <t>Expenses</t>
        </is>
      </c>
      <c r="C87" s="11" t="inlineStr">
        <is>
          <t>Cleaning Fee $150 per session</t>
        </is>
      </c>
      <c r="D87" s="12">
        <f>150*7*12</f>
        <v/>
      </c>
      <c r="E87" s="70" t="n"/>
    </row>
    <row r="88" ht="15.75" customHeight="1" s="71">
      <c r="B88" s="20" t="inlineStr">
        <is>
          <t>3 BD</t>
        </is>
      </c>
      <c r="C88" s="14" t="inlineStr">
        <is>
          <t>Parking</t>
        </is>
      </c>
      <c r="D88" s="13" t="n">
        <v>260</v>
      </c>
      <c r="E88" s="70" t="n"/>
    </row>
    <row r="89" ht="15.75" customHeight="1" s="71">
      <c r="B89" s="31" t="n"/>
      <c r="C89" s="14" t="inlineStr">
        <is>
          <t>Water</t>
        </is>
      </c>
      <c r="D89" s="13">
        <f>125*12</f>
        <v/>
      </c>
      <c r="E89" s="70" t="n"/>
      <c r="F89" s="70" t="n"/>
      <c r="G89" s="70" t="n"/>
    </row>
    <row r="90" ht="15.75" customHeight="1" s="71">
      <c r="B90" s="31" t="n"/>
      <c r="C90" s="14" t="inlineStr">
        <is>
          <t>Electricty</t>
        </is>
      </c>
      <c r="D90" s="13">
        <f>75*12</f>
        <v/>
      </c>
      <c r="E90" s="70" t="n"/>
      <c r="F90" s="70" t="n"/>
      <c r="G90" s="70" t="n"/>
    </row>
    <row r="91" ht="15.75" customHeight="1" s="71">
      <c r="B91" s="31" t="n"/>
      <c r="C91" s="14" t="inlineStr">
        <is>
          <t>Gas</t>
        </is>
      </c>
      <c r="D91" s="13">
        <f>125*12</f>
        <v/>
      </c>
      <c r="E91" s="70" t="n"/>
      <c r="F91" s="70" t="n"/>
      <c r="G91" s="70" t="n"/>
    </row>
    <row r="92" ht="15.75" customHeight="1" s="71">
      <c r="B92" s="31" t="n"/>
      <c r="C92" s="14" t="inlineStr">
        <is>
          <t>Internet</t>
        </is>
      </c>
      <c r="D92" s="15">
        <f>50*12</f>
        <v/>
      </c>
      <c r="E92" s="70" t="n"/>
      <c r="F92" s="70" t="n"/>
      <c r="G92" s="70" t="n"/>
    </row>
    <row r="93" ht="15.75" customHeight="1" s="71">
      <c r="B93" s="31" t="n"/>
      <c r="C93" s="14" t="inlineStr">
        <is>
          <t>Streaming Service (Netflix)</t>
        </is>
      </c>
      <c r="D93" s="15">
        <f>15*12</f>
        <v/>
      </c>
      <c r="E93" s="70" t="n"/>
      <c r="F93" s="70" t="n"/>
      <c r="G93" s="70" t="n"/>
    </row>
    <row r="94" ht="15.75" customHeight="1" s="71">
      <c r="B94" s="31" t="n"/>
      <c r="C94" s="14" t="inlineStr">
        <is>
          <t>Extra Maintanence (Fixes)</t>
        </is>
      </c>
      <c r="D94" s="15">
        <f>300*12</f>
        <v/>
      </c>
      <c r="E94" s="70" t="n"/>
      <c r="F94" s="70" t="n"/>
      <c r="G94" s="70" t="n"/>
    </row>
    <row r="95" ht="15.75" customHeight="1" s="71">
      <c r="B95" s="32" t="n"/>
      <c r="C95" s="69" t="inlineStr">
        <is>
          <t>TOTAL EXPENSES</t>
        </is>
      </c>
      <c r="D95" s="16">
        <f>SUM(D87:D94)</f>
        <v/>
      </c>
      <c r="E95" s="70" t="n"/>
      <c r="F95" s="70" t="n"/>
      <c r="G95" s="70" t="n"/>
    </row>
  </sheetData>
  <mergeCells count="1">
    <mergeCell ref="B65:G65"/>
  </mergeCells>
  <hyperlinks>
    <hyperlink ref="E20" r:id="rId1"/>
    <hyperlink ref="F20" r:id="rId2"/>
    <hyperlink ref="G20" r:id="rId3"/>
    <hyperlink ref="H20" r:id="rId4"/>
    <hyperlink ref="I20" r:id="rId5"/>
    <hyperlink ref="J20" r:id="rId6"/>
    <hyperlink ref="E26" r:id="rId7"/>
    <hyperlink ref="F26" r:id="rId8"/>
    <hyperlink ref="G26" r:id="rId9"/>
    <hyperlink ref="H26" r:id="rId10"/>
    <hyperlink ref="I26" r:id="rId11"/>
    <hyperlink ref="E32" r:id="rId12"/>
    <hyperlink ref="F32" r:id="rId13"/>
    <hyperlink ref="G32" r:id="rId14"/>
  </hyperlinks>
  <pageMargins left="0.7" right="0.7" top="0.75" bottom="0.75" header="0.3" footer="0.3"/>
  <pageSetup orientation="portrait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2021-10-06T20:11:18Z</dcterms:created>
  <dcterms:modified xsi:type="dcterms:W3CDTF">2023-01-02T05:26:19Z</dcterms:modified>
  <cp:lastModifiedBy>Aryaman Patel</cp:lastModifiedBy>
</cp:coreProperties>
</file>