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15" yWindow="3615" windowWidth="16875" windowHeight="10432" tabRatio="600" firstSheet="0" activeTab="0" autoFilterDateGrouping="1"/>
  </bookViews>
  <sheets>
    <sheet name="Lake Ariel PY" sheetId="1" state="visible" r:id="rId1"/>
  </sheets>
  <definedNames>
    <definedName name="AZ">Template!#REF!</definedName>
    <definedName name="za">Template!#REF!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8">
    <font>
      <name val="Arial"/>
      <color rgb="FF000000"/>
      <sz val="10"/>
    </font>
    <font>
      <name val="Calibri"/>
      <family val="2"/>
      <b val="1"/>
      <color theme="1"/>
      <sz val="14"/>
    </font>
    <font>
      <name val="Calibri"/>
      <family val="2"/>
      <color theme="1"/>
      <sz val="14"/>
    </font>
    <font>
      <name val="Calibri"/>
      <family val="2"/>
      <b val="1"/>
      <color rgb="FF000000"/>
      <sz val="14"/>
    </font>
    <font>
      <name val="Calibri"/>
      <family val="2"/>
      <b val="1"/>
      <sz val="14"/>
    </font>
    <font>
      <name val="Calibri"/>
      <family val="2"/>
      <sz val="14"/>
    </font>
    <font>
      <name val="Calibri"/>
      <b val="1"/>
      <color rgb="FF000000"/>
      <sz val="14"/>
      <u val="single"/>
    </font>
    <font>
      <name val="Arial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9" fontId="2" fillId="0" borderId="6" applyAlignment="1" pivotButton="0" quotePrefix="0" xfId="0">
      <alignment horizontal="center"/>
    </xf>
    <xf numFmtId="164" fontId="2" fillId="0" borderId="2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" fillId="0" borderId="7" pivotButton="0" quotePrefix="0" xfId="0"/>
    <xf numFmtId="0" fontId="2" fillId="0" borderId="8" pivotButton="0" quotePrefix="0" xfId="0"/>
    <xf numFmtId="164" fontId="2" fillId="0" borderId="7" applyAlignment="1" pivotButton="0" quotePrefix="0" xfId="0">
      <alignment horizontal="right"/>
    </xf>
    <xf numFmtId="164" fontId="2" fillId="0" borderId="12" applyAlignment="1" pivotButton="0" quotePrefix="0" xfId="0">
      <alignment horizontal="right"/>
    </xf>
    <xf numFmtId="0" fontId="2" fillId="0" borderId="11" pivotButton="0" quotePrefix="0" xfId="0"/>
    <xf numFmtId="164" fontId="2" fillId="0" borderId="12" pivotButton="0" quotePrefix="0" xfId="0"/>
    <xf numFmtId="164" fontId="1" fillId="0" borderId="1" pivotButton="0" quotePrefix="0" xfId="0"/>
    <xf numFmtId="9" fontId="2" fillId="0" borderId="5" applyAlignment="1" pivotButton="0" quotePrefix="0" xfId="0">
      <alignment horizontal="center"/>
    </xf>
    <xf numFmtId="164" fontId="2" fillId="0" borderId="5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5" fillId="0" borderId="0" pivotButton="0" quotePrefix="0" xfId="0"/>
    <xf numFmtId="0" fontId="5" fillId="0" borderId="4" pivotButton="0" quotePrefix="0" xfId="0"/>
    <xf numFmtId="0" fontId="4" fillId="0" borderId="1" applyAlignment="1" pivotButton="0" quotePrefix="0" xfId="0">
      <alignment horizontal="right"/>
    </xf>
    <xf numFmtId="9" fontId="5" fillId="0" borderId="6" applyAlignment="1" pivotButton="0" quotePrefix="0" xfId="0">
      <alignment horizontal="center"/>
    </xf>
    <xf numFmtId="164" fontId="5" fillId="0" borderId="2" applyAlignment="1" pivotButton="0" quotePrefix="0" xfId="0">
      <alignment horizontal="center"/>
    </xf>
    <xf numFmtId="0" fontId="5" fillId="0" borderId="9" pivotButton="0" quotePrefix="0" xfId="0"/>
    <xf numFmtId="164" fontId="5" fillId="0" borderId="5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1" fillId="0" borderId="1" pivotButton="0" quotePrefix="0" xfId="0"/>
    <xf numFmtId="0" fontId="5" fillId="0" borderId="12" pivotButton="0" quotePrefix="0" xfId="0"/>
    <xf numFmtId="0" fontId="5" fillId="0" borderId="13" pivotButton="0" quotePrefix="0" xfId="0"/>
    <xf numFmtId="0" fontId="4" fillId="0" borderId="7" pivotButton="0" quotePrefix="0" xfId="0"/>
    <xf numFmtId="164" fontId="2" fillId="0" borderId="1" pivotButton="0" quotePrefix="0" xfId="0"/>
    <xf numFmtId="0" fontId="1" fillId="0" borderId="1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3" fillId="0" borderId="16" applyAlignment="1" pivotButton="0" quotePrefix="0" xfId="0">
      <alignment horizontal="center"/>
    </xf>
    <xf numFmtId="9" fontId="5" fillId="0" borderId="17" applyAlignment="1" pivotButton="0" quotePrefix="0" xfId="0">
      <alignment horizontal="center"/>
    </xf>
    <xf numFmtId="164" fontId="2" fillId="0" borderId="18" applyAlignment="1" pivotButton="0" quotePrefix="0" xfId="0">
      <alignment horizontal="center"/>
    </xf>
    <xf numFmtId="164" fontId="5" fillId="0" borderId="19" applyAlignment="1" pivotButton="0" quotePrefix="0" xfId="0">
      <alignment horizontal="center"/>
    </xf>
    <xf numFmtId="164" fontId="5" fillId="0" borderId="20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9" fontId="5" fillId="0" borderId="23" applyAlignment="1" pivotButton="0" quotePrefix="0" xfId="0">
      <alignment horizontal="center"/>
    </xf>
    <xf numFmtId="164" fontId="2" fillId="0" borderId="24" applyAlignment="1" pivotButton="0" quotePrefix="0" xfId="0">
      <alignment horizontal="center"/>
    </xf>
    <xf numFmtId="164" fontId="5" fillId="0" borderId="24" applyAlignment="1" pivotButton="0" quotePrefix="0" xfId="0">
      <alignment horizontal="center"/>
    </xf>
    <xf numFmtId="0" fontId="0" fillId="0" borderId="25" pivotButton="0" quotePrefix="0" xfId="0"/>
    <xf numFmtId="0" fontId="3" fillId="0" borderId="26" applyAlignment="1" pivotButton="0" quotePrefix="0" xfId="0">
      <alignment horizontal="center"/>
    </xf>
    <xf numFmtId="164" fontId="5" fillId="0" borderId="2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28" pivotButton="0" quotePrefix="0" xfId="0"/>
    <xf numFmtId="0" fontId="2" fillId="0" borderId="20" pivotButton="0" quotePrefix="0" xfId="0"/>
    <xf numFmtId="0" fontId="0" fillId="0" borderId="20" pivotButton="0" quotePrefix="0" xfId="0"/>
    <xf numFmtId="0" fontId="5" fillId="0" borderId="29" pivotButton="0" quotePrefix="0" xfId="0"/>
    <xf numFmtId="0" fontId="5" fillId="0" borderId="30" pivotButton="0" quotePrefix="0" xfId="0"/>
    <xf numFmtId="0" fontId="1" fillId="0" borderId="27" pivotButton="0" quotePrefix="0" xfId="0"/>
    <xf numFmtId="0" fontId="1" fillId="0" borderId="31" pivotButton="0" quotePrefix="0" xfId="0"/>
    <xf numFmtId="0" fontId="1" fillId="0" borderId="27" applyAlignment="1" pivotButton="0" quotePrefix="0" xfId="0">
      <alignment horizontal="right"/>
    </xf>
    <xf numFmtId="0" fontId="1" fillId="0" borderId="27" applyAlignment="1" pivotButton="0" quotePrefix="0" xfId="0">
      <alignment horizontal="center"/>
    </xf>
    <xf numFmtId="9" fontId="2" fillId="0" borderId="27" applyAlignment="1" pivotButton="0" quotePrefix="0" xfId="0">
      <alignment horizontal="center"/>
    </xf>
    <xf numFmtId="164" fontId="2" fillId="0" borderId="27" applyAlignment="1" pivotButton="0" quotePrefix="0" xfId="0">
      <alignment horizontal="center"/>
    </xf>
    <xf numFmtId="0" fontId="3" fillId="0" borderId="32" applyAlignment="1" pivotButton="0" quotePrefix="0" xfId="0">
      <alignment horizontal="center"/>
    </xf>
    <xf numFmtId="0" fontId="0" fillId="0" borderId="21" pivotButton="0" quotePrefix="0" xfId="0"/>
    <xf numFmtId="0" fontId="7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4" fontId="2" fillId="0" borderId="1" pivotButton="0" quotePrefix="0" xfId="0"/>
    <xf numFmtId="0" fontId="1" fillId="0" borderId="1" pivotButton="0" quotePrefix="0" xfId="0"/>
    <xf numFmtId="0" fontId="2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PY</author>
  </authors>
  <commentList>
    <comment ref="E20" authorId="0" shapeId="0">
      <text>
        <t>AllTheRooms:{
    "name": "Mountain Cabin w/ Deck Near Year-Round Recreation!",
    "rating": 90,
    "areaName": "Lake Ariel, PA 18436, United States",
    "areaId": 1044181,
    "uid": "32357802",
    "providerId": "airbnb",
    "arrangementType": "Entire Home",
    "instantBook": null,
    "isManaged": null,
    "latitude": 41.46156,
    "longitude": -75.34158,
    "url": "https://www.airbnb.com/rooms/32357802",
    "sleeps": 10,
    "bedrooms": 3,
    "bathrooms": 3,
    "image": {
        "t": null,
        "n": "https://a0.muscache.com/im/pictures/prohost-api/Hosting-32357802/original/e428bdd0-975c-41a9-9c7c-40d9ed94b9ee.jpeg",
        "__typename": "Image"
    },
    "vrps": {
        "value": 0,
        "month": "2022-12-31",
        "__typename": "VrpsScore"
    },
    "isSuperhost": false,
    "dailyRate": 422.125786164,
    "occupancyRate": 0.576087,
    "trackedId": null,
    "reviewsCount": 50,
    "beds": 5,
    "hostName": "Evolve",
    "childrenAllowed": true,
    "eventsAllowed": false,
    "smokingAllowed": false,
    "petsAllowed": false,
    "checkInTime": "15:00",
    "checkOutTime": "10:00",
    "cleaningFee": 0,
    "weeklyDiscountFactor": 1,
    "monthlyDiscountFactor": 1,
    "scores": [
        {
            "areaId": null,
            "score": null,
            "difference": null,
            "description": null,
            "areaType": "radius",
            "__typename": "Score"
        },
        {
            "areaId": 1044181,
            "score": null,
            "difference": null,
            "description": null,
            "areaType": "postalcode",
            "__typename": "Score"
        },
        {
            "areaId": 859686,
            "score": null,
            "difference": null,
            "description": null,
            "areaType": "city",
            "__typename": "Score"
        },
        {
            "areaId": 1075473,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"12481806",
    "airbnb_property_id": "32357802",
    "homeaway_property_id": null,
    "m_homeaway_property_id": "7605833ha",
    "title": "Mountain Cabin w/ Deck Near Year-Round Recreation!",
    "room_type": "Entire home/apt",
    "property_type": "Cabin",
    "adr": 259.26,
    "occ": "permission_denied",
    "revenue": "permission_denied",
    "reviews": 75,
    "rating": 9.4,
    "bedrooms": 3,
    "accommodates": 10,
    "bathrooms": 3.0,
    "latitude": 41.46156,
    "longitude": -75.34158,
    "days_available": 347,
    "img_cover": "https://a0.muscache.com/im/pictures/prohost-api/Hosting-32357802/original/e428bdd0-975c-41a9-9c7c-40d9ed94b9ee.jpeg?aki_policy=x_large",
    "platforms": {
        "airbnb_property_id": "32357802",
        "homeaway_property_id": "7605833ha"
    },
    "regions": {
        "zipcode_ids": [
            21676
        ]
    }
}</t>
      </text>
    </comment>
    <comment ref="F20" authorId="0" shapeId="0">
      <text>
        <t>AllTheRooms:{
    "name": "Midcentury A-frame in the Poconos close to Lake",
    "rating": 100,
    "areaName": "Hamlin, PA 18427, United States",
    "areaId": 1044181,
    "uid": "44178916",
    "providerId": "airbnb",
    "arrangementType": "Entire Home",
    "instantBook": null,
    "isManaged": null,
    "latitude": 41.42536,
    "longitude": -75.3557,
    "url": "https://www.airbnb.com/rooms/44178916",
    "sleeps": 6,
    "bedrooms": 3,
    "bathrooms": 2,
    "image": {
        "t": null,
        "n": "https://a0.muscache.com/im/pictures/ffa2b719-b31a-44d9-9b40-3d776abc6d5f.jpg",
        "__typename": "Image"
    },
    "vrps": {
        "value": 989,
        "month": "2022-12-31",
        "__typename": "VrpsScore"
    },
    "isSuperhost": true,
    "dailyRate": 381.818089431,
    "occupancyRate": 0.935361,
    "trackedId": null,
    "reviewsCount": 138,
    "beds": 3,
    "hostName": "Samantha",
    "childrenAllowed": true,
    "eventsAllowed": false,
    "smokingAllowed": false,
    "petsAllowed": true,
    "checkInTime": "16:00",
    "checkOutTime": "11:00",
    "cleaningFee": 150,
    "weeklyDiscountFactor": 1,
    "monthlyDiscountFactor": 1,
    "scores": [
        {
            "areaId": null,
            "score": 989,
            "difference": -10,
            "description": [
                "A small drop of -10 in  performance score this month, but you're still doing great at 989 points. "
            ],
            "areaType": "radius",
            "__typename": "Score"
        },
        {
            "areaId": 1044181,
            "score": null,
            "difference": null,
            "description": null,
            "areaType": "postalcode",
            "__typename": "Score"
        },
        {
            "areaId": 853650,
            "score": null,
            "difference": null,
            "description": null,
            "areaType": "city",
            "__typename": "Score"
        },
        {
            "areaId": 1075473,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"151931686",
    "airbnb_property_id": "44178916",
    "homeaway_property_id": null,
    "m_homeaway_property_id": null,
    "title": "Midcentury A-frame in the Poconos close to Lake",
    "room_type": "Entire home/apt",
    "property_type": "Cabin",
    "adr": 405.6,
    "occ": "permission_denied",
    "revenue": "permission_denied",
    "reviews": 135,
    "rating": 10.0,
    "bedrooms": 3,
    "accommodates": 6,
    "bathrooms": 2.0,
    "latitude": 41.42536,
    "longitude": -75.3557,
    "days_available": 365,
    "img_cover": "https://a0.muscache.com/im/pictures/ffa2b719-b31a-44d9-9b40-3d776abc6d5f.jpg?aki_policy=x_large",
    "platforms": {
        "airbnb_property_id": "44178916",
        "homeaway_property_id": null
    },
    "regions": {
        "zipcode_ids": [
            21676
        ]
    }
}</t>
      </text>
    </comment>
    <comment ref="G20" authorId="0" shapeId="0">
      <text>
        <t>AllTheRooms:{
    "name": "NEW! Peaceful Poconos Cabin w/ Lake Access &amp; Views",
    "rating": 100,
    "areaName": "Hamlin, PA 18427, United States",
    "areaId": 1044181,
    "uid": "49438498",
    "providerId": "airbnb",
    "arrangementType": "Entire Home",
    "instantBook": null,
    "isManaged": null,
    "latitude": 41.41333,
    "longitude": -75.35824,
    "url": "https://www.airbnb.com/rooms/49438498",
    "sleeps": 10,
    "bedrooms": 3,
    "bathrooms": 3,
    "image": {
        "t": null,
        "n": "https://a0.muscache.com/im/pictures/prohost-api/Hosting-49438498/original/db1d3aa4-36e5-41ca-8761-52696e83f5a8.jpeg",
        "__typename": "Image"
    },
    "vrps": {
        "value": 906,
        "month": "2022-12-31",
        "__typename": "VrpsScore"
    },
    "isSuperhost": false,
    "dailyRate": 452.151428571,
    "occupancyRate": 0.535168,
    "trackedId": null,
    "reviewsCount": 38,
    "beds": 6,
    "hostName": "Evolve",
    "childrenAllowed": true,
    "eventsAllowed": false,
    "smokingAllowed": false,
    "petsAllowed": false,
    "checkInTime": "16:00",
    "checkOutTime": "10:00",
    "cleaningFee": 0,
    "weeklyDiscountFactor": 1,
    "monthlyDiscountFactor": 1,
    "scores": [
        {
            "areaId": null,
            "score": 906,
            "difference": -39,
            "description": [
                "A small drop of -39 in  performance score this month, but you're still doing great at 906 points. "
            ],
            "areaType": "radius",
            "__typename": "Score"
        },
        {
            "areaId": 1044181,
            "score": null,
            "difference": null,
            "description": null,
            "areaType": "postalcode",
            "__typename": "Score"
        },
        {
            "areaId": 853650,
            "score": null,
            "difference": null,
            "description": null,
            "areaType": "city",
            "__typename": "Score"
        },
        {
            "areaId": 1075473,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"437952636",
    "airbnb_property_id": "49438498",
    "homeaway_property_id": null,
    "m_homeaway_property_id": "9566096ha",
    "title": "NEW! Peaceful Poconos Cabin w/ Lake Access &amp; Views",
    "room_type": "Entire home/apt",
    "property_type": "Cabin",
    "adr": 309.48,
    "occ": "permission_denied",
    "revenue": "permission_denied",
    "reviews": 47,
    "rating": 9.8,
    "bedrooms": 3,
    "accommodates": 10,
    "bathrooms": 3.0,
    "latitude": 41.41333,
    "longitude": -75.35824,
    "days_available": 365,
    "img_cover": "https://a0.muscache.com/im/pictures/prohost-api/Hosting-49438498/original/db1d3aa4-36e5-41ca-8761-52696e83f5a8.jpeg?aki_policy=x_large",
    "platforms": {
        "airbnb_property_id": "49438498",
        "homeaway_property_id": "9566096ha"
    },
    "regions": {
        "zipcode_ids": [
            21676
        ]
    }
}</t>
      </text>
    </comment>
    <comment ref="H20" authorId="0" shapeId="0">
      <text>
        <t>AllTheRooms:{
    "name": "Hot Tub, Easy Access Lake+Ski | king Bed | Firepit",
    "rating": 100,
    "areaName": "Lake Ariel, PA 18436, United States",
    "areaId": 1044181,
    "uid": "50999239",
    "providerId": "airbnb",
    "arrangementType": "Entire Home",
    "instantBook": null,
    "isManaged": null,
    "latitude": 41.43183,
    "longitude": -75.34469,
    "url": "https://www.airbnb.com/rooms/50999239",
    "sleeps": 10,
    "bedrooms": 3,
    "bathrooms": 3,
    "image": {
        "t": null,
        "n": "https://a0.muscache.com/im/pictures/74b708a8-3204-45b3-90d4-836ac03e47c5.jpg",
        "__typename": "Image"
    },
    "vrps": {
        "value": 950,
        "month": "2022-12-31",
        "__typename": "VrpsScore"
    },
    "isSuperhost": true,
    "dailyRate": 456.109090909,
    "occupancyRate": 0.526946,
    "trackedId": null,
    "reviewsCount": 46,
    "beds": 5,
    "hostName": "Desiree",
    "childrenAllowed": true,
    "eventsAllowed": false,
    "smokingAllowed": false,
    "petsAllowed": false,
    "checkInTime": "16:00",
    "checkOutTime": "11:00",
    "cleaningFee": 250,
    "weeklyDiscountFactor": 0.85,
    "monthlyDiscountFactor": 0.8,
    "scores": [
        {
            "areaId": null,
            "score": 950,
            "difference": -26,
            "description": [
                "A small drop of -26 in  performance score this month, but you're still doing great at 950 points. "
            ],
            "areaType": "radius",
            "__typename": "Score"
        },
        {
            "areaId": 1044181,
            "score": null,
            "difference": null,
            "description": null,
            "areaType": "postalcode",
            "__typename": "Score"
        },
        {
            "areaId": 859686,
            "score": null,
            "difference": null,
            "description": null,
            "areaType": "city",
            "__typename": "Score"
        },
        {
            "areaId": 1075473,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"483502068",
    "airbnb_property_id": "50999239",
    "homeaway_property_id": null,
    "m_homeaway_property_id": "2399531",
    "title": "Hot Tub, Easy Access Lake+Ski | 3 Levels | Firepit",
    "room_type": "Entire home/apt",
    "property_type": "Chalet",
    "adr": 424.58,
    "occ": "permission_denied",
    "revenue": "permission_denied",
    "reviews": 47,
    "rating": 9.8,
    "bedrooms": 3,
    "accommodates": 10,
    "bathrooms": 3.0,
    "latitude": 41.43183,
    "longitude": -75.34469,
    "days_available": 352,
    "img_cover": "https://a0.muscache.com/im/pictures/miso/Hosting-50999239/original/beaf9e18-46d6-4f75-863e-114e91fc35d7.jpeg?aki_policy=x_large",
    "platforms": {
        "airbnb_property_id": "50999239",
        "homeaway_property_id": "2399531"
    },
    "regions": {
        "zipcode_ids": [
            21676
        ]
    }
}</t>
      </text>
    </comment>
    <comment ref="I20" authorId="0" shapeId="0">
      <text>
        <t>AllTheRooms:{
    "name": "Intimate Chalet w/Deck/FirePit / SmartTVs/ Grill",
    "rating": 100,
    "areaName": "Lake Ariel, PA 18436, United States",
    "areaId": 1044181,
    "uid": "50485252",
    "providerId": "airbnb",
    "arrangementType": "Entire Home",
    "instantBook": null,
    "isManaged": null,
    "latitude": 41.43641,
    "longitude": -75.35428,
    "url": "https://www.airbnb.com/rooms/50485252",
    "sleeps": 6,
    "bedrooms": 3,
    "bathrooms": 2,
    "image": {
        "t": null,
        "n": "https://a0.muscache.com/im/pictures/fbc0195d-2704-4551-808c-48319189dc06.jpg",
        "__typename": "Image"
    },
    "vrps": {
        "value": 831,
        "month": "2022-12-31",
        "__typename": "VrpsScore"
    },
    "isSuperhost": true,
    "dailyRate": 274.516763006,
    "occupancyRate": 0.549206,
    "trackedId": null,
    "reviewsCount": 42,
    "beds": 3,
    "hostName": "Laura",
    "childrenAllowed": true,
    "eventsAllowed": false,
    "smokingAllowed": false,
    "petsAllowed": false,
    "checkInTime": "15:00",
    "checkOutTime": "10:00",
    "cleaningFee": 195,
    "weeklyDiscountFactor": 0.95,
    "monthlyDiscountFactor": 1,
    "scores": [
        {
            "areaId": null,
            "score": 831,
            "difference": -136,
            "description": [
                "A small drop of -136 in  performance score this month, but you're still doing great at 831 points. "
            ],
            "areaType": "radius",
            "__typename": "Score"
        },
        {
            "areaId": 1044181,
            "score": null,
            "difference": null,
            "description": null,
            "areaType": "postalcode",
            "__typename": "Score"
        },
        {
            "areaId": 859686,
            "score": null,
            "difference": null,
            "description": null,
            "areaType": "city",
            "__typename": "Score"
        },
        {
            "areaId": 1075473,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"499237704",
    "airbnb_property_id": "50485252",
    "homeaway_property_id": null,
    "m_homeaway_property_id": "2665116",
    "title": "Intimate Chalet w/Deck/FirePit / SmartTVs/ Grill",
    "room_type": "Entire home/apt",
    "property_type": "Cabin",
    "adr": 285.75,
    "occ": "permission_denied",
    "revenue": "permission_denied",
    "reviews": 45,
    "rating": 10.0,
    "bedrooms": 3,
    "accommodates": 6,
    "bathrooms": 1.5,
    "latitude": 41.43641,
    "longitude": -75.35428,
    "days_available": 324,
    "img_cover": "https://a0.muscache.com/im/pictures/fbc0195d-2704-4551-808c-48319189dc06.jpg?aki_policy=x_large",
    "platforms": {
        "airbnb_property_id": "50485252",
        "homeaway_property_id": "2665116"
    },
    "regions": {
        "zipcode_ids": [
            21676
        ]
    }
}</t>
      </text>
    </comment>
    <comment ref="J20" authorId="0" shapeId="0">
      <text>
        <t>AllTheRooms:{
    "name": "Pet-Friendly Poconos Cabin: Ski, Hike, &amp; Fish!",
    "rating": 90,
    "areaName": "Hamlin, PA 18427, United States",
    "areaId": 1044181,
    "uid": "53004311",
    "providerId": "airbnb",
    "arrangementType": "Entire Home",
    "instantBook": null,
    "isManaged": null,
    "latitude": 41.41907,
    "longitude": -75.3545,
    "url": "https://www.airbnb.com/rooms/53004311",
    "sleeps": 6,
    "bedrooms": 3,
    "bathrooms": 2,
    "image": {
        "t": null,
        "n": "https://a0.muscache.com/im/pictures/prohost-api/Hosting-53004311/original/95a3c5e5-0a7b-4f7d-be50-9b81c9e70a74.jpeg",
        "__typename": "Image"
    },
    "vrps": {
        "value": 903,
        "month": "2022-12-31",
        "__typename": "VrpsScore"
    },
    "isSuperhost": false,
    "dailyRate": 2736.812987013,
    "occupancyRate": 0.509259,
    "trackedId": null,
    "reviewsCount": 24,
    "beds": 3,
    "hostName": "Evolve",
    "childrenAllowed": true,
    "eventsAllowed": false,
    "smokingAllowed": false,
    "petsAllowed": true,
    "checkInTime": "16:00",
    "checkOutTime": "10:00",
    "cleaningFee": 0,
    "weeklyDiscountFactor": 1,
    "monthlyDiscountFactor": 1,
    "scores": [
        {
            "areaId": null,
            "score": 903,
            "difference": 90,
            "description": [
                "Great news your score improved by 90 points, and your overall performance score is now a very impressive 903 points - great work! "
            ],
            "areaType": "radius",
            "__typename": "Score"
        },
        {
            "areaId": 1044181,
            "score": null,
            "difference": null,
            "description": null,
            "areaType": "postalcode",
            "__typename": "Score"
        },
        {
            "areaId": 853650,
            "score": null,
            "difference": null,
            "description": null,
            "areaType": "city",
            "__typename": "Score"
        },
        {
            "areaId": 1075473,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"508761132",
    "airbnb_property_id": "53004311",
    "homeaway_property_id": null,
    "m_homeaway_property_id": "9620840ha",
    "title": "Pet-Friendly Poconos Cabin: Ski, Hike, &amp; Fish!",
    "room_type": "Entire home/apt",
    "property_type": "Cabin",
    "adr": 265.44,
    "occ": "permission_denied",
    "revenue": "permission_denied",
    "reviews": 32,
    "rating": 9.3,
    "bedrooms": 3,
    "accommodates": 6,
    "bathrooms": 2.0,
    "latitude": 41.41907,
    "longitude": -75.3545,
    "days_available": 321,
    "img_cover": "https://a0.muscache.com/im/pictures/prohost-api/Hosting-53004311/original/95a3c5e5-0a7b-4f7d-be50-9b81c9e70a74.jpeg?aki_policy=x_large",
    "platforms": {
        "airbnb_property_id": "53004311",
        "homeaway_property_id": "9620840ha"
    },
    "regions": {
        "zipcode_ids": [
            21676
        ]
    }
}</t>
      </text>
    </comment>
    <comment ref="E26" authorId="0" shapeId="0">
      <text>
        <t>AllTheRooms:{
    "name": "Boulder Cove Lakefront Retreat",
    "rating": 100,
    "areaName": "Lake Ariel, PA 18436, United States",
    "areaId": 1044181,
    "uid": "44334956",
    "providerId": "airbnb",
    "arrangementType": "Entire Home",
    "instantBook": null,
    "isManaged": null,
    "latitude": 41.43373,
    "longitude": -75.34964,
    "url": "https://www.airbnb.com/rooms/44334956",
    "sleeps": 10,
    "bedrooms": 4,
    "bathrooms": 3,
    "image": {
        "t": null,
        "n": "https://a0.muscache.com/im/pictures/miso/Hosting-44334956/original/51045403-fbd1-4ab3-94c5-1857c3119307.jpeg",
        "__typename": "Image"
    },
    "vrps": {
        "value": 991,
        "month": "2022-12-31",
        "__typename": "VrpsScore"
    },
    "isSuperhost": true,
    "dailyRate": 629.638888889,
    "occupancyRate": 0.517986,
    "trackedId": null,
    "reviewsCount": 64,
    "beds": 7,
    "hostName": "Cherice",
    "childrenAllowed": true,
    "eventsAllowed": false,
    "smokingAllowed": false,
    "petsAllowed": false,
    "checkInTime": "16:00",
    "checkOutTime": "10:00",
    "cleaningFee": 550,
    "weeklyDiscountFactor": 1,
    "monthlyDiscountFactor": 0.85,
    "scores": [
        {
            "areaId": null,
            "score": 991,
            "difference": -7,
            "description": [
                "A small drop of -7 in  performance score this month, but you're still doing great at 991 points. "
            ],
            "areaType": "radius",
            "__typename": "Score"
        },
        {
            "areaId": 1044181,
            "score": null,
            "difference": null,
            "description": null,
            "areaType": "postalcode",
            "__typename": "Score"
        },
        {
            "areaId": 859686,
            "score": null,
            "difference": null,
            "description": null,
            "areaType": "city",
            "__typename": "Score"
        },
        {
            "areaId": 1075473,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"178545837",
    "airbnb_property_id": "44334956",
    "homeaway_property_id": null,
    "m_homeaway_property_id": "2483382",
    "title": "Boulder Cove Lakefront Retreat",
    "room_type": "Entire home/apt",
    "property_type": "House",
    "adr": 724.65,
    "occ": "permission_denied",
    "revenue": "permission_denied",
    "reviews": 64,
    "rating": null,
    "bedrooms": 4,
    "accommodates": 10,
    "bathrooms": 3.0,
    "latitude": 41.43373,
    "longitude": -75.34964,
    "days_available": 356,
    "img_cover": "https://a0.muscache.com/im/pictures/miso/Hosting-44334956/original/51045403-fbd1-4ab3-94c5-1857c3119307.jpeg?aki_policy=x_large",
    "platforms": {
        "airbnb_property_id": "44334956",
        "homeaway_property_id": "2483382"
    },
    "regions": {
        "zipcode_ids": [
            21676
        ]
    }
}</t>
      </text>
    </comment>
    <comment ref="F26" authorId="0" shapeId="0">
      <text>
        <t>AllTheRooms:{
    "name": "The Lake House Hideaway w/ Hot Tub, Sauna &amp; Arcade",
    "rating": 100,
    "areaName": "Lake Ariel, PA 18436, United States",
    "areaId": 1044181,
    "uid": "47058334",
    "providerId": "airbnb",
    "arrangementType": "Entire Home",
    "instantBook": null,
    "isManaged": null,
    "latitude": 41.43985,
    "longitude": -75.3506,
    "url": "https://www.airbnb.com/rooms/47058334",
    "sleeps": 8,
    "bedrooms": 4,
    "bathrooms": 2,
    "image": {
        "t": null,
        "n": "https://a0.muscache.com/im/pictures/bcb5726b-08de-4d14-b989-6b467413e817.jpg",
        "__typename": "Image"
    },
    "vrps": {
        "value": 530,
        "month": "2022-12-31",
        "__typename": "VrpsScore"
    },
    "isSuperhost": true,
    "dailyRate": 515.456178161,
    "occupancyRate": 0.692537,
    "trackedId": null,
    "reviewsCount": 44,
    "beds": 7,
    "hostName": "Mariam",
    "childrenAllowed": true,
    "eventsAllowed": false,
    "smokingAllowed": false,
    "petsAllowed": true,
    "checkInTime": "16:00",
    "checkOutTime": "16:00",
    "cleaningFee": 200,
    "weeklyDiscountFactor": 0.95,
    "monthlyDiscountFactor": 0.55,
    "scores": [
        {
            "areaId": null,
            "score": 530,
            "difference": -389,
            "description": [
                "Uh oh, your  score is at 530 after dropping -389 points this month. "
            ],
            "areaType": "radius",
            "__typename": "Score"
        },
        {
            "areaId": 1044181,
            "score": null,
            "difference": null,
            "description": null,
            "areaType": "postalcode",
            "__typename": "Score"
        },
        {
            "areaId": 859686,
            "score": null,
            "difference": null,
            "description": null,
            "areaType": "city",
            "__typename": "Score"
        },
        {
            "areaId": 1075473,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"274438041",
    "airbnb_property_id": "47058334",
    "homeaway_property_id": null,
    "m_homeaway_property_id": null,
    "title": "The Lake House Hideaway with Hot Tub, Sauna&amp;Arcade",
    "room_type": "Entire home/apt",
    "property_type": "Cottage",
    "adr": 560.76,
    "occ": "permission_denied",
    "revenue": "permission_denied",
    "reviews": 44,
    "rating": 9.8,
    "bedrooms": 4,
    "accommodates": 10,
    "bathrooms": 2.0,
    "latitude": 41.43985,
    "longitude": -75.3506,
    "days_available": 313,
    "img_cover": "https://a0.muscache.com/im/pictures/d0240744-dee3-45ac-bde0-96b4ef234302.jpg?aki_policy=x_large",
    "platforms": {
        "airbnb_property_id": "47058334",
        "homeaway_property_id": null
    },
    "regions": {
        "zipcode_ids": [
            21676
        ]
    }
}</t>
      </text>
    </comment>
    <comment ref="G26" authorId="0" shapeId="0">
      <text>
        <t>AllTheRooms:{
    "name": "Pets stay FREE at Big Catch Cabin in The Hideout",
    "rating": 100,
    "areaName": "Lake Ariel, PA 18436, United States",
    "areaId": 1044181,
    "uid": "47925393",
    "providerId": "airbnb",
    "arrangementType": "Entire Home",
    "instantBook": null,
    "isManaged": null,
    "latitude": 41.45061,
    "longitude": -75.33971,
    "url": "https://www.airbnb.com/rooms/47925393",
    "sleeps": 10,
    "bedrooms": 4,
    "bathrooms": 3,
    "image": {
        "t": null,
        "n": "https://a0.muscache.com/im/pictures/751fcb61-b545-40d0-b825-9862686498b7.jpg",
        "__typename": "Image"
    },
    "vrps": {
        "value": 915,
        "month": "2022-12-31",
        "__typename": "VrpsScore"
    },
    "isSuperhost": false,
    "dailyRate": 265.507444925,
    "occupancyRate": 0.543046,
    "trackedId": null,
    "reviewsCount": 36,
    "beds": 6,
    "hostName": "Helen",
    "childrenAllowed": null,
    "eventsAllowed": false,
    "smokingAllowed": false,
    "petsAllowed": true,
    "checkInTime": "16:00",
    "checkOutTime": "12:00",
    "cleaningFee": 250,
    "weeklyDiscountFactor": 0.9,
    "monthlyDiscountFactor": 0.65,
    "scores": [
        {
            "areaId": null,
            "score": 915,
            "difference": -71,
            "description": [
                "A small drop of -71 in  performance score this month, but you're still doing great at 915 points. "
            ],
            "areaType": "radius",
            "__typename": "Score"
        },
        {
            "areaId": 1044181,
            "score": null,
            "difference": null,
            "description": null,
            "areaType": "postalcode",
            "__typename": "Score"
        },
        {
            "areaId": 859686,
            "score": null,
            "difference": null,
            "description": null,
            "areaType": "city",
            "__typename": "Score"
        },
        {
            "areaId": 1075473,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"408747331",
    "airbnb_property_id": "47925393",
    "homeaway_property_id": null,
    "m_homeaway_property_id": "2283984",
    "title": "Pets stay FREE at Big Catch Cabin in The Hideout",
    "room_type": "Entire home/apt",
    "property_type": "House",
    "adr": 305.26,
    "occ": "permission_denied",
    "revenue": "permission_denied",
    "reviews": 51,
    "rating": 9.6,
    "bedrooms": 4,
    "accommodates": 10,
    "bathrooms": 3.0,
    "latitude": 41.45061,
    "longitude": -75.33971,
    "days_available": 361,
    "img_cover": "https://a0.muscache.com/im/pictures/751fcb61-b545-40d0-b825-9862686498b7.jpg?aki_policy=x_large",
    "platforms": {
        "airbnb_property_id": "47925393",
        "homeaway_property_id": "2283984"
    },
    "regions": {
        "zipcode_ids": [
            21676
        ]
    }
}</t>
      </text>
    </comment>
    <comment ref="E32" authorId="0" shapeId="0">
      <text>
        <t>AllTheRooms:{
    "name": "Firepit | Indoor Pool | BBQ|Gym|AC|Sauna|KING BED",
    "rating": 100,
    "areaName": "Wallenpaupack Lake Estates, Lake Ariel, PA 18436, United States",
    "areaId": 1044181,
    "uid": "44521448",
    "providerId": "airbnb",
    "arrangementType": "Entire Home",
    "instantBook": null,
    "isManaged": null,
    "latitude": 41.40004,
    "longitude": -75.27834,
    "url": "https://www.airbnb.com/rooms/44521448",
    "sleeps": 12,
    "bedrooms": 5,
    "bathrooms": 3,
    "image": {
        "t": null,
        "n": "https://a0.muscache.com/im/pictures/953c68c8-072d-4aaf-85bb-04f806372949.jpg",
        "__typename": "Image"
    },
    "vrps": {
        "value": 876,
        "month": "2022-12-31",
        "__typename": "VrpsScore"
    },
    "isSuperhost": true,
    "dailyRate": 289.269444444,
    "occupancyRate": 0.641509,
    "trackedId": null,
    "reviewsCount": 126,
    "beds": 8,
    "hostName": "Nathan &amp; Kara",
    "childrenAllowed": true,
    "eventsAllowed": true,
    "smokingAllowed": false,
    "petsAllowed": false,
    "checkInTime": "16:00",
    "checkOutTime": "11:00",
    "cleaningFee": 0,
    "weeklyDiscountFactor": 0.99,
    "monthlyDiscountFactor": 0.65,
    "scores": [
        {
            "areaId": null,
            "score": 876,
            "difference": 11,
            "description": [
                "Great news your score improved by 11 points, and your overall performance score is now a very impressive 876 points - great work! "
            ],
            "areaType": "radius",
            "__typename": "Score"
        },
        {
            "areaId": 1044181,
            "score": null,
            "difference": null,
            "description": null,
            "areaType": "postalcode",
            "__typename": "Score"
        },
        {
            "areaId": 801891,
            "score": null,
            "difference": null,
            "description": null,
            "areaType": "city",
            "__typename": "Score"
        },
        {
            "areaId": 1075473,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"154635262",
    "airbnb_property_id": "44521448",
    "homeaway_property_id": null,
    "m_homeaway_property_id": "3066747",
    "title": "Firepit | Indoor Pool | BBQ|Gym|AC|Sauna|KING BED",
    "room_type": "Entire home/apt",
    "property_type": "Cabin",
    "adr": 290.62,
    "occ": "permission_denied",
    "revenue": "permission_denied",
    "reviews": 174,
    "rating": 9.7,
    "bedrooms": 5,
    "accommodates": 12,
    "bathrooms": 3.0,
    "latitude": 41.40004,
    "longitude": -75.27834,
    "days_available": 365,
    "img_cover": "https://a0.muscache.com/im/pictures/953c68c8-072d-4aaf-85bb-04f806372949.jpg?aki_policy=x_large",
    "platforms": {
        "airbnb_property_id": "44521448",
        "homeaway_property_id": "3066747"
    },
    "regions": {
        "zipcode_ids": [
            21676
        ]
    }
}</t>
      </text>
    </comment>
    <comment ref="F32" authorId="0" shapeId="0">
      <text>
        <t>AllTheRooms:{
    "name": "Villa MiaNova: A Modern Hideout in the Woods.",
    "rating": 100,
    "areaName": "Lake Ariel, PA 18436, United States",
    "areaId": 1044181,
    "uid": "44428784",
    "providerId": "airbnb",
    "arrangementType": "Entire Home",
    "instantBook": null,
    "isManaged": null,
    "latitude": 41.45795,
    "longitude": -75.31827,
    "url": "https://www.airbnb.com/rooms/44428784",
    "sleeps": 12,
    "bedrooms": 5,
    "bathrooms": 3,
    "image": {
        "t": null,
        "n": "https://a0.muscache.com/im/pictures/miso/Hosting-44428784/original/16e7e148-f09b-44ad-9152-7e23e448635c.jpeg",
        "__typename": "Image"
    },
    "vrps": {
        "value": 997,
        "month": "2022-12-31",
        "__typename": "VrpsScore"
    },
    "isSuperhost": true,
    "dailyRate": 449.679610999,
    "occupancyRate": 0.641566,
    "trackedId": null,
    "reviewsCount": 73,
    "beds": 9,
    "hostName": "Justin",
    "childrenAllowed": true,
    "eventsAllowed": false,
    "smokingAllowed": false,
    "petsAllowed": true,
    "checkInTime": "17:00",
    "checkOutTime": "11:00",
    "cleaningFee": 0,
    "weeklyDiscountFactor": 0.6,
    "monthlyDiscountFactor": 0.5,
    "scores": [
        {
            "areaId": null,
            "score": 997,
            "difference": 24,
            "description": [
                "Great news your score improved by 24 points, and your overall performance score is now a very impressive 997 points - great work! "
            ],
            "areaType": "radius",
            "__typename": "Score"
        },
        {
            "areaId": 1044181,
            "score": null,
            "difference": null,
            "description": null,
            "areaType": "postalcode",
            "__typename": "Score"
        },
        {
            "areaId": 859686,
            "score": null,
            "difference": null,
            "description": null,
            "areaType": "city",
            "__typename": "Score"
        },
        {
            "areaId": 1075473,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"174378502",
    "airbnb_property_id": "44428784",
    "homeaway_property_id": null,
    "m_homeaway_property_id": "2186986",
    "title": "Villa MiaNova: A Modern Hideout in the Woods.",
    "room_type": "Entire home/apt",
    "property_type": "Chalet",
    "adr": 501.39,
    "occ": "permission_denied",
    "revenue": "permission_denied",
    "reviews": 76,
    "rating": 9.7,
    "bedrooms": 5,
    "accommodates": 12,
    "bathrooms": 2.5,
    "latitude": 41.45795,
    "longitude": -75.31827,
    "days_available": 365,
    "img_cover": "https://a0.muscache.com/im/pictures/miso/Hosting-44428784/original/16e7e148-f09b-44ad-9152-7e23e448635c.jpeg?aki_policy=x_large",
    "platforms": {
        "airbnb_property_id": "44428784",
        "homeaway_property_id": "2186986"
    },
    "regions": {
        "zipcode_ids": [
            21676
        ]
    }
}</t>
      </text>
    </comment>
    <comment ref="G32" authorId="0" shapeId="0">
      <text>
        <t>AllTheRooms:{
    "name": "Firepit|BBQ|AC\u2b50Indoor Pool|KING bd|Self\u2714in\ud83c\udf7fHBOMax",
    "rating": 100,
    "areaName": "Wallenpaupack Lake Estates, Lake Ariel, PA 18436, United States",
    "areaId": 1044181,
    "uid": "50054134",
    "providerId": "airbnb",
    "arrangementType": "Entire Home",
    "instantBook": null,
    "isManaged": null,
    "latitude": 41.4002,
    "longitude": -75.277405,
    "url": "https://www.airbnb.com/rooms/50054134",
    "sleeps": 12,
    "bedrooms": 5,
    "bathrooms": 3,
    "image": {
        "t": null,
        "n": "https://a0.muscache.com/im/pictures/miso/Hosting-50054134/original/2bbabff1-dd5a-46ca-b31e-43eb0c9d2552.jpeg",
        "__typename": "Image"
    },
    "vrps": {
        "value": 773,
        "month": "2022-12-31",
        "__typename": "VrpsScore"
    },
    "isSuperhost": true,
    "dailyRate": 287.445650794,
    "occupancyRate": 0.675241,
    "trackedId": null,
    "reviewsCount": 93,
    "beds": 8,
    "hostName": "Nathan &amp; Kara",
    "childrenAllowed": true,
    "eventsAllowed": true,
    "smokingAllowed": false,
    "petsAllowed": false,
    "checkInTime": "16:00",
    "checkOutTime": "11:00",
    "cleaningFee": 0,
    "weeklyDiscountFactor": 0.99,
    "monthlyDiscountFactor": 0.65,
    "scores": [
        {
            "areaId": null,
            "score": 773,
            "difference": -169,
            "description": [
                "We see a little drop in your  score this month, it fell by -169. But dont worry, your score is still pretty good at 773. "
            ],
            "areaType": "radius",
            "__typename": "Score"
        },
        {
            "areaId": 1044181,
            "score": null,
            "difference": null,
            "description": null,
            "areaType": "postalcode",
            "__typename": "Score"
        },
        {
            "areaId": 801891,
            "score": null,
            "difference": null,
            "description": null,
            "areaType": "city",
            "__typename": "Score"
        },
        {
            "areaId": 1075473,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"453009646",
    "airbnb_property_id": "50054134",
    "homeaway_property_id": null,
    "m_homeaway_property_id": "564239",
    "title": "Firepit|BBQ|AC\u2b50Indoor Pool|KING bd|Self\u2714in\ud83c\udf7fHBOMax",
    "room_type": "Entire home/apt",
    "property_type": "Cabin",
    "adr": 294.09,
    "occ": "permission_denied",
    "revenue": "permission_denied",
    "reviews": 168,
    "rating": 9.4,
    "bedrooms": 5,
    "accommodates": 12,
    "bathrooms": 3.0,
    "latitude": 41.4002,
    "longitude": -75.277405,
    "days_available": 365,
    "img_cover": "https://a0.muscache.com/im/pictures/miso/Hosting-50054134/original/2bbabff1-dd5a-46ca-b31e-43eb0c9d2552.jpeg?aki_policy=x_large",
    "platforms": {
        "airbnb_property_id": "50054134",
        "homeaway_property_id": "564239"
    },
    "regions": {
        "zipcode_ids": [
            21676
        ]
    }
}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irbnb.com/rooms/32357802" TargetMode="External" Id="rId1" /><Relationship Type="http://schemas.openxmlformats.org/officeDocument/2006/relationships/hyperlink" Target="https://www.airbnb.com/rooms/44178916" TargetMode="External" Id="rId2" /><Relationship Type="http://schemas.openxmlformats.org/officeDocument/2006/relationships/hyperlink" Target="https://www.airbnb.com/rooms/49438498" TargetMode="External" Id="rId3" /><Relationship Type="http://schemas.openxmlformats.org/officeDocument/2006/relationships/hyperlink" Target="https://www.airbnb.com/rooms/50999239" TargetMode="External" Id="rId4" /><Relationship Type="http://schemas.openxmlformats.org/officeDocument/2006/relationships/hyperlink" Target="https://www.airbnb.com/rooms/50485252" TargetMode="External" Id="rId5" /><Relationship Type="http://schemas.openxmlformats.org/officeDocument/2006/relationships/hyperlink" Target="https://www.airbnb.com/rooms/53004311" TargetMode="External" Id="rId6" /><Relationship Type="http://schemas.openxmlformats.org/officeDocument/2006/relationships/hyperlink" Target="https://www.airbnb.com/rooms/44334956" TargetMode="External" Id="rId7" /><Relationship Type="http://schemas.openxmlformats.org/officeDocument/2006/relationships/hyperlink" Target="https://www.airbnb.com/rooms/47058334" TargetMode="External" Id="rId8" /><Relationship Type="http://schemas.openxmlformats.org/officeDocument/2006/relationships/hyperlink" Target="https://www.airbnb.com/rooms/47925393" TargetMode="External" Id="rId9" /><Relationship Type="http://schemas.openxmlformats.org/officeDocument/2006/relationships/hyperlink" Target="https://www.airbnb.com/rooms/44521448" TargetMode="External" Id="rId10" /><Relationship Type="http://schemas.openxmlformats.org/officeDocument/2006/relationships/hyperlink" Target="https://www.airbnb.com/rooms/44428784" TargetMode="External" Id="rId11" /><Relationship Type="http://schemas.openxmlformats.org/officeDocument/2006/relationships/hyperlink" Target="https://www.airbnb.com/rooms/50054134" TargetMode="External" Id="rId1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2:BM95"/>
  <sheetViews>
    <sheetView tabSelected="1" topLeftCell="A30" zoomScale="88" zoomScaleNormal="35" workbookViewId="0">
      <selection activeCell="C48" sqref="C48"/>
    </sheetView>
  </sheetViews>
  <sheetFormatPr baseColWidth="8" defaultColWidth="14.3984375" defaultRowHeight="15.75" customHeight="1"/>
  <cols>
    <col width="7.265625" customWidth="1" style="71" min="1" max="1"/>
    <col width="11.265625" customWidth="1" style="71" min="2" max="2"/>
    <col width="20.73046875" customWidth="1" style="71" min="3" max="3"/>
    <col width="11.1328125" customWidth="1" style="71" min="4" max="4"/>
    <col width="14.3984375" customWidth="1" style="71" min="5" max="8"/>
    <col width="11.265625" customWidth="1" style="71" min="9" max="9"/>
    <col width="20.73046875" customWidth="1" style="71" min="10" max="10"/>
    <col width="11.1328125" customWidth="1" style="71" min="11" max="11"/>
    <col width="14.3984375" customWidth="1" style="71" min="12" max="53"/>
  </cols>
  <sheetData>
    <row r="2" ht="15.75" customHeight="1" s="71">
      <c r="A2" s="19" t="n"/>
      <c r="B2" s="20" t="inlineStr">
        <is>
          <t>0 BD</t>
        </is>
      </c>
      <c r="C2" s="20" t="n"/>
      <c r="D2" s="21" t="inlineStr">
        <is>
          <t>AVG</t>
        </is>
      </c>
      <c r="E2" s="50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43" t="inlineStr">
        <is>
          <t>END</t>
        </is>
      </c>
    </row>
    <row r="3" ht="15.75" customHeight="1" s="71">
      <c r="A3" s="22" t="n"/>
      <c r="B3" s="23" t="n"/>
      <c r="C3" s="24" t="inlineStr">
        <is>
          <t>Occupancy:</t>
        </is>
      </c>
      <c r="D3" s="17">
        <f>AVERAGE(E3:AZ3)</f>
        <v/>
      </c>
      <c r="E3" s="25" t="n"/>
      <c r="F3" s="25" t="n"/>
      <c r="G3" s="25" t="n"/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5" t="n"/>
      <c r="AM3" s="25" t="n"/>
      <c r="AN3" s="25" t="n"/>
      <c r="AO3" s="25" t="n"/>
      <c r="AP3" s="25" t="n"/>
      <c r="AQ3" s="25" t="n"/>
      <c r="AR3" s="25" t="n"/>
      <c r="AS3" s="25" t="n"/>
      <c r="AT3" s="25" t="n"/>
      <c r="AU3" s="25" t="n"/>
      <c r="AV3" s="25" t="n"/>
      <c r="AW3" s="25" t="n"/>
      <c r="AX3" s="25" t="n"/>
      <c r="AY3" s="25" t="n"/>
      <c r="AZ3" s="44" t="n"/>
    </row>
    <row r="4" ht="15.75" customHeight="1" s="71">
      <c r="A4" s="22" t="n"/>
      <c r="B4" s="23" t="n"/>
      <c r="C4" s="24" t="inlineStr">
        <is>
          <t>ADR:</t>
        </is>
      </c>
      <c r="D4" s="7">
        <f>AVERAGE(E4:AZ4)</f>
        <v/>
      </c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n"/>
      <c r="AV4" s="6" t="n"/>
      <c r="AW4" s="6" t="n"/>
      <c r="AX4" s="6" t="n"/>
      <c r="AY4" s="6" t="n"/>
      <c r="AZ4" s="45" t="n"/>
    </row>
    <row r="5" ht="15.75" customHeight="1" s="71">
      <c r="A5" s="22" t="n"/>
      <c r="B5" s="23" t="n"/>
      <c r="C5" s="24" t="inlineStr">
        <is>
          <t>Revenue:</t>
        </is>
      </c>
      <c r="D5" s="7">
        <f>(365*D3*D4)/12</f>
        <v/>
      </c>
      <c r="E5" s="26">
        <f>IF(ISBLANK(E3), "", (365*E3*E4)/12)</f>
        <v/>
      </c>
      <c r="F5" s="26">
        <f>IF(ISBLANK(F3), "", (365*F3*F4)/12)</f>
        <v/>
      </c>
      <c r="G5" s="26">
        <f>IF(ISBLANK(G3), "", (365*G3*G4)/12)</f>
        <v/>
      </c>
      <c r="H5" s="26">
        <f>IF(ISBLANK(H3), "", (365*H3*H4)/12)</f>
        <v/>
      </c>
      <c r="I5" s="26">
        <f>IF(ISBLANK(I3), "", (365*I3*I4)/12)</f>
        <v/>
      </c>
      <c r="J5" s="26">
        <f>IF(ISBLANK(J3), "", (365*J3*J4)/12)</f>
        <v/>
      </c>
      <c r="K5" s="26">
        <f>IF(ISBLANK(K3), "", (365*K3*K4)/12)</f>
        <v/>
      </c>
      <c r="L5" s="26">
        <f>IF(ISBLANK(L3), "", (365*L3*L4)/12)</f>
        <v/>
      </c>
      <c r="M5" s="26">
        <f>IF(ISBLANK(M3), "", (365*M3*M4)/12)</f>
        <v/>
      </c>
      <c r="N5" s="26">
        <f>IF(ISBLANK(N3), "", (365*N3*N4)/12)</f>
        <v/>
      </c>
      <c r="O5" s="26">
        <f>IF(ISBLANK(O3), "", (365*O3*O4)/12)</f>
        <v/>
      </c>
      <c r="P5" s="26">
        <f>IF(ISBLANK(P3), "", (365*P3*P4)/12)</f>
        <v/>
      </c>
      <c r="Q5" s="26">
        <f>IF(ISBLANK(Q3), "", (365*Q3*Q4)/12)</f>
        <v/>
      </c>
      <c r="R5" s="26">
        <f>IF(ISBLANK(R3), "", (365*R3*R4)/12)</f>
        <v/>
      </c>
      <c r="S5" s="26">
        <f>IF(ISBLANK(S3), "", (365*S3*S4)/12)</f>
        <v/>
      </c>
      <c r="T5" s="26">
        <f>IF(ISBLANK(T3), "", (365*T3*T4)/12)</f>
        <v/>
      </c>
      <c r="U5" s="26">
        <f>IF(ISBLANK(U3), "", (365*U3*U4)/12)</f>
        <v/>
      </c>
      <c r="V5" s="26">
        <f>IF(ISBLANK(V3), "", (365*V3*V4)/12)</f>
        <v/>
      </c>
      <c r="W5" s="26">
        <f>IF(ISBLANK(W3), "", (365*W3*W4)/12)</f>
        <v/>
      </c>
      <c r="X5" s="26">
        <f>IF(ISBLANK(X3), "", (365*X3*X4)/12)</f>
        <v/>
      </c>
      <c r="Y5" s="26">
        <f>IF(ISBLANK(Y3), "", (365*Y3*Y4)/12)</f>
        <v/>
      </c>
      <c r="Z5" s="26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  <c r="AQ5" s="26" t="n"/>
      <c r="AR5" s="26" t="n"/>
      <c r="AS5" s="26" t="n"/>
      <c r="AT5" s="26" t="n"/>
      <c r="AU5" s="26" t="n"/>
      <c r="AV5" s="26" t="n"/>
      <c r="AW5" s="26" t="n"/>
      <c r="AX5" s="26" t="n"/>
      <c r="AY5" s="26" t="n"/>
      <c r="AZ5" s="46" t="n"/>
    </row>
    <row r="6" ht="15.75" customHeight="1" s="71">
      <c r="A6" s="22" t="n"/>
      <c r="B6" s="27" t="n"/>
      <c r="C6" s="24" t="inlineStr">
        <is>
          <t>Rent:</t>
        </is>
      </c>
      <c r="D6" s="28" t="n">
        <v>0</v>
      </c>
      <c r="E6" s="29" t="n"/>
      <c r="G6" s="22" t="n"/>
      <c r="H6" s="22" t="n"/>
      <c r="I6" s="22" t="n"/>
      <c r="J6" s="22" t="n"/>
      <c r="K6" s="22" t="n"/>
      <c r="L6" s="22" t="n"/>
      <c r="M6" s="22" t="n"/>
      <c r="AZ6" s="47" t="n"/>
    </row>
    <row r="7" ht="15.75" customHeight="1" s="71">
      <c r="AZ7" s="47" t="n"/>
    </row>
    <row r="8" ht="15.75" customHeight="1" s="71">
      <c r="A8" s="19" t="n"/>
      <c r="B8" s="20" t="inlineStr">
        <is>
          <t>1 BD</t>
        </is>
      </c>
      <c r="C8" s="20" t="n"/>
      <c r="D8" s="21" t="inlineStr">
        <is>
          <t>AVG</t>
        </is>
      </c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43" t="n"/>
    </row>
    <row r="9" ht="15.75" customHeight="1" s="71">
      <c r="A9" s="22" t="n"/>
      <c r="B9" s="23" t="n"/>
      <c r="C9" s="24" t="inlineStr">
        <is>
          <t>Occupancy:</t>
        </is>
      </c>
      <c r="D9" s="17">
        <f>AVERAGE(E9:AZ9)</f>
        <v/>
      </c>
      <c r="E9" s="25" t="n"/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44" t="n"/>
    </row>
    <row r="10" ht="15.75" customHeight="1" s="71">
      <c r="A10" s="22" t="n"/>
      <c r="B10" s="23" t="n"/>
      <c r="C10" s="24" t="inlineStr">
        <is>
          <t>ADR:</t>
        </is>
      </c>
      <c r="D10" s="7">
        <f>AVERAGE(E10:AZ10)</f>
        <v/>
      </c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6" t="n"/>
      <c r="AR10" s="6" t="n"/>
      <c r="AS10" s="6" t="n"/>
      <c r="AT10" s="6" t="n"/>
      <c r="AU10" s="6" t="n"/>
      <c r="AV10" s="6" t="n"/>
      <c r="AW10" s="6" t="n"/>
      <c r="AX10" s="6" t="n"/>
      <c r="AY10" s="6" t="n"/>
      <c r="AZ10" s="45" t="n"/>
    </row>
    <row r="11" ht="15.75" customHeight="1" s="71">
      <c r="A11" s="22" t="n"/>
      <c r="B11" s="23" t="n"/>
      <c r="C11" s="24" t="inlineStr">
        <is>
          <t>Revenue:</t>
        </is>
      </c>
      <c r="D11" s="7">
        <f>(365*D9*D10)/12</f>
        <v/>
      </c>
      <c r="E11" s="26">
        <f>IF(ISBLANK(E9), "", (365*E9*E10)/12)</f>
        <v/>
      </c>
      <c r="F11" s="26">
        <f>IF(ISBLANK(F9), "", (365*F9*F10)/12)</f>
        <v/>
      </c>
      <c r="G11" s="26">
        <f>IF(ISBLANK(G9), "", (365*G9*G10)/12)</f>
        <v/>
      </c>
      <c r="H11" s="26">
        <f>IF(ISBLANK(H9), "", (365*H9*H10)/12)</f>
        <v/>
      </c>
      <c r="I11" s="26">
        <f>IF(ISBLANK(I9), "", (365*I9*I10)/12)</f>
        <v/>
      </c>
      <c r="J11" s="26">
        <f>IF(ISBLANK(J9), "", (365*J9*J10)/12)</f>
        <v/>
      </c>
      <c r="K11" s="26">
        <f>IF(ISBLANK(K9), "", (365*K9*K10)/12)</f>
        <v/>
      </c>
      <c r="L11" s="26">
        <f>IF(ISBLANK(L9), "", (365*L9*L10)/12)</f>
        <v/>
      </c>
      <c r="M11" s="26">
        <f>IF(ISBLANK(M9), "", (365*M9*M10)/12)</f>
        <v/>
      </c>
      <c r="N11" s="26">
        <f>IF(ISBLANK(N9), "", (365*N9*N10)/12)</f>
        <v/>
      </c>
      <c r="O11" s="26">
        <f>IF(ISBLANK(O9), "", (365*O9*O10)/12)</f>
        <v/>
      </c>
      <c r="P11" s="26">
        <f>IF(ISBLANK(P9), "", (365*P9*P10)/12)</f>
        <v/>
      </c>
      <c r="Q11" s="26">
        <f>IF(ISBLANK(Q9), "", (365*Q9*Q10)/12)</f>
        <v/>
      </c>
      <c r="R11" s="26">
        <f>IF(ISBLANK(R9), "", (365*R9*R10)/12)</f>
        <v/>
      </c>
      <c r="S11" s="26">
        <f>IF(ISBLANK(S9), "", (365*S9*S10)/12)</f>
        <v/>
      </c>
      <c r="T11" s="26">
        <f>IF(ISBLANK(T9), "", (365*T9*T10)/12)</f>
        <v/>
      </c>
      <c r="U11" s="26">
        <f>IF(ISBLANK(U9), "", (365*U9*U10)/12)</f>
        <v/>
      </c>
      <c r="V11" s="26">
        <f>IF(ISBLANK(V9), "", (365*V9*V10)/12)</f>
        <v/>
      </c>
      <c r="W11" s="26">
        <f>IF(ISBLANK(W9), "", (365*W9*W10)/12)</f>
        <v/>
      </c>
      <c r="X11" s="26">
        <f>IF(ISBLANK(X9), "", (365*X9*X10)/12)</f>
        <v/>
      </c>
      <c r="Y11" s="26">
        <f>IF(ISBLANK(Y9), "", (365*Y9*Y10)/12)</f>
        <v/>
      </c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  <c r="AQ11" s="26" t="n"/>
      <c r="AR11" s="26" t="n"/>
      <c r="AS11" s="26" t="n"/>
      <c r="AT11" s="26" t="n"/>
      <c r="AU11" s="26" t="n"/>
      <c r="AV11" s="26" t="n"/>
      <c r="AW11" s="26" t="n"/>
      <c r="AX11" s="26" t="n"/>
      <c r="AY11" s="26" t="n"/>
      <c r="AZ11" s="46" t="n"/>
    </row>
    <row r="12" ht="15.75" customHeight="1" s="71">
      <c r="A12" s="22" t="n"/>
      <c r="B12" s="27" t="n"/>
      <c r="C12" s="24" t="inlineStr">
        <is>
          <t>Rent:</t>
        </is>
      </c>
      <c r="D12" s="28" t="n">
        <v>0</v>
      </c>
      <c r="E12" s="29" t="n"/>
      <c r="G12" s="22" t="n"/>
      <c r="H12" s="22" t="n"/>
      <c r="I12" s="22" t="n"/>
      <c r="J12" s="22" t="n"/>
      <c r="K12" s="22" t="n"/>
      <c r="L12" s="22" t="n"/>
      <c r="M12" s="22" t="n"/>
      <c r="AZ12" s="47" t="n"/>
    </row>
    <row r="13" ht="15.75" customHeight="1" s="71">
      <c r="AZ13" s="47" t="n"/>
    </row>
    <row r="14" ht="15.75" customHeight="1" s="71">
      <c r="A14" s="1" t="n"/>
      <c r="B14" s="69" t="inlineStr">
        <is>
          <t>2 BD</t>
        </is>
      </c>
      <c r="C14" s="69" t="n"/>
      <c r="D14" s="3" t="inlineStr">
        <is>
          <t>AVG</t>
        </is>
      </c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43" t="n"/>
    </row>
    <row r="15" ht="15.75" customHeight="1" s="71">
      <c r="A15" s="70" t="n"/>
      <c r="B15" s="23" t="n"/>
      <c r="C15" s="67" t="inlineStr">
        <is>
          <t>Occupancy:</t>
        </is>
      </c>
      <c r="D15" s="17">
        <f>AVERAGE(E15:AZ15)</f>
        <v/>
      </c>
      <c r="E15" s="25" t="n"/>
      <c r="F15" s="25" t="n"/>
      <c r="G15" s="25" t="n"/>
      <c r="H15" s="25" t="n"/>
      <c r="I15" s="25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25" t="n"/>
      <c r="AA15" s="25" t="n"/>
      <c r="AB15" s="25" t="n"/>
      <c r="AC15" s="25" t="n"/>
      <c r="AD15" s="25" t="n"/>
      <c r="AE15" s="25" t="n"/>
      <c r="AF15" s="25" t="n"/>
      <c r="AG15" s="25" t="n"/>
      <c r="AH15" s="25" t="n"/>
      <c r="AI15" s="25" t="n"/>
      <c r="AJ15" s="25" t="n"/>
      <c r="AK15" s="25" t="n"/>
      <c r="AL15" s="25" t="n"/>
      <c r="AM15" s="25" t="n"/>
      <c r="AN15" s="25" t="n"/>
      <c r="AO15" s="25" t="n"/>
      <c r="AP15" s="25" t="n"/>
      <c r="AQ15" s="25" t="n"/>
      <c r="AR15" s="25" t="n"/>
      <c r="AS15" s="25" t="n"/>
      <c r="AT15" s="25" t="n"/>
      <c r="AU15" s="25" t="n"/>
      <c r="AV15" s="25" t="n"/>
      <c r="AW15" s="25" t="n"/>
      <c r="AX15" s="25" t="n"/>
      <c r="AY15" s="25" t="n"/>
      <c r="AZ15" s="44" t="n"/>
    </row>
    <row r="16" ht="15.75" customHeight="1" s="71">
      <c r="A16" s="70" t="n"/>
      <c r="B16" s="23" t="n"/>
      <c r="C16" s="67" t="inlineStr">
        <is>
          <t>ADR:</t>
        </is>
      </c>
      <c r="D16" s="7">
        <f>AVERAGE(E16:AZ16)</f>
        <v/>
      </c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45" t="n"/>
    </row>
    <row r="17" ht="15.75" customHeight="1" s="71">
      <c r="A17" s="70" t="n"/>
      <c r="B17" s="23" t="n"/>
      <c r="C17" s="67" t="inlineStr">
        <is>
          <t>Revenue:</t>
        </is>
      </c>
      <c r="D17" s="7">
        <f>(365*D15*D16)/12</f>
        <v/>
      </c>
      <c r="E17" s="26">
        <f>IF(ISBLANK(E15), "", (365*E15*E16)/12)</f>
        <v/>
      </c>
      <c r="F17" s="26">
        <f>IF(ISBLANK(F15), "", (365*F15*F16)/12)</f>
        <v/>
      </c>
      <c r="G17" s="26">
        <f>IF(ISBLANK(G15), "", (365*G15*G16)/12)</f>
        <v/>
      </c>
      <c r="H17" s="26">
        <f>IF(ISBLANK(H15), "", (365*H15*H16)/12)</f>
        <v/>
      </c>
      <c r="I17" s="26">
        <f>IF(ISBLANK(I15), "", (365*I15*I16)/12)</f>
        <v/>
      </c>
      <c r="J17" s="26">
        <f>IF(ISBLANK(J15), "", (365*J15*J16)/12)</f>
        <v/>
      </c>
      <c r="K17" s="26">
        <f>IF(ISBLANK(K15), "", (365*K15*K16)/12)</f>
        <v/>
      </c>
      <c r="L17" s="26">
        <f>IF(ISBLANK(L15), "", (365*L15*L16)/12)</f>
        <v/>
      </c>
      <c r="M17" s="26">
        <f>IF(ISBLANK(M15), "", (365*M15*M16)/12)</f>
        <v/>
      </c>
      <c r="N17" s="26">
        <f>IF(ISBLANK(N15), "", (365*N15*N16)/12)</f>
        <v/>
      </c>
      <c r="O17" s="26">
        <f>IF(ISBLANK(O15), "", (365*O15*O16)/12)</f>
        <v/>
      </c>
      <c r="P17" s="26">
        <f>IF(ISBLANK(P15), "", (365*P15*P16)/12)</f>
        <v/>
      </c>
      <c r="Q17" s="26">
        <f>IF(ISBLANK(Q15), "", (365*Q15*Q16)/12)</f>
        <v/>
      </c>
      <c r="R17" s="26">
        <f>IF(ISBLANK(R15), "", (365*R15*R16)/12)</f>
        <v/>
      </c>
      <c r="S17" s="26">
        <f>IF(ISBLANK(S15), "", (365*S15*S16)/12)</f>
        <v/>
      </c>
      <c r="T17" s="26">
        <f>IF(ISBLANK(T15), "", (365*T15*T16)/12)</f>
        <v/>
      </c>
      <c r="U17" s="26">
        <f>IF(ISBLANK(U15), "", (365*U15*U16)/12)</f>
        <v/>
      </c>
      <c r="V17" s="26">
        <f>IF(ISBLANK(V15), "", (365*V15*V16)/12)</f>
        <v/>
      </c>
      <c r="W17" s="26">
        <f>IF(ISBLANK(W15), "", (365*W15*W16)/12)</f>
        <v/>
      </c>
      <c r="X17" s="26">
        <f>IF(ISBLANK(X15), "", (365*X15*X16)/12)</f>
        <v/>
      </c>
      <c r="Y17" s="26">
        <f>IF(ISBLANK(Y15), "", (365*Y15*Y16)/12)</f>
        <v/>
      </c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  <c r="AJ17" s="26" t="n"/>
      <c r="AK17" s="26" t="n"/>
      <c r="AL17" s="26" t="n"/>
      <c r="AM17" s="26" t="n"/>
      <c r="AN17" s="26" t="n"/>
      <c r="AO17" s="26" t="n"/>
      <c r="AP17" s="26" t="n"/>
      <c r="AQ17" s="26" t="n"/>
      <c r="AR17" s="26" t="n"/>
      <c r="AS17" s="26" t="n"/>
      <c r="AT17" s="26" t="n"/>
      <c r="AU17" s="26" t="n"/>
      <c r="AV17" s="26" t="n"/>
      <c r="AW17" s="26" t="n"/>
      <c r="AX17" s="26" t="n"/>
      <c r="AY17" s="26" t="n"/>
      <c r="AZ17" s="46" t="n"/>
    </row>
    <row r="18" ht="15.75" customHeight="1" s="71">
      <c r="A18" s="70" t="n"/>
      <c r="B18" s="27" t="n"/>
      <c r="C18" s="67" t="inlineStr">
        <is>
          <t>Rent:</t>
        </is>
      </c>
      <c r="D18" s="18" t="n">
        <v>0</v>
      </c>
      <c r="E18" s="8" t="n"/>
      <c r="G18" s="70" t="n"/>
      <c r="H18" s="70" t="n"/>
      <c r="I18" s="70" t="n"/>
      <c r="J18" s="70" t="n"/>
      <c r="K18" s="70" t="n"/>
      <c r="L18" s="70" t="n"/>
      <c r="M18" s="70" t="n"/>
      <c r="AZ18" s="47" t="n"/>
    </row>
    <row r="19" ht="15.75" customHeight="1" s="71">
      <c r="AZ19" s="47" t="n"/>
    </row>
    <row r="20" ht="15.75" customHeight="1" s="71">
      <c r="A20" s="1" t="n"/>
      <c r="B20" s="69" t="inlineStr">
        <is>
          <t>3 BD</t>
        </is>
      </c>
      <c r="C20" s="69" t="n"/>
      <c r="D20" s="35" t="inlineStr">
        <is>
          <t>AVG</t>
        </is>
      </c>
      <c r="E20" s="37" t="inlineStr">
        <is>
          <t>Listing 1</t>
        </is>
      </c>
      <c r="F20" s="38" t="inlineStr">
        <is>
          <t>Listing 2</t>
        </is>
      </c>
      <c r="G20" s="38" t="inlineStr">
        <is>
          <t>Listing 3</t>
        </is>
      </c>
      <c r="H20" s="38" t="inlineStr">
        <is>
          <t>Listing 4</t>
        </is>
      </c>
      <c r="I20" s="38" t="inlineStr">
        <is>
          <t>Listing 5</t>
        </is>
      </c>
      <c r="J20" s="38" t="inlineStr">
        <is>
          <t>Listing 6</t>
        </is>
      </c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  <c r="AI20" s="38" t="n"/>
      <c r="AJ20" s="38" t="n"/>
      <c r="AK20" s="38" t="n"/>
      <c r="AL20" s="38" t="n"/>
      <c r="AM20" s="38" t="n"/>
      <c r="AN20" s="38" t="n"/>
      <c r="AO20" s="38" t="n"/>
      <c r="AP20" s="38" t="n"/>
      <c r="AQ20" s="38" t="n"/>
      <c r="AR20" s="38" t="n"/>
      <c r="AS20" s="38" t="n"/>
      <c r="AT20" s="38" t="n"/>
      <c r="AU20" s="38" t="n"/>
      <c r="AV20" s="38" t="n"/>
      <c r="AW20" s="38" t="n"/>
      <c r="AX20" s="38" t="n"/>
      <c r="AY20" s="38" t="n"/>
      <c r="AZ20" s="48" t="n"/>
    </row>
    <row r="21" ht="15.75" customHeight="1" s="71">
      <c r="A21" s="70" t="n"/>
      <c r="B21" s="23" t="n"/>
      <c r="C21" s="67" t="inlineStr">
        <is>
          <t>Occupancy:</t>
        </is>
      </c>
      <c r="D21" s="5">
        <f>AVERAGE(E21:AZ21)</f>
        <v/>
      </c>
      <c r="E21" s="39" t="n">
        <v>0.576087</v>
      </c>
      <c r="F21" s="25" t="n">
        <v>0.935361</v>
      </c>
      <c r="G21" s="25" t="n">
        <v>0.535168</v>
      </c>
      <c r="H21" s="25" t="n">
        <v>0.526946</v>
      </c>
      <c r="I21" s="25" t="n">
        <v>0.549206</v>
      </c>
      <c r="J21" s="25" t="n">
        <v>0.509259</v>
      </c>
      <c r="K21" s="25" t="n"/>
      <c r="L21" s="25" t="n"/>
      <c r="M21" s="25" t="n"/>
      <c r="N21" s="25" t="n"/>
      <c r="O21" s="25" t="n"/>
      <c r="P21" s="25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44" t="n"/>
    </row>
    <row r="22" ht="15.75" customHeight="1" s="71">
      <c r="A22" s="70" t="n"/>
      <c r="B22" s="23" t="n"/>
      <c r="C22" s="67" t="inlineStr">
        <is>
          <t>ADR:</t>
        </is>
      </c>
      <c r="D22" s="6">
        <f>AVERAGE(E22:AZ22)</f>
        <v/>
      </c>
      <c r="E22" s="40" t="n">
        <v>259.26</v>
      </c>
      <c r="F22" s="6" t="n">
        <v>405.6</v>
      </c>
      <c r="G22" s="6" t="n">
        <v>309.48</v>
      </c>
      <c r="H22" s="6" t="n">
        <v>424.58</v>
      </c>
      <c r="I22" s="6" t="n">
        <v>285.75</v>
      </c>
      <c r="J22" s="6" t="n">
        <v>265.44</v>
      </c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45" t="n"/>
    </row>
    <row r="23" ht="15.75" customHeight="1" s="71">
      <c r="A23" s="70" t="n"/>
      <c r="B23" s="23" t="n"/>
      <c r="C23" s="67" t="inlineStr">
        <is>
          <t>Revenue:</t>
        </is>
      </c>
      <c r="D23" s="6">
        <f>(365*D21*D22)/12</f>
        <v/>
      </c>
      <c r="E23" s="41">
        <f>IF(ISBLANK(E21), "", (365*E21*E22)/12)</f>
        <v/>
      </c>
      <c r="F23" s="42">
        <f>IF(ISBLANK(F21), "", (365*F21*F22)/12)</f>
        <v/>
      </c>
      <c r="G23" s="42">
        <f>IF(ISBLANK(G21), "", (365*G21*G22)/12)</f>
        <v/>
      </c>
      <c r="H23" s="42">
        <f>IF(ISBLANK(H21), "", (365*H21*H22)/12)</f>
        <v/>
      </c>
      <c r="I23" s="42">
        <f>IF(ISBLANK(I21), "", (365*I21*I22)/12)</f>
        <v/>
      </c>
      <c r="J23" s="42">
        <f>IF(ISBLANK(J21), "", (365*J21*J22)/12)</f>
        <v/>
      </c>
      <c r="K23" s="42">
        <f>IF(ISBLANK(K21), "", (365*K21*K22)/12)</f>
        <v/>
      </c>
      <c r="L23" s="42">
        <f>IF(ISBLANK(L21), "", (365*L21*L22)/12)</f>
        <v/>
      </c>
      <c r="M23" s="42">
        <f>IF(ISBLANK(M21), "", (365*M21*M22)/12)</f>
        <v/>
      </c>
      <c r="N23" s="42">
        <f>IF(ISBLANK(N21), "", (365*N21*N22)/12)</f>
        <v/>
      </c>
      <c r="O23" s="42">
        <f>IF(ISBLANK(O21), "", (365*O21*O22)/12)</f>
        <v/>
      </c>
      <c r="P23" s="42">
        <f>IF(ISBLANK(P21), "", (365*P21*P22)/12)</f>
        <v/>
      </c>
      <c r="Q23" s="42">
        <f>IF(ISBLANK(Q21), "", (365*Q21*Q22)/12)</f>
        <v/>
      </c>
      <c r="R23" s="42">
        <f>IF(ISBLANK(R21), "", (365*R21*R22)/12)</f>
        <v/>
      </c>
      <c r="S23" s="42">
        <f>IF(ISBLANK(S21), "", (365*S21*S22)/12)</f>
        <v/>
      </c>
      <c r="T23" s="42">
        <f>IF(ISBLANK(T21), "", (365*T21*T22)/12)</f>
        <v/>
      </c>
      <c r="U23" s="42">
        <f>IF(ISBLANK(U21), "", (365*U21*U22)/12)</f>
        <v/>
      </c>
      <c r="V23" s="42">
        <f>IF(ISBLANK(V21), "", (365*V21*V22)/12)</f>
        <v/>
      </c>
      <c r="W23" s="42">
        <f>IF(ISBLANK(W21), "", (365*W21*W22)/12)</f>
        <v/>
      </c>
      <c r="X23" s="42">
        <f>IF(ISBLANK(X21), "", (365*X21*X22)/12)</f>
        <v/>
      </c>
      <c r="Y23" s="42">
        <f>IF(ISBLANK(Y21), "", (365*Y21*Y22)/12)</f>
        <v/>
      </c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  <c r="AQ23" s="42" t="n"/>
      <c r="AR23" s="42" t="n"/>
      <c r="AS23" s="42" t="n"/>
      <c r="AT23" s="42" t="n"/>
      <c r="AU23" s="42" t="n"/>
      <c r="AV23" s="42" t="n"/>
      <c r="AW23" s="42" t="n"/>
      <c r="AX23" s="42" t="n"/>
      <c r="AY23" s="42" t="n"/>
      <c r="AZ23" s="49" t="n"/>
    </row>
    <row r="24" ht="15.75" customHeight="1" s="71">
      <c r="A24" s="70" t="n"/>
      <c r="B24" s="27" t="n"/>
      <c r="C24" s="67" t="inlineStr">
        <is>
          <t>Rent:</t>
        </is>
      </c>
      <c r="D24" s="18" t="n">
        <v>0</v>
      </c>
      <c r="E24" s="36" t="n"/>
      <c r="G24" s="70" t="n"/>
      <c r="H24" s="70" t="n"/>
      <c r="I24" s="70" t="n"/>
      <c r="J24" s="70" t="n"/>
      <c r="K24" s="70" t="n"/>
      <c r="L24" s="70" t="n"/>
      <c r="M24" s="70" t="n"/>
    </row>
    <row r="26" ht="15.75" customFormat="1" customHeight="1" s="52">
      <c r="A26" s="70" t="n"/>
      <c r="B26" s="69" t="inlineStr">
        <is>
          <t>4 BD</t>
        </is>
      </c>
      <c r="C26" s="69" t="n"/>
      <c r="D26" s="35" t="inlineStr">
        <is>
          <t>AVG</t>
        </is>
      </c>
      <c r="E26" s="37" t="inlineStr">
        <is>
          <t>Listing 1</t>
        </is>
      </c>
      <c r="F26" s="38" t="inlineStr">
        <is>
          <t>Listing 2</t>
        </is>
      </c>
      <c r="G26" s="38" t="inlineStr">
        <is>
          <t>Listing 3</t>
        </is>
      </c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  <c r="Q26" s="38" t="n"/>
      <c r="R26" s="38" t="n"/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/>
      <c r="AN26" s="38" t="n"/>
      <c r="AO26" s="38" t="n"/>
      <c r="AP26" s="38" t="n"/>
      <c r="AQ26" s="38" t="n"/>
      <c r="AR26" s="38" t="n"/>
      <c r="AS26" s="38" t="n"/>
      <c r="AT26" s="38" t="n"/>
      <c r="AU26" s="38" t="n"/>
      <c r="AV26" s="38" t="n"/>
      <c r="AW26" s="38" t="n"/>
      <c r="AX26" s="38" t="n"/>
      <c r="AY26" s="38" t="n"/>
      <c r="AZ26" s="48" t="n"/>
    </row>
    <row r="27" ht="15.75" customFormat="1" customHeight="1" s="51">
      <c r="A27" s="70" t="n"/>
      <c r="B27" s="23" t="n"/>
      <c r="C27" s="67" t="inlineStr">
        <is>
          <t>Occupancy:</t>
        </is>
      </c>
      <c r="D27" s="5">
        <f>AVERAGE(E27:AZ27)</f>
        <v/>
      </c>
      <c r="E27" s="39" t="n">
        <v>0.5179859999999999</v>
      </c>
      <c r="F27" s="25" t="n">
        <v>0.692537</v>
      </c>
      <c r="G27" s="25" t="n">
        <v>0.543046</v>
      </c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  <c r="AA27" s="25" t="n"/>
      <c r="AB27" s="25" t="n"/>
      <c r="AC27" s="25" t="n"/>
      <c r="AD27" s="25" t="n"/>
      <c r="AE27" s="25" t="n"/>
      <c r="AF27" s="25" t="n"/>
      <c r="AG27" s="25" t="n"/>
      <c r="AH27" s="25" t="n"/>
      <c r="AI27" s="25" t="n"/>
      <c r="AJ27" s="25" t="n"/>
      <c r="AK27" s="25" t="n"/>
      <c r="AL27" s="25" t="n"/>
      <c r="AM27" s="25" t="n"/>
      <c r="AN27" s="25" t="n"/>
      <c r="AO27" s="25" t="n"/>
      <c r="AP27" s="25" t="n"/>
      <c r="AQ27" s="25" t="n"/>
      <c r="AR27" s="25" t="n"/>
      <c r="AS27" s="25" t="n"/>
      <c r="AT27" s="25" t="n"/>
      <c r="AU27" s="25" t="n"/>
      <c r="AV27" s="25" t="n"/>
      <c r="AW27" s="25" t="n"/>
      <c r="AX27" s="25" t="n"/>
      <c r="AY27" s="25" t="n"/>
      <c r="AZ27" s="44" t="n"/>
    </row>
    <row r="28" ht="15.75" customFormat="1" customHeight="1" s="51">
      <c r="A28" s="70" t="n"/>
      <c r="B28" s="23" t="n"/>
      <c r="C28" s="67" t="inlineStr">
        <is>
          <t>ADR:</t>
        </is>
      </c>
      <c r="D28" s="6">
        <f>AVERAGE(E28:AZ28)</f>
        <v/>
      </c>
      <c r="E28" s="40" t="n">
        <v>724.65</v>
      </c>
      <c r="F28" s="6" t="n">
        <v>560.76</v>
      </c>
      <c r="G28" s="6" t="n">
        <v>305.26</v>
      </c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45" t="n"/>
    </row>
    <row r="29" ht="15.75" customFormat="1" customHeight="1" s="51">
      <c r="A29" s="70" t="n"/>
      <c r="B29" s="23" t="n"/>
      <c r="C29" s="67" t="inlineStr">
        <is>
          <t>Revenue:</t>
        </is>
      </c>
      <c r="D29" s="6">
        <f>(365*D27*D28)/12</f>
        <v/>
      </c>
      <c r="E29" s="41">
        <f>IF(ISBLANK(E27), "", (365*E27*E28)/12)</f>
        <v/>
      </c>
      <c r="F29" s="42">
        <f>IF(ISBLANK(F27), "", (365*F27*F28)/12)</f>
        <v/>
      </c>
      <c r="G29" s="42">
        <f>IF(ISBLANK(G27), "", (365*G27*G28)/12)</f>
        <v/>
      </c>
      <c r="H29" s="42">
        <f>IF(ISBLANK(H27), "", (365*H27*H28)/12)</f>
        <v/>
      </c>
      <c r="I29" s="42">
        <f>IF(ISBLANK(I27), "", (365*I27*I28)/12)</f>
        <v/>
      </c>
      <c r="J29" s="42">
        <f>IF(ISBLANK(J27), "", (365*J27*J28)/12)</f>
        <v/>
      </c>
      <c r="K29" s="42">
        <f>IF(ISBLANK(K27), "", (365*K27*K28)/12)</f>
        <v/>
      </c>
      <c r="L29" s="42">
        <f>IF(ISBLANK(L27), "", (365*L27*L28)/12)</f>
        <v/>
      </c>
      <c r="M29" s="42">
        <f>IF(ISBLANK(M27), "", (365*M27*M28)/12)</f>
        <v/>
      </c>
      <c r="N29" s="42">
        <f>IF(ISBLANK(N27), "", (365*N27*N28)/12)</f>
        <v/>
      </c>
      <c r="O29" s="42">
        <f>IF(ISBLANK(O27), "", (365*O27*O28)/12)</f>
        <v/>
      </c>
      <c r="P29" s="42">
        <f>IF(ISBLANK(P27), "", (365*P27*P28)/12)</f>
        <v/>
      </c>
      <c r="Q29" s="42">
        <f>IF(ISBLANK(Q27), "", (365*Q27*Q28)/12)</f>
        <v/>
      </c>
      <c r="R29" s="42">
        <f>IF(ISBLANK(R27), "", (365*R27*R28)/12)</f>
        <v/>
      </c>
      <c r="S29" s="42">
        <f>IF(ISBLANK(S27), "", (365*S27*S28)/12)</f>
        <v/>
      </c>
      <c r="T29" s="42">
        <f>IF(ISBLANK(T27), "", (365*T27*T28)/12)</f>
        <v/>
      </c>
      <c r="U29" s="42">
        <f>IF(ISBLANK(U27), "", (365*U27*U28)/12)</f>
        <v/>
      </c>
      <c r="V29" s="42">
        <f>IF(ISBLANK(V27), "", (365*V27*V28)/12)</f>
        <v/>
      </c>
      <c r="W29" s="42">
        <f>IF(ISBLANK(W27), "", (365*W27*W28)/12)</f>
        <v/>
      </c>
      <c r="X29" s="42">
        <f>IF(ISBLANK(X27), "", (365*X27*X28)/12)</f>
        <v/>
      </c>
      <c r="Y29" s="42">
        <f>IF(ISBLANK(Y27), "", (365*Y27*Y28)/12)</f>
        <v/>
      </c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  <c r="AQ29" s="42" t="n"/>
      <c r="AR29" s="42" t="n"/>
      <c r="AS29" s="42" t="n"/>
      <c r="AT29" s="42" t="n"/>
      <c r="AU29" s="42" t="n"/>
      <c r="AV29" s="42" t="n"/>
      <c r="AW29" s="42" t="n"/>
      <c r="AX29" s="42" t="n"/>
      <c r="AY29" s="42" t="n"/>
      <c r="AZ29" s="49" t="n"/>
    </row>
    <row r="30" ht="15.75" customFormat="1" customHeight="1" s="54">
      <c r="A30" s="70" t="n"/>
      <c r="B30" s="27" t="n"/>
      <c r="C30" s="67" t="inlineStr">
        <is>
          <t>Rent:</t>
        </is>
      </c>
      <c r="D30" s="18" t="n">
        <v>0</v>
      </c>
      <c r="E30" s="36" t="n"/>
      <c r="G30" s="70" t="n"/>
      <c r="H30" s="70" t="n"/>
      <c r="I30" s="70" t="n"/>
      <c r="J30" s="70" t="n"/>
      <c r="K30" s="70" t="n"/>
      <c r="L30" s="70" t="n"/>
      <c r="M30" s="70" t="n"/>
    </row>
    <row r="31" ht="15.75" customHeight="1" s="71">
      <c r="A31" s="70" t="n"/>
    </row>
    <row r="32" ht="15.75" customHeight="1" s="71">
      <c r="A32" s="70" t="n"/>
      <c r="B32" s="69" t="inlineStr">
        <is>
          <t>5 BD</t>
        </is>
      </c>
      <c r="C32" s="69" t="n"/>
      <c r="D32" s="35" t="inlineStr">
        <is>
          <t>AVG</t>
        </is>
      </c>
      <c r="E32" s="37" t="inlineStr">
        <is>
          <t>Listing 1</t>
        </is>
      </c>
      <c r="F32" s="38" t="inlineStr">
        <is>
          <t>Listing 2</t>
        </is>
      </c>
      <c r="G32" s="38" t="inlineStr">
        <is>
          <t>Listing 3</t>
        </is>
      </c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8" t="n"/>
      <c r="AT32" s="38" t="n"/>
      <c r="AU32" s="38" t="n"/>
      <c r="AV32" s="38" t="n"/>
      <c r="AW32" s="38" t="n"/>
      <c r="AX32" s="38" t="n"/>
      <c r="AY32" s="38" t="n"/>
      <c r="AZ32" s="48" t="n"/>
    </row>
    <row r="33" ht="15.75" customHeight="1" s="71">
      <c r="A33" s="70" t="n"/>
      <c r="B33" s="23" t="n"/>
      <c r="C33" s="67" t="inlineStr">
        <is>
          <t>Occupancy:</t>
        </is>
      </c>
      <c r="D33" s="5">
        <f>AVERAGE(E33:AZ33)</f>
        <v/>
      </c>
      <c r="E33" s="39" t="n">
        <v>0.641509</v>
      </c>
      <c r="F33" s="25" t="n">
        <v>0.641566</v>
      </c>
      <c r="G33" s="25" t="n">
        <v>0.675241</v>
      </c>
      <c r="H33" s="25" t="n"/>
      <c r="I33" s="25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  <c r="X33" s="25" t="n"/>
      <c r="Y33" s="25" t="n"/>
      <c r="Z33" s="25" t="n"/>
      <c r="AA33" s="25" t="n"/>
      <c r="AB33" s="25" t="n"/>
      <c r="AC33" s="25" t="n"/>
      <c r="AD33" s="25" t="n"/>
      <c r="AE33" s="25" t="n"/>
      <c r="AF33" s="25" t="n"/>
      <c r="AG33" s="25" t="n"/>
      <c r="AH33" s="25" t="n"/>
      <c r="AI33" s="25" t="n"/>
      <c r="AJ33" s="25" t="n"/>
      <c r="AK33" s="25" t="n"/>
      <c r="AL33" s="25" t="n"/>
      <c r="AM33" s="25" t="n"/>
      <c r="AN33" s="25" t="n"/>
      <c r="AO33" s="25" t="n"/>
      <c r="AP33" s="25" t="n"/>
      <c r="AQ33" s="25" t="n"/>
      <c r="AR33" s="25" t="n"/>
      <c r="AS33" s="25" t="n"/>
      <c r="AT33" s="25" t="n"/>
      <c r="AU33" s="25" t="n"/>
      <c r="AV33" s="25" t="n"/>
      <c r="AW33" s="25" t="n"/>
      <c r="AX33" s="25" t="n"/>
      <c r="AY33" s="25" t="n"/>
      <c r="AZ33" s="44" t="n"/>
    </row>
    <row r="34" ht="15.75" customHeight="1" s="71">
      <c r="A34" s="70" t="n"/>
      <c r="B34" s="23" t="n"/>
      <c r="C34" s="67" t="inlineStr">
        <is>
          <t>ADR:</t>
        </is>
      </c>
      <c r="D34" s="6">
        <f>AVERAGE(E34:AZ34)</f>
        <v/>
      </c>
      <c r="E34" s="40" t="n">
        <v>290.62</v>
      </c>
      <c r="F34" s="6" t="n">
        <v>501.39</v>
      </c>
      <c r="G34" s="6" t="n">
        <v>294.09</v>
      </c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45" t="n"/>
    </row>
    <row r="35" ht="15.75" customHeight="1" s="71">
      <c r="A35" s="70" t="n"/>
      <c r="B35" s="23" t="n"/>
      <c r="C35" s="67" t="inlineStr">
        <is>
          <t>Revenue:</t>
        </is>
      </c>
      <c r="D35" s="6">
        <f>(365*D33*D34)/12</f>
        <v/>
      </c>
      <c r="E35" s="41">
        <f>IF(ISBLANK(E33), "", (365*E33*E34)/12)</f>
        <v/>
      </c>
      <c r="F35" s="42">
        <f>IF(ISBLANK(F33), "", (365*F33*F34)/12)</f>
        <v/>
      </c>
      <c r="G35" s="42">
        <f>IF(ISBLANK(G33), "", (365*G33*G34)/12)</f>
        <v/>
      </c>
      <c r="H35" s="42">
        <f>IF(ISBLANK(H33), "", (365*H33*H34)/12)</f>
        <v/>
      </c>
      <c r="I35" s="42">
        <f>IF(ISBLANK(I33), "", (365*I33*I34)/12)</f>
        <v/>
      </c>
      <c r="J35" s="42">
        <f>IF(ISBLANK(J33), "", (365*J33*J34)/12)</f>
        <v/>
      </c>
      <c r="K35" s="42">
        <f>IF(ISBLANK(K33), "", (365*K33*K34)/12)</f>
        <v/>
      </c>
      <c r="L35" s="42">
        <f>IF(ISBLANK(L33), "", (365*L33*L34)/12)</f>
        <v/>
      </c>
      <c r="M35" s="42">
        <f>IF(ISBLANK(M33), "", (365*M33*M34)/12)</f>
        <v/>
      </c>
      <c r="N35" s="42">
        <f>IF(ISBLANK(N33), "", (365*N33*N34)/12)</f>
        <v/>
      </c>
      <c r="O35" s="42">
        <f>IF(ISBLANK(O33), "", (365*O33*O34)/12)</f>
        <v/>
      </c>
      <c r="P35" s="42">
        <f>IF(ISBLANK(P33), "", (365*P33*P34)/12)</f>
        <v/>
      </c>
      <c r="Q35" s="42">
        <f>IF(ISBLANK(Q33), "", (365*Q33*Q34)/12)</f>
        <v/>
      </c>
      <c r="R35" s="42">
        <f>IF(ISBLANK(R33), "", (365*R33*R34)/12)</f>
        <v/>
      </c>
      <c r="S35" s="42">
        <f>IF(ISBLANK(S33), "", (365*S33*S34)/12)</f>
        <v/>
      </c>
      <c r="T35" s="42">
        <f>IF(ISBLANK(T33), "", (365*T33*T34)/12)</f>
        <v/>
      </c>
      <c r="U35" s="42">
        <f>IF(ISBLANK(U33), "", (365*U33*U34)/12)</f>
        <v/>
      </c>
      <c r="V35" s="42">
        <f>IF(ISBLANK(V33), "", (365*V33*V34)/12)</f>
        <v/>
      </c>
      <c r="W35" s="42">
        <f>IF(ISBLANK(W33), "", (365*W33*W34)/12)</f>
        <v/>
      </c>
      <c r="X35" s="42">
        <f>IF(ISBLANK(X33), "", (365*X33*X34)/12)</f>
        <v/>
      </c>
      <c r="Y35" s="42">
        <f>IF(ISBLANK(Y33), "", (365*Y33*Y34)/12)</f>
        <v/>
      </c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  <c r="AQ35" s="42" t="n"/>
      <c r="AR35" s="42" t="n"/>
      <c r="AS35" s="42" t="n"/>
      <c r="AT35" s="42" t="n"/>
      <c r="AU35" s="42" t="n"/>
      <c r="AV35" s="42" t="n"/>
      <c r="AW35" s="42" t="n"/>
      <c r="AX35" s="42" t="n"/>
      <c r="AY35" s="42" t="n"/>
      <c r="AZ35" s="49" t="n"/>
    </row>
    <row r="36" ht="15.75" customHeight="1" s="71">
      <c r="A36" s="70" t="n"/>
      <c r="B36" s="27" t="n"/>
      <c r="C36" s="67" t="inlineStr">
        <is>
          <t>Rent:</t>
        </is>
      </c>
      <c r="D36" s="18" t="n">
        <v>0</v>
      </c>
      <c r="E36" s="36" t="n"/>
      <c r="G36" s="70" t="n"/>
      <c r="H36" s="70" t="n"/>
      <c r="I36" s="70" t="n"/>
      <c r="J36" s="70" t="n"/>
      <c r="K36" s="70" t="n"/>
      <c r="L36" s="70" t="n"/>
      <c r="M36" s="70" t="n"/>
    </row>
    <row r="37" ht="15.75" customHeight="1" s="71">
      <c r="A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</row>
    <row r="38" ht="15.75" customHeight="1" s="71">
      <c r="A38" s="70" t="n"/>
      <c r="B38" s="58" t="inlineStr">
        <is>
          <t>5+ BD</t>
        </is>
      </c>
      <c r="C38" s="57" t="n"/>
      <c r="D38" s="60" t="inlineStr">
        <is>
          <t>AVG</t>
        </is>
      </c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63" t="n"/>
    </row>
    <row r="39" ht="15.75" customHeight="1" s="71">
      <c r="A39" s="70" t="n"/>
      <c r="B39" s="55" t="n"/>
      <c r="C39" s="59" t="inlineStr">
        <is>
          <t>Occupancy:</t>
        </is>
      </c>
      <c r="D39" s="61">
        <f>AVERAGE(E39:AS39)</f>
        <v/>
      </c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</row>
    <row r="40" ht="15.75" customHeight="1" s="71">
      <c r="A40" s="70" t="n"/>
      <c r="B40" s="55" t="n"/>
      <c r="C40" s="59" t="inlineStr">
        <is>
          <t>ADR:</t>
        </is>
      </c>
      <c r="D40" s="62">
        <f>AVERAGE(E40:AS40)</f>
        <v/>
      </c>
      <c r="E40" s="40" t="n"/>
      <c r="F40" s="40" t="n"/>
      <c r="G40" s="40" t="n"/>
      <c r="H40" s="40" t="n"/>
      <c r="I40" s="40" t="n"/>
      <c r="J40" s="40" t="n"/>
      <c r="K40" s="40" t="n"/>
      <c r="L40" s="40" t="n"/>
      <c r="M40" s="40" t="n"/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0" t="n"/>
      <c r="AN40" s="40" t="n"/>
      <c r="AO40" s="40" t="n"/>
      <c r="AP40" s="40" t="n"/>
      <c r="AQ40" s="40" t="n"/>
      <c r="AR40" s="40" t="n"/>
      <c r="AS40" s="40" t="n"/>
    </row>
    <row r="41" ht="15.75" customHeight="1" s="71">
      <c r="A41" s="70" t="n"/>
      <c r="B41" s="55" t="n"/>
      <c r="C41" s="59" t="inlineStr">
        <is>
          <t>Revenue:</t>
        </is>
      </c>
      <c r="D41" s="62">
        <f>(365*D39*D40)/12</f>
        <v/>
      </c>
      <c r="E41" s="41">
        <f>IF(ISBLANK(E39), "", (365*E39*E40)/12)</f>
        <v/>
      </c>
      <c r="F41" s="41">
        <f>IF(ISBLANK(F39), "", (365*F39*F40)/12)</f>
        <v/>
      </c>
      <c r="G41" s="41">
        <f>IF(ISBLANK(G39), "", (365*G39*G40)/12)</f>
        <v/>
      </c>
      <c r="H41" s="41">
        <f>IF(ISBLANK(H39), "", (365*H39*H40)/12)</f>
        <v/>
      </c>
      <c r="I41" s="41">
        <f>IF(ISBLANK(I39), "", (365*I39*I40)/12)</f>
        <v/>
      </c>
      <c r="J41" s="41">
        <f>IF(ISBLANK(J39), "", (365*J39*J40)/12)</f>
        <v/>
      </c>
      <c r="K41" s="41">
        <f>IF(ISBLANK(K39), "", (365*K39*K40)/12)</f>
        <v/>
      </c>
      <c r="L41" s="41">
        <f>IF(ISBLANK(L39), "", (365*L39*L40)/12)</f>
        <v/>
      </c>
      <c r="M41" s="41">
        <f>IF(ISBLANK(M39), "", (365*M39*M40)/12)</f>
        <v/>
      </c>
      <c r="N41" s="41">
        <f>IF(ISBLANK(N39), "", (365*N39*N40)/12)</f>
        <v/>
      </c>
      <c r="O41" s="41">
        <f>IF(ISBLANK(O39), "", (365*O39*O40)/12)</f>
        <v/>
      </c>
      <c r="P41" s="41">
        <f>IF(ISBLANK(P39), "", (365*P39*P40)/12)</f>
        <v/>
      </c>
      <c r="Q41" s="41">
        <f>IF(ISBLANK(Q39), "", (365*Q39*Q40)/12)</f>
        <v/>
      </c>
      <c r="R41" s="41">
        <f>IF(ISBLANK(R39), "", (365*R39*R40)/12)</f>
        <v/>
      </c>
      <c r="S41" s="41">
        <f>IF(ISBLANK(S39), "", (365*S39*S40)/12)</f>
        <v/>
      </c>
      <c r="T41" s="41">
        <f>IF(ISBLANK(T39), "", (365*T39*T40)/12)</f>
        <v/>
      </c>
      <c r="U41" s="41">
        <f>IF(ISBLANK(U39), "", (365*U39*U40)/12)</f>
        <v/>
      </c>
      <c r="V41" s="41">
        <f>IF(ISBLANK(V39), "", (365*V39*V40)/12)</f>
        <v/>
      </c>
      <c r="W41" s="41">
        <f>IF(ISBLANK(W39), "", (365*W39*W40)/12)</f>
        <v/>
      </c>
      <c r="X41" s="41">
        <f>IF(ISBLANK(X39), "", (365*X39*X40)/12)</f>
        <v/>
      </c>
      <c r="Y41" s="41">
        <f>IF(ISBLANK(Y39), "", (365*Y39*Y40)/12)</f>
        <v/>
      </c>
      <c r="Z41" s="41">
        <f>IF(ISBLANK(Z39), "", (365*Z39*Z40)/12)</f>
        <v/>
      </c>
      <c r="AA41" s="41">
        <f>IF(ISBLANK(AA39), "", (365*AA39*AA40)/12)</f>
        <v/>
      </c>
      <c r="AB41" s="41">
        <f>IF(ISBLANK(AB39), "", (365*AB39*AB40)/12)</f>
        <v/>
      </c>
      <c r="AC41" s="41">
        <f>IF(ISBLANK(AC39), "", (365*AC39*AC40)/12)</f>
        <v/>
      </c>
      <c r="AD41" s="41">
        <f>IF(ISBLANK(AD39), "", (365*AD39*AD40)/12)</f>
        <v/>
      </c>
      <c r="AE41" s="41">
        <f>IF(ISBLANK(AE39), "", (365*AE39*AE40)/12)</f>
        <v/>
      </c>
      <c r="AF41" s="41">
        <f>IF(ISBLANK(AF39), "", (365*AF39*AF40)/12)</f>
        <v/>
      </c>
      <c r="AG41" s="41">
        <f>IF(ISBLANK(AG39), "", (365*AG39*AG40)/12)</f>
        <v/>
      </c>
      <c r="AH41" s="41">
        <f>IF(ISBLANK(AH39), "", (365*AH39*AH40)/12)</f>
        <v/>
      </c>
      <c r="AI41" s="41">
        <f>IF(ISBLANK(AI39), "", (365*AI39*AI40)/12)</f>
        <v/>
      </c>
      <c r="AJ41" s="41">
        <f>IF(ISBLANK(AJ39), "", (365*AJ39*AJ40)/12)</f>
        <v/>
      </c>
      <c r="AK41" s="41">
        <f>IF(ISBLANK(AK39), "", (365*AK39*AK40)/12)</f>
        <v/>
      </c>
      <c r="AL41" s="41">
        <f>IF(ISBLANK(AL39), "", (365*AL39*AL40)/12)</f>
        <v/>
      </c>
      <c r="AM41" s="41">
        <f>IF(ISBLANK(AM39), "", (365*AM39*AM40)/12)</f>
        <v/>
      </c>
      <c r="AN41" s="41">
        <f>IF(ISBLANK(AN39), "", (365*AN39*AN40)/12)</f>
        <v/>
      </c>
      <c r="AO41" s="41">
        <f>IF(ISBLANK(AO39), "", (365*AO39*AO40)/12)</f>
        <v/>
      </c>
      <c r="AP41" s="41">
        <f>IF(ISBLANK(AP39), "", (365*AP39*AP40)/12)</f>
        <v/>
      </c>
      <c r="AQ41" s="41">
        <f>IF(ISBLANK(AQ39), "", (365*AQ39*AQ40)/12)</f>
        <v/>
      </c>
      <c r="AR41" s="41">
        <f>IF(ISBLANK(AR39), "", (365*AR39*AR40)/12)</f>
        <v/>
      </c>
      <c r="AS41" s="41">
        <f>IF(ISBLANK(AS39), "", (365*AS39*AS40)/12)</f>
        <v/>
      </c>
    </row>
    <row r="42" ht="15.75" customHeight="1" s="71">
      <c r="A42" s="70" t="n"/>
      <c r="B42" s="56" t="n"/>
      <c r="C42" s="59" t="inlineStr">
        <is>
          <t>Rent:</t>
        </is>
      </c>
      <c r="D42" s="62" t="n">
        <v>0</v>
      </c>
      <c r="E42" s="53" t="n"/>
      <c r="F42" s="53" t="n"/>
      <c r="G42" s="53" t="n"/>
      <c r="H42" s="53" t="n"/>
      <c r="I42" s="53" t="n"/>
      <c r="J42" s="53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  <c r="AI42" s="54" t="n"/>
      <c r="AJ42" s="54" t="n"/>
      <c r="AK42" s="54" t="n"/>
      <c r="AL42" s="54" t="n"/>
      <c r="AM42" s="54" t="n"/>
      <c r="AN42" s="54" t="n"/>
      <c r="AO42" s="54" t="n"/>
      <c r="AP42" s="54" t="n"/>
      <c r="AQ42" s="54" t="n"/>
      <c r="AR42" s="54" t="n"/>
      <c r="AS42" s="64" t="n"/>
    </row>
    <row r="43" ht="15.75" customHeight="1" s="71">
      <c r="A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</row>
    <row r="44" ht="15.75" customHeight="1" s="71">
      <c r="A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</row>
    <row r="45" ht="15.75" customHeight="1" s="71">
      <c r="A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</row>
    <row r="46" ht="15.75" customHeight="1" s="71">
      <c r="A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</row>
    <row r="47" ht="15.75" customHeight="1" s="71">
      <c r="A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</row>
    <row r="48" ht="15.75" customHeight="1" s="71">
      <c r="A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</row>
    <row r="49" ht="15.75" customHeight="1" s="71">
      <c r="A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</row>
    <row r="50" ht="15.75" customHeight="1" s="71">
      <c r="A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</row>
    <row r="51" ht="15.75" customHeight="1" s="71">
      <c r="A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</row>
    <row r="52" ht="15.75" customHeight="1" s="71">
      <c r="A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</row>
    <row r="53" ht="15.75" customHeight="1" s="71">
      <c r="A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</row>
    <row r="54" ht="15.75" customHeight="1" s="71">
      <c r="A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</row>
    <row r="55" ht="15.75" customHeight="1" s="71"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</row>
    <row r="56" ht="15.75" customHeight="1" s="71"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</row>
    <row r="57" ht="15.75" customHeight="1" s="71"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</row>
    <row r="58" ht="15.75" customHeight="1" s="71">
      <c r="H58" s="70" t="n"/>
      <c r="I58" s="70" t="n"/>
      <c r="J58" s="70" t="n"/>
      <c r="K58" s="70" t="n"/>
      <c r="L58" s="70" t="n"/>
      <c r="M58" s="70" t="n"/>
      <c r="N58" s="70" t="n"/>
      <c r="O58" s="70" t="n"/>
      <c r="P58" s="70" t="n"/>
      <c r="Q58" s="70" t="n"/>
    </row>
    <row r="59" ht="15.75" customHeight="1" s="71">
      <c r="H59" s="70" t="n"/>
      <c r="I59" s="70" t="n"/>
      <c r="J59" s="70" t="n"/>
      <c r="K59" s="70" t="n"/>
      <c r="L59" s="70" t="n"/>
      <c r="M59" s="70" t="n"/>
      <c r="N59" s="70" t="n"/>
      <c r="O59" s="70" t="n"/>
      <c r="P59" s="70" t="n"/>
      <c r="Q59" s="70" t="n"/>
    </row>
    <row r="60" ht="15.75" customHeight="1" s="71">
      <c r="H60" s="70" t="n"/>
      <c r="I60" s="70" t="n"/>
      <c r="J60" s="70" t="n"/>
      <c r="K60" s="70" t="n"/>
      <c r="L60" s="70" t="n"/>
      <c r="M60" s="70" t="n"/>
      <c r="N60" s="70" t="n"/>
      <c r="O60" s="70" t="n"/>
      <c r="P60" s="70" t="n"/>
      <c r="Q60" s="70" t="n"/>
    </row>
    <row r="65" ht="15.75" customHeight="1" s="71">
      <c r="B65" s="65" t="inlineStr">
        <is>
          <t>IGNORE THIS FOR NOW</t>
        </is>
      </c>
    </row>
    <row r="67" ht="15.75" customHeight="1" s="71">
      <c r="B67" s="10" t="inlineStr">
        <is>
          <t>Expenses</t>
        </is>
      </c>
      <c r="C67" s="11" t="inlineStr">
        <is>
          <t>Cleaning Fee $100 per session</t>
        </is>
      </c>
      <c r="D67" s="12">
        <f>100*7*12</f>
        <v/>
      </c>
      <c r="E67" s="70" t="n"/>
      <c r="F67" s="67" t="inlineStr">
        <is>
          <t>Profit:</t>
        </is>
      </c>
      <c r="G67" s="68">
        <f>(D11*12)-(D12*12)-D75</f>
        <v/>
      </c>
    </row>
    <row r="68" ht="15.75" customHeight="1" s="71">
      <c r="B68" s="20" t="inlineStr">
        <is>
          <t>1 BD</t>
        </is>
      </c>
      <c r="C68" s="14" t="inlineStr">
        <is>
          <t>Parking</t>
        </is>
      </c>
      <c r="D68" s="13" t="n">
        <v>260</v>
      </c>
      <c r="E68" s="70" t="n"/>
      <c r="F68" s="69" t="inlineStr">
        <is>
          <t>1 BD</t>
        </is>
      </c>
      <c r="G68" s="70" t="n"/>
    </row>
    <row r="69" ht="15.75" customHeight="1" s="71">
      <c r="B69" s="31" t="n"/>
      <c r="C69" s="14" t="inlineStr">
        <is>
          <t>Water</t>
        </is>
      </c>
      <c r="D69" s="13">
        <f>70*12</f>
        <v/>
      </c>
      <c r="E69" s="70" t="n"/>
      <c r="F69" s="70" t="n"/>
      <c r="G69" s="70" t="n"/>
    </row>
    <row r="70" ht="15.75" customHeight="1" s="71">
      <c r="B70" s="31" t="n"/>
      <c r="C70" s="14" t="inlineStr">
        <is>
          <t>Electricty</t>
        </is>
      </c>
      <c r="D70" s="13">
        <f>30*12</f>
        <v/>
      </c>
      <c r="E70" s="70" t="n"/>
      <c r="F70" s="67" t="inlineStr">
        <is>
          <t>Profit:</t>
        </is>
      </c>
      <c r="G70" s="68">
        <f>(D17*12)-(D18*12)-D85</f>
        <v/>
      </c>
    </row>
    <row r="71" ht="15.75" customHeight="1" s="71">
      <c r="B71" s="31" t="n"/>
      <c r="C71" s="14" t="inlineStr">
        <is>
          <t>Gas</t>
        </is>
      </c>
      <c r="D71" s="13">
        <f>70*12</f>
        <v/>
      </c>
      <c r="E71" s="70" t="n"/>
      <c r="F71" s="69" t="inlineStr">
        <is>
          <t>2 BD</t>
        </is>
      </c>
      <c r="G71" s="70" t="n"/>
    </row>
    <row r="72" ht="15.75" customHeight="1" s="71">
      <c r="B72" s="31" t="n"/>
      <c r="C72" s="14" t="inlineStr">
        <is>
          <t>Internet</t>
        </is>
      </c>
      <c r="D72" s="15">
        <f>50*12</f>
        <v/>
      </c>
      <c r="E72" s="70" t="n"/>
      <c r="F72" s="70" t="n"/>
      <c r="G72" s="70" t="n"/>
    </row>
    <row r="73" ht="15.75" customHeight="1" s="71">
      <c r="B73" s="31" t="n"/>
      <c r="C73" s="14" t="inlineStr">
        <is>
          <t>Streaming Service (Netflix)</t>
        </is>
      </c>
      <c r="D73" s="15">
        <f>15*12</f>
        <v/>
      </c>
      <c r="E73" s="70" t="n"/>
      <c r="F73" s="67" t="inlineStr">
        <is>
          <t>Profit:</t>
        </is>
      </c>
      <c r="G73" s="68">
        <f>(D23*12)-(D24*12)-D95</f>
        <v/>
      </c>
    </row>
    <row r="74" ht="15.75" customHeight="1" s="71">
      <c r="B74" s="31" t="n"/>
      <c r="C74" s="14" t="inlineStr">
        <is>
          <t>Extra Maintanence (Fixes)</t>
        </is>
      </c>
      <c r="D74" s="15">
        <f>200*12</f>
        <v/>
      </c>
      <c r="E74" s="70" t="n"/>
      <c r="F74" s="69" t="inlineStr">
        <is>
          <t>3 BD</t>
        </is>
      </c>
      <c r="G74" s="70" t="n"/>
    </row>
    <row r="75" ht="15.75" customHeight="1" s="71">
      <c r="B75" s="32" t="n"/>
      <c r="C75" s="69" t="inlineStr">
        <is>
          <t>TOTAL EXPENSES</t>
        </is>
      </c>
      <c r="D75" s="16">
        <f>SUM(D67:D74)</f>
        <v/>
      </c>
      <c r="E75" s="70" t="n"/>
    </row>
    <row r="76" ht="15.75" customHeight="1" s="71">
      <c r="B76" s="22" t="n"/>
      <c r="C76" s="70" t="n"/>
      <c r="D76" s="70" t="n"/>
      <c r="E76" s="70" t="n"/>
      <c r="F76" s="67" t="inlineStr">
        <is>
          <t>Profit:</t>
        </is>
      </c>
      <c r="G76" s="68">
        <f>(D29*12)-(D30*12)-#REF!</f>
        <v/>
      </c>
    </row>
    <row r="77" ht="15.75" customHeight="1" s="71">
      <c r="B77" s="33" t="inlineStr">
        <is>
          <t>Expenses</t>
        </is>
      </c>
      <c r="C77" s="11" t="inlineStr">
        <is>
          <t>Cleaning Fee $125per session</t>
        </is>
      </c>
      <c r="D77" s="12">
        <f>125*7*12</f>
        <v/>
      </c>
      <c r="E77" s="70" t="n"/>
      <c r="F77" s="69" t="inlineStr">
        <is>
          <t>4 BD</t>
        </is>
      </c>
      <c r="G77" s="70" t="n"/>
    </row>
    <row r="78" ht="15.75" customHeight="1" s="71">
      <c r="B78" s="20" t="inlineStr">
        <is>
          <t>2 BD</t>
        </is>
      </c>
      <c r="C78" s="14" t="inlineStr">
        <is>
          <t>Parking</t>
        </is>
      </c>
      <c r="D78" s="13" t="n">
        <v>260</v>
      </c>
      <c r="E78" s="70" t="n"/>
    </row>
    <row r="79" ht="15.75" customHeight="1" s="71">
      <c r="B79" s="31" t="n"/>
      <c r="C79" s="14" t="inlineStr">
        <is>
          <t>Water</t>
        </is>
      </c>
      <c r="D79" s="13">
        <f>100*12</f>
        <v/>
      </c>
      <c r="E79" s="70" t="n"/>
      <c r="F79" s="67" t="inlineStr">
        <is>
          <t>Profit:</t>
        </is>
      </c>
      <c r="G79" s="68">
        <f>(D41*12)-(D42*12)-#REF!</f>
        <v/>
      </c>
    </row>
    <row r="80" ht="15.75" customHeight="1" s="71">
      <c r="B80" s="31" t="n"/>
      <c r="C80" s="14" t="inlineStr">
        <is>
          <t>Electricty</t>
        </is>
      </c>
      <c r="D80" s="13">
        <f>50*12</f>
        <v/>
      </c>
      <c r="E80" s="70" t="n"/>
      <c r="F80" s="69" t="inlineStr">
        <is>
          <t>4+ BD</t>
        </is>
      </c>
      <c r="G80" s="70" t="n"/>
    </row>
    <row r="81" ht="15.75" customHeight="1" s="71">
      <c r="B81" s="31" t="n"/>
      <c r="C81" s="14" t="inlineStr">
        <is>
          <t>Gas</t>
        </is>
      </c>
      <c r="D81" s="13">
        <f>100*12</f>
        <v/>
      </c>
      <c r="E81" s="70" t="n"/>
      <c r="F81" s="70" t="n"/>
      <c r="G81" s="70" t="n"/>
    </row>
    <row r="82" ht="15.75" customHeight="1" s="71">
      <c r="B82" s="31" t="n"/>
      <c r="C82" s="14" t="inlineStr">
        <is>
          <t>Internet</t>
        </is>
      </c>
      <c r="D82" s="15">
        <f>50*12</f>
        <v/>
      </c>
      <c r="E82" s="70" t="n"/>
      <c r="F82" s="70" t="n"/>
      <c r="G82" s="70" t="n"/>
    </row>
    <row r="83" ht="15.75" customHeight="1" s="71">
      <c r="B83" s="31" t="n"/>
      <c r="C83" s="14" t="inlineStr">
        <is>
          <t>Streaming Service (Netflix)</t>
        </is>
      </c>
      <c r="D83" s="15">
        <f>15*12</f>
        <v/>
      </c>
      <c r="E83" s="70" t="n"/>
      <c r="F83" s="70" t="n"/>
      <c r="G83" s="70" t="n"/>
    </row>
    <row r="84" ht="15.75" customHeight="1" s="71">
      <c r="B84" s="31" t="n"/>
      <c r="C84" s="14" t="inlineStr">
        <is>
          <t>Extra Maintanence (Fixes)</t>
        </is>
      </c>
      <c r="D84" s="15">
        <f>250*12</f>
        <v/>
      </c>
      <c r="E84" s="70" t="n"/>
      <c r="F84" s="70" t="n"/>
      <c r="G84" s="70" t="n"/>
    </row>
    <row r="85" ht="15.75" customHeight="1" s="71">
      <c r="B85" s="32" t="n"/>
      <c r="C85" s="69" t="inlineStr">
        <is>
          <t>TOTAL EXPENSES</t>
        </is>
      </c>
      <c r="D85" s="16">
        <f>SUM(D77:D84)</f>
        <v/>
      </c>
      <c r="E85" s="70" t="n"/>
      <c r="F85" s="70" t="n"/>
      <c r="G85" s="70" t="n"/>
    </row>
    <row r="86" ht="15.75" customHeight="1" s="71">
      <c r="B86" s="22" t="n"/>
      <c r="C86" s="70" t="n"/>
      <c r="D86" s="70" t="n"/>
      <c r="E86" s="70" t="n"/>
      <c r="F86" s="70" t="n"/>
      <c r="G86" s="70" t="n"/>
    </row>
    <row r="87" ht="15.75" customHeight="1" s="71">
      <c r="B87" s="33" t="inlineStr">
        <is>
          <t>Expenses</t>
        </is>
      </c>
      <c r="C87" s="11" t="inlineStr">
        <is>
          <t>Cleaning Fee $150 per session</t>
        </is>
      </c>
      <c r="D87" s="12">
        <f>150*7*12</f>
        <v/>
      </c>
      <c r="E87" s="70" t="n"/>
    </row>
    <row r="88" ht="15.75" customHeight="1" s="71">
      <c r="B88" s="20" t="inlineStr">
        <is>
          <t>3 BD</t>
        </is>
      </c>
      <c r="C88" s="14" t="inlineStr">
        <is>
          <t>Parking</t>
        </is>
      </c>
      <c r="D88" s="13" t="n">
        <v>260</v>
      </c>
      <c r="E88" s="70" t="n"/>
    </row>
    <row r="89" ht="15.75" customHeight="1" s="71">
      <c r="B89" s="31" t="n"/>
      <c r="C89" s="14" t="inlineStr">
        <is>
          <t>Water</t>
        </is>
      </c>
      <c r="D89" s="13">
        <f>125*12</f>
        <v/>
      </c>
      <c r="E89" s="70" t="n"/>
      <c r="F89" s="70" t="n"/>
      <c r="G89" s="70" t="n"/>
    </row>
    <row r="90" ht="15.75" customHeight="1" s="71">
      <c r="B90" s="31" t="n"/>
      <c r="C90" s="14" t="inlineStr">
        <is>
          <t>Electricty</t>
        </is>
      </c>
      <c r="D90" s="13">
        <f>75*12</f>
        <v/>
      </c>
      <c r="E90" s="70" t="n"/>
      <c r="F90" s="70" t="n"/>
      <c r="G90" s="70" t="n"/>
    </row>
    <row r="91" ht="15.75" customHeight="1" s="71">
      <c r="B91" s="31" t="n"/>
      <c r="C91" s="14" t="inlineStr">
        <is>
          <t>Gas</t>
        </is>
      </c>
      <c r="D91" s="13">
        <f>125*12</f>
        <v/>
      </c>
      <c r="E91" s="70" t="n"/>
      <c r="F91" s="70" t="n"/>
      <c r="G91" s="70" t="n"/>
    </row>
    <row r="92" ht="15.75" customHeight="1" s="71">
      <c r="B92" s="31" t="n"/>
      <c r="C92" s="14" t="inlineStr">
        <is>
          <t>Internet</t>
        </is>
      </c>
      <c r="D92" s="15">
        <f>50*12</f>
        <v/>
      </c>
      <c r="E92" s="70" t="n"/>
      <c r="F92" s="70" t="n"/>
      <c r="G92" s="70" t="n"/>
    </row>
    <row r="93" ht="15.75" customHeight="1" s="71">
      <c r="B93" s="31" t="n"/>
      <c r="C93" s="14" t="inlineStr">
        <is>
          <t>Streaming Service (Netflix)</t>
        </is>
      </c>
      <c r="D93" s="15">
        <f>15*12</f>
        <v/>
      </c>
      <c r="E93" s="70" t="n"/>
      <c r="F93" s="70" t="n"/>
      <c r="G93" s="70" t="n"/>
    </row>
    <row r="94" ht="15.75" customHeight="1" s="71">
      <c r="B94" s="31" t="n"/>
      <c r="C94" s="14" t="inlineStr">
        <is>
          <t>Extra Maintanence (Fixes)</t>
        </is>
      </c>
      <c r="D94" s="15">
        <f>300*12</f>
        <v/>
      </c>
      <c r="E94" s="70" t="n"/>
      <c r="F94" s="70" t="n"/>
      <c r="G94" s="70" t="n"/>
    </row>
    <row r="95" ht="15.75" customHeight="1" s="71">
      <c r="B95" s="32" t="n"/>
      <c r="C95" s="69" t="inlineStr">
        <is>
          <t>TOTAL EXPENSES</t>
        </is>
      </c>
      <c r="D95" s="16">
        <f>SUM(D87:D94)</f>
        <v/>
      </c>
      <c r="E95" s="70" t="n"/>
      <c r="F95" s="70" t="n"/>
      <c r="G95" s="70" t="n"/>
    </row>
  </sheetData>
  <mergeCells count="1">
    <mergeCell ref="B65:G65"/>
  </mergeCells>
  <hyperlinks>
    <hyperlink ref="E20" r:id="rId1"/>
    <hyperlink ref="F20" r:id="rId2"/>
    <hyperlink ref="G20" r:id="rId3"/>
    <hyperlink ref="H20" r:id="rId4"/>
    <hyperlink ref="I20" r:id="rId5"/>
    <hyperlink ref="J20" r:id="rId6"/>
    <hyperlink ref="E26" r:id="rId7"/>
    <hyperlink ref="F26" r:id="rId8"/>
    <hyperlink ref="G26" r:id="rId9"/>
    <hyperlink ref="E32" r:id="rId10"/>
    <hyperlink ref="F32" r:id="rId11"/>
    <hyperlink ref="G32" r:id="rId12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2021-10-06T20:11:18Z</dcterms:created>
  <dcterms:modified xsi:type="dcterms:W3CDTF">2023-01-02T05:26:19Z</dcterms:modified>
  <cp:lastModifiedBy>Aryaman Patel</cp:lastModifiedBy>
</cp:coreProperties>
</file>