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15" yWindow="3615" windowWidth="16875" windowHeight="10432" tabRatio="600" firstSheet="0" activeTab="0" autoFilterDateGrouping="1"/>
  </bookViews>
  <sheets>
    <sheet name="Tafton PY" sheetId="1" state="visible" r:id="rId1"/>
  </sheets>
  <definedNames>
    <definedName name="AZ">Template!#REF!</definedName>
    <definedName name="za">Template!#REF!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"/>
  </numFmts>
  <fonts count="8">
    <font>
      <name val="Arial"/>
      <color rgb="FF000000"/>
      <sz val="10"/>
    </font>
    <font>
      <name val="Calibri"/>
      <family val="2"/>
      <b val="1"/>
      <color theme="1"/>
      <sz val="14"/>
    </font>
    <font>
      <name val="Calibri"/>
      <family val="2"/>
      <color theme="1"/>
      <sz val="14"/>
    </font>
    <font>
      <name val="Calibri"/>
      <family val="2"/>
      <b val="1"/>
      <color rgb="FF000000"/>
      <sz val="14"/>
    </font>
    <font>
      <name val="Calibri"/>
      <family val="2"/>
      <b val="1"/>
      <sz val="14"/>
    </font>
    <font>
      <name val="Calibri"/>
      <family val="2"/>
      <sz val="14"/>
    </font>
    <font>
      <name val="Calibri"/>
      <b val="1"/>
      <color rgb="FF000000"/>
      <sz val="14"/>
      <u val="single"/>
    </font>
    <font>
      <name val="Arial"/>
      <family val="2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9" fontId="2" fillId="0" borderId="6" applyAlignment="1" pivotButton="0" quotePrefix="0" xfId="0">
      <alignment horizontal="center"/>
    </xf>
    <xf numFmtId="164" fontId="2" fillId="0" borderId="2" applyAlignment="1" pivotButton="0" quotePrefix="0" xfId="0">
      <alignment horizontal="center"/>
    </xf>
    <xf numFmtId="164" fontId="2" fillId="0" borderId="3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1" fillId="0" borderId="7" pivotButton="0" quotePrefix="0" xfId="0"/>
    <xf numFmtId="0" fontId="2" fillId="0" borderId="8" pivotButton="0" quotePrefix="0" xfId="0"/>
    <xf numFmtId="164" fontId="2" fillId="0" borderId="7" applyAlignment="1" pivotButton="0" quotePrefix="0" xfId="0">
      <alignment horizontal="right"/>
    </xf>
    <xf numFmtId="164" fontId="2" fillId="0" borderId="12" applyAlignment="1" pivotButton="0" quotePrefix="0" xfId="0">
      <alignment horizontal="right"/>
    </xf>
    <xf numFmtId="0" fontId="2" fillId="0" borderId="11" pivotButton="0" quotePrefix="0" xfId="0"/>
    <xf numFmtId="164" fontId="2" fillId="0" borderId="12" pivotButton="0" quotePrefix="0" xfId="0"/>
    <xf numFmtId="164" fontId="1" fillId="0" borderId="1" pivotButton="0" quotePrefix="0" xfId="0"/>
    <xf numFmtId="9" fontId="2" fillId="0" borderId="5" applyAlignment="1" pivotButton="0" quotePrefix="0" xfId="0">
      <alignment horizontal="center"/>
    </xf>
    <xf numFmtId="164" fontId="2" fillId="0" borderId="5" applyAlignment="1" pivotButton="0" quotePrefix="0" xfId="0">
      <alignment horizontal="center"/>
    </xf>
    <xf numFmtId="0" fontId="4" fillId="0" borderId="0" pivotButton="0" quotePrefix="0" xfId="0"/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5" fillId="0" borderId="0" pivotButton="0" quotePrefix="0" xfId="0"/>
    <xf numFmtId="0" fontId="5" fillId="0" borderId="4" pivotButton="0" quotePrefix="0" xfId="0"/>
    <xf numFmtId="0" fontId="4" fillId="0" borderId="1" applyAlignment="1" pivotButton="0" quotePrefix="0" xfId="0">
      <alignment horizontal="right"/>
    </xf>
    <xf numFmtId="9" fontId="5" fillId="0" borderId="6" applyAlignment="1" pivotButton="0" quotePrefix="0" xfId="0">
      <alignment horizontal="center"/>
    </xf>
    <xf numFmtId="164" fontId="5" fillId="0" borderId="2" applyAlignment="1" pivotButton="0" quotePrefix="0" xfId="0">
      <alignment horizontal="center"/>
    </xf>
    <xf numFmtId="0" fontId="5" fillId="0" borderId="9" pivotButton="0" quotePrefix="0" xfId="0"/>
    <xf numFmtId="164" fontId="5" fillId="0" borderId="5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1" fillId="0" borderId="1" pivotButton="0" quotePrefix="0" xfId="0"/>
    <xf numFmtId="0" fontId="5" fillId="0" borderId="12" pivotButton="0" quotePrefix="0" xfId="0"/>
    <xf numFmtId="0" fontId="5" fillId="0" borderId="13" pivotButton="0" quotePrefix="0" xfId="0"/>
    <xf numFmtId="0" fontId="4" fillId="0" borderId="7" pivotButton="0" quotePrefix="0" xfId="0"/>
    <xf numFmtId="164" fontId="2" fillId="0" borderId="1" pivotButton="0" quotePrefix="0" xfId="0"/>
    <xf numFmtId="0" fontId="1" fillId="0" borderId="14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3" fillId="0" borderId="16" applyAlignment="1" pivotButton="0" quotePrefix="0" xfId="0">
      <alignment horizontal="center"/>
    </xf>
    <xf numFmtId="9" fontId="5" fillId="0" borderId="17" applyAlignment="1" pivotButton="0" quotePrefix="0" xfId="0">
      <alignment horizontal="center"/>
    </xf>
    <xf numFmtId="164" fontId="2" fillId="0" borderId="18" applyAlignment="1" pivotButton="0" quotePrefix="0" xfId="0">
      <alignment horizontal="center"/>
    </xf>
    <xf numFmtId="164" fontId="5" fillId="0" borderId="19" applyAlignment="1" pivotButton="0" quotePrefix="0" xfId="0">
      <alignment horizontal="center"/>
    </xf>
    <xf numFmtId="164" fontId="5" fillId="0" borderId="20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9" fontId="5" fillId="0" borderId="23" applyAlignment="1" pivotButton="0" quotePrefix="0" xfId="0">
      <alignment horizontal="center"/>
    </xf>
    <xf numFmtId="164" fontId="2" fillId="0" borderId="24" applyAlignment="1" pivotButton="0" quotePrefix="0" xfId="0">
      <alignment horizontal="center"/>
    </xf>
    <xf numFmtId="164" fontId="5" fillId="0" borderId="24" applyAlignment="1" pivotButton="0" quotePrefix="0" xfId="0">
      <alignment horizontal="center"/>
    </xf>
    <xf numFmtId="0" fontId="0" fillId="0" borderId="25" pivotButton="0" quotePrefix="0" xfId="0"/>
    <xf numFmtId="0" fontId="3" fillId="0" borderId="26" applyAlignment="1" pivotButton="0" quotePrefix="0" xfId="0">
      <alignment horizontal="center"/>
    </xf>
    <xf numFmtId="164" fontId="5" fillId="0" borderId="2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28" pivotButton="0" quotePrefix="0" xfId="0"/>
    <xf numFmtId="0" fontId="2" fillId="0" borderId="20" pivotButton="0" quotePrefix="0" xfId="0"/>
    <xf numFmtId="0" fontId="0" fillId="0" borderId="20" pivotButton="0" quotePrefix="0" xfId="0"/>
    <xf numFmtId="0" fontId="5" fillId="0" borderId="29" pivotButton="0" quotePrefix="0" xfId="0"/>
    <xf numFmtId="0" fontId="5" fillId="0" borderId="30" pivotButton="0" quotePrefix="0" xfId="0"/>
    <xf numFmtId="0" fontId="1" fillId="0" borderId="27" pivotButton="0" quotePrefix="0" xfId="0"/>
    <xf numFmtId="0" fontId="1" fillId="0" borderId="31" pivotButton="0" quotePrefix="0" xfId="0"/>
    <xf numFmtId="0" fontId="1" fillId="0" borderId="27" applyAlignment="1" pivotButton="0" quotePrefix="0" xfId="0">
      <alignment horizontal="right"/>
    </xf>
    <xf numFmtId="0" fontId="1" fillId="0" borderId="27" applyAlignment="1" pivotButton="0" quotePrefix="0" xfId="0">
      <alignment horizontal="center"/>
    </xf>
    <xf numFmtId="9" fontId="2" fillId="0" borderId="27" applyAlignment="1" pivotButton="0" quotePrefix="0" xfId="0">
      <alignment horizontal="center"/>
    </xf>
    <xf numFmtId="164" fontId="2" fillId="0" borderId="27" applyAlignment="1" pivotButton="0" quotePrefix="0" xfId="0">
      <alignment horizontal="center"/>
    </xf>
    <xf numFmtId="0" fontId="3" fillId="0" borderId="32" applyAlignment="1" pivotButton="0" quotePrefix="0" xfId="0">
      <alignment horizontal="center"/>
    </xf>
    <xf numFmtId="0" fontId="0" fillId="0" borderId="21" pivotButton="0" quotePrefix="0" xfId="0"/>
    <xf numFmtId="0" fontId="7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164" fontId="2" fillId="0" borderId="1" pivotButton="0" quotePrefix="0" xfId="0"/>
    <xf numFmtId="0" fontId="1" fillId="0" borderId="1" pivotButton="0" quotePrefix="0" xfId="0"/>
    <xf numFmtId="0" fontId="2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PY</author>
  </authors>
  <commentList>
    <comment ref="E8" authorId="0" shapeId="0">
      <text>
        <t>AllTheRooms:{
    "name": "The Lil\u2019 Black Pack Shack",
    "rating": 90,
    "areaName": "Tafton, PA 18428, United States",
    "areaId": 1057041,
    "uid": "13905785",
    "providerId": "airbnb",
    "arrangementType": "Entire Home",
    "instantBook": null,
    "isManaged": null,
    "latitude": 41.43101,
    "longitude": -75.17952,
    "url": "https://www.airbnb.com/rooms/13905785",
    "sleeps": 2,
    "bedrooms": 1,
    "bathrooms": 1,
    "image": {
        "t": null,
        "n": "https://a0.muscache.com/im/pictures/c9553fe2-32ea-464c-ae33-45fcf614edb9.jpg",
        "__typename": "Image"
    },
    "vrps": {
        "value": 561,
        "month": "2022-12-31",
        "__typename": "VrpsScore"
    },
    "isSuperhost": false,
    "dailyRate": 151.511343805,
    "occupancyRate": 0.535014,
    "trackedId": null,
    "reviewsCount": 343,
    "beds": 1,
    "hostName": "Margaret",
    "childrenAllowed": true,
    "eventsAllowed": false,
    "smokingAllowed": false,
    "petsAllowed": false,
    "checkInTime": "15:00",
    "checkOutTime": "10:00",
    "cleaningFee": 55,
    "weeklyDiscountFactor": 1,
    "monthlyDiscountFactor": 1,
    "scores": [
        {
            "areaId": null,
            "score": 561,
            "difference": -65,
            "description": [
                "Uh oh, your  score is at 561 after dropping -65 points this month. "
            ],
            "areaType": "radius",
            "__typename": "Score"
        },
        {
            "areaId": 1057041,
            "score": null,
            "difference": null,
            "description": null,
            "areaType": "postalcode",
            "__typename": "Score"
        },
        {
            "areaId": 1018194,
            "score": null,
            "difference": null,
            "description": null,
            "areaType": "city",
            "__typename": "Score"
        },
        {
            "areaId": 1076573,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"3203574",
    "airbnb_property_id": "13905785",
    "homeaway_property_id": null,
    "m_homeaway_property_id": null,
    "title": "The Lil\u2019 Black Pack Shack",
    "room_type": "Entire home/apt",
    "property_type": "Cabin",
    "adr": 150.77,
    "occ": "permission_denied",
    "revenue": "permission_denied",
    "reviews": 340,
    "rating": 9.3,
    "bedrooms": 1,
    "accommodates": 2,
    "bathrooms": 1.0,
    "latitude": 41.43101,
    "longitude": -75.17952,
    "days_available": 364,
    "img_cover": "https://a0.muscache.com/im/pictures/c9553fe2-32ea-464c-ae33-45fcf614edb9.jpg?aki_policy=x_large",
    "platforms": {
        "airbnb_property_id": "13905785",
        "homeaway_property_id": null
    },
    "regions": {
        "zipcode_ids": [
            21917
        ]
    }
}</t>
      </text>
    </comment>
    <comment ref="E20" authorId="0" shapeId="0">
      <text>
        <t>AllTheRooms:{
    "name": "Poconos, Lake Wallenpaupack Luxury Home Rental!",
    "rating": 100,
    "areaName": "Tafton, PA 18464, United States",
    "areaId": 1057041,
    "uid": "51249886",
    "providerId": "airbnb",
    "arrangementType": "Entire Home",
    "instantBook": null,
    "isManaged": null,
    "latitude": 41.414,
    "longitude": -75.17518,
    "url": "https://www.airbnb.com/rooms/51249886",
    "sleeps": 8,
    "bedrooms": 3,
    "bathrooms": 3,
    "image": {
        "t": null,
        "n": "https://a0.muscache.com/im/pictures/70ca691e-4b44-49db-ac42-669da66a55b8.jpg",
        "__typename": "Image"
    },
    "vrps": {
        "value": 973,
        "month": "2022-12-31",
        "__typename": "VrpsScore"
    },
    "isSuperhost": true,
    "dailyRate": 459.719745223,
    "occupancyRate": 0.516447,
    "trackedId": null,
    "reviewsCount": 53,
    "beds": 7,
    "hostName": "Brian &amp; Emily",
    "childrenAllowed": true,
    "eventsAllowed": false,
    "smokingAllowed": false,
    "petsAllowed": true,
    "checkInTime": "16:00",
    "checkOutTime": "11:00",
    "cleaningFee": 235,
    "weeklyDiscountFactor": 0.95,
    "monthlyDiscountFactor": 0.88,
    "scores": [
        {
            "areaId": null,
            "score": 973,
            "difference": -23,
            "description": [
                "A small drop of -23 in  performance score this month, but you're still doing great at 973 points. "
            ],
            "areaType": "radius",
            "__typename": "Score"
        },
        {
            "areaId": 1057041,
            "score": null,
            "difference": null,
            "description": null,
            "areaType": "postalcode",
            "__typename": "Score"
        },
        {
            "areaId": 1018194,
            "score": null,
            "difference": null,
            "description": null,
            "areaType": "city",
            "__typename": "Score"
        },
        {
            "areaId": 1076573,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"475091321",
    "airbnb_property_id": "51249886",
    "homeaway_property_id": null,
    "m_homeaway_property_id": null,
    "title": "Poconos, Lake Wallenpaupack Luxury Home Rental!",
    "room_type": "Entire home/apt",
    "property_type": "House",
    "adr": 484.6,
    "occ": "permission_denied",
    "revenue": "permission_denied",
    "reviews": 52,
    "rating": 10.0,
    "bedrooms": 3,
    "accommodates": 8,
    "bathrooms": 2.5,
    "latitude": 41.414,
    "longitude": -75.17518,
    "days_available": 352,
    "img_cover": "https://a0.muscache.com/im/pictures/70ca691e-4b44-49db-ac42-669da66a55b8.jpg?aki_policy=x_large",
    "platforms": {
        "airbnb_property_id": "51249886",
        "homeaway_property_id": null
    },
    "regions": {
        "zipcode_ids": [
            21917
        ]
    }
}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irbnb.com/rooms/13905785" TargetMode="External" Id="rId1" /><Relationship Type="http://schemas.openxmlformats.org/officeDocument/2006/relationships/hyperlink" Target="https://www.airbnb.com/rooms/51249886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2:BM95"/>
  <sheetViews>
    <sheetView tabSelected="1" topLeftCell="A30" zoomScale="88" zoomScaleNormal="35" workbookViewId="0">
      <selection activeCell="C48" sqref="C48"/>
    </sheetView>
  </sheetViews>
  <sheetFormatPr baseColWidth="8" defaultColWidth="14.3984375" defaultRowHeight="15.75" customHeight="1"/>
  <cols>
    <col width="7.265625" customWidth="1" style="71" min="1" max="1"/>
    <col width="11.265625" customWidth="1" style="71" min="2" max="2"/>
    <col width="20.73046875" customWidth="1" style="71" min="3" max="3"/>
    <col width="11.1328125" customWidth="1" style="71" min="4" max="4"/>
    <col width="14.3984375" customWidth="1" style="71" min="5" max="8"/>
    <col width="11.265625" customWidth="1" style="71" min="9" max="9"/>
    <col width="20.73046875" customWidth="1" style="71" min="10" max="10"/>
    <col width="11.1328125" customWidth="1" style="71" min="11" max="11"/>
    <col width="14.3984375" customWidth="1" style="71" min="12" max="53"/>
  </cols>
  <sheetData>
    <row r="2" ht="15.75" customHeight="1" s="71">
      <c r="A2" s="19" t="n"/>
      <c r="B2" s="20" t="inlineStr">
        <is>
          <t>0 BD</t>
        </is>
      </c>
      <c r="C2" s="20" t="n"/>
      <c r="D2" s="21" t="inlineStr">
        <is>
          <t>AVG</t>
        </is>
      </c>
      <c r="E2" s="50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43" t="inlineStr">
        <is>
          <t>END</t>
        </is>
      </c>
    </row>
    <row r="3" ht="15.75" customHeight="1" s="71">
      <c r="A3" s="22" t="n"/>
      <c r="B3" s="23" t="n"/>
      <c r="C3" s="24" t="inlineStr">
        <is>
          <t>Occupancy:</t>
        </is>
      </c>
      <c r="D3" s="17">
        <f>AVERAGE(E3:AZ3)</f>
        <v/>
      </c>
      <c r="E3" s="25" t="n"/>
      <c r="F3" s="25" t="n"/>
      <c r="G3" s="25" t="n"/>
      <c r="H3" s="25" t="n"/>
      <c r="I3" s="25" t="n"/>
      <c r="J3" s="25" t="n"/>
      <c r="K3" s="25" t="n"/>
      <c r="L3" s="25" t="n"/>
      <c r="M3" s="25" t="n"/>
      <c r="N3" s="25" t="n"/>
      <c r="O3" s="25" t="n"/>
      <c r="P3" s="25" t="n"/>
      <c r="Q3" s="25" t="n"/>
      <c r="R3" s="25" t="n"/>
      <c r="S3" s="25" t="n"/>
      <c r="T3" s="25" t="n"/>
      <c r="U3" s="25" t="n"/>
      <c r="V3" s="25" t="n"/>
      <c r="W3" s="25" t="n"/>
      <c r="X3" s="25" t="n"/>
      <c r="Y3" s="25" t="n"/>
      <c r="Z3" s="25" t="n"/>
      <c r="AA3" s="25" t="n"/>
      <c r="AB3" s="25" t="n"/>
      <c r="AC3" s="25" t="n"/>
      <c r="AD3" s="25" t="n"/>
      <c r="AE3" s="25" t="n"/>
      <c r="AF3" s="25" t="n"/>
      <c r="AG3" s="25" t="n"/>
      <c r="AH3" s="25" t="n"/>
      <c r="AI3" s="25" t="n"/>
      <c r="AJ3" s="25" t="n"/>
      <c r="AK3" s="25" t="n"/>
      <c r="AL3" s="25" t="n"/>
      <c r="AM3" s="25" t="n"/>
      <c r="AN3" s="25" t="n"/>
      <c r="AO3" s="25" t="n"/>
      <c r="AP3" s="25" t="n"/>
      <c r="AQ3" s="25" t="n"/>
      <c r="AR3" s="25" t="n"/>
      <c r="AS3" s="25" t="n"/>
      <c r="AT3" s="25" t="n"/>
      <c r="AU3" s="25" t="n"/>
      <c r="AV3" s="25" t="n"/>
      <c r="AW3" s="25" t="n"/>
      <c r="AX3" s="25" t="n"/>
      <c r="AY3" s="25" t="n"/>
      <c r="AZ3" s="44" t="n"/>
    </row>
    <row r="4" ht="15.75" customHeight="1" s="71">
      <c r="A4" s="22" t="n"/>
      <c r="B4" s="23" t="n"/>
      <c r="C4" s="24" t="inlineStr">
        <is>
          <t>ADR:</t>
        </is>
      </c>
      <c r="D4" s="7">
        <f>AVERAGE(E4:AZ4)</f>
        <v/>
      </c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  <c r="AP4" s="6" t="n"/>
      <c r="AQ4" s="6" t="n"/>
      <c r="AR4" s="6" t="n"/>
      <c r="AS4" s="6" t="n"/>
      <c r="AT4" s="6" t="n"/>
      <c r="AU4" s="6" t="n"/>
      <c r="AV4" s="6" t="n"/>
      <c r="AW4" s="6" t="n"/>
      <c r="AX4" s="6" t="n"/>
      <c r="AY4" s="6" t="n"/>
      <c r="AZ4" s="45" t="n"/>
    </row>
    <row r="5" ht="15.75" customHeight="1" s="71">
      <c r="A5" s="22" t="n"/>
      <c r="B5" s="23" t="n"/>
      <c r="C5" s="24" t="inlineStr">
        <is>
          <t>Revenue:</t>
        </is>
      </c>
      <c r="D5" s="7">
        <f>(365*D3*D4)/12</f>
        <v/>
      </c>
      <c r="E5" s="26">
        <f>IF(ISBLANK(E3), "", (365*E3*E4)/12)</f>
        <v/>
      </c>
      <c r="F5" s="26">
        <f>IF(ISBLANK(F3), "", (365*F3*F4)/12)</f>
        <v/>
      </c>
      <c r="G5" s="26">
        <f>IF(ISBLANK(G3), "", (365*G3*G4)/12)</f>
        <v/>
      </c>
      <c r="H5" s="26">
        <f>IF(ISBLANK(H3), "", (365*H3*H4)/12)</f>
        <v/>
      </c>
      <c r="I5" s="26">
        <f>IF(ISBLANK(I3), "", (365*I3*I4)/12)</f>
        <v/>
      </c>
      <c r="J5" s="26">
        <f>IF(ISBLANK(J3), "", (365*J3*J4)/12)</f>
        <v/>
      </c>
      <c r="K5" s="26">
        <f>IF(ISBLANK(K3), "", (365*K3*K4)/12)</f>
        <v/>
      </c>
      <c r="L5" s="26">
        <f>IF(ISBLANK(L3), "", (365*L3*L4)/12)</f>
        <v/>
      </c>
      <c r="M5" s="26">
        <f>IF(ISBLANK(M3), "", (365*M3*M4)/12)</f>
        <v/>
      </c>
      <c r="N5" s="26">
        <f>IF(ISBLANK(N3), "", (365*N3*N4)/12)</f>
        <v/>
      </c>
      <c r="O5" s="26">
        <f>IF(ISBLANK(O3), "", (365*O3*O4)/12)</f>
        <v/>
      </c>
      <c r="P5" s="26">
        <f>IF(ISBLANK(P3), "", (365*P3*P4)/12)</f>
        <v/>
      </c>
      <c r="Q5" s="26">
        <f>IF(ISBLANK(Q3), "", (365*Q3*Q4)/12)</f>
        <v/>
      </c>
      <c r="R5" s="26">
        <f>IF(ISBLANK(R3), "", (365*R3*R4)/12)</f>
        <v/>
      </c>
      <c r="S5" s="26">
        <f>IF(ISBLANK(S3), "", (365*S3*S4)/12)</f>
        <v/>
      </c>
      <c r="T5" s="26">
        <f>IF(ISBLANK(T3), "", (365*T3*T4)/12)</f>
        <v/>
      </c>
      <c r="U5" s="26">
        <f>IF(ISBLANK(U3), "", (365*U3*U4)/12)</f>
        <v/>
      </c>
      <c r="V5" s="26">
        <f>IF(ISBLANK(V3), "", (365*V3*V4)/12)</f>
        <v/>
      </c>
      <c r="W5" s="26">
        <f>IF(ISBLANK(W3), "", (365*W3*W4)/12)</f>
        <v/>
      </c>
      <c r="X5" s="26">
        <f>IF(ISBLANK(X3), "", (365*X3*X4)/12)</f>
        <v/>
      </c>
      <c r="Y5" s="26">
        <f>IF(ISBLANK(Y3), "", (365*Y3*Y4)/12)</f>
        <v/>
      </c>
      <c r="Z5" s="26" t="n"/>
      <c r="AA5" s="26" t="n"/>
      <c r="AB5" s="26" t="n"/>
      <c r="AC5" s="26" t="n"/>
      <c r="AD5" s="26" t="n"/>
      <c r="AE5" s="26" t="n"/>
      <c r="AF5" s="26" t="n"/>
      <c r="AG5" s="26" t="n"/>
      <c r="AH5" s="26" t="n"/>
      <c r="AI5" s="26" t="n"/>
      <c r="AJ5" s="26" t="n"/>
      <c r="AK5" s="26" t="n"/>
      <c r="AL5" s="26" t="n"/>
      <c r="AM5" s="26" t="n"/>
      <c r="AN5" s="26" t="n"/>
      <c r="AO5" s="26" t="n"/>
      <c r="AP5" s="26" t="n"/>
      <c r="AQ5" s="26" t="n"/>
      <c r="AR5" s="26" t="n"/>
      <c r="AS5" s="26" t="n"/>
      <c r="AT5" s="26" t="n"/>
      <c r="AU5" s="26" t="n"/>
      <c r="AV5" s="26" t="n"/>
      <c r="AW5" s="26" t="n"/>
      <c r="AX5" s="26" t="n"/>
      <c r="AY5" s="26" t="n"/>
      <c r="AZ5" s="46" t="n"/>
    </row>
    <row r="6" ht="15.75" customHeight="1" s="71">
      <c r="A6" s="22" t="n"/>
      <c r="B6" s="27" t="n"/>
      <c r="C6" s="24" t="inlineStr">
        <is>
          <t>Rent:</t>
        </is>
      </c>
      <c r="D6" s="28" t="n">
        <v>0</v>
      </c>
      <c r="E6" s="29" t="n"/>
      <c r="G6" s="22" t="n"/>
      <c r="H6" s="22" t="n"/>
      <c r="I6" s="22" t="n"/>
      <c r="J6" s="22" t="n"/>
      <c r="K6" s="22" t="n"/>
      <c r="L6" s="22" t="n"/>
      <c r="M6" s="22" t="n"/>
      <c r="AZ6" s="47" t="n"/>
    </row>
    <row r="7" ht="15.75" customHeight="1" s="71">
      <c r="AZ7" s="47" t="n"/>
    </row>
    <row r="8" ht="15.75" customHeight="1" s="71">
      <c r="A8" s="19" t="n"/>
      <c r="B8" s="20" t="inlineStr">
        <is>
          <t>1 BD</t>
        </is>
      </c>
      <c r="C8" s="20" t="n"/>
      <c r="D8" s="21" t="inlineStr">
        <is>
          <t>AVG</t>
        </is>
      </c>
      <c r="E8" s="9" t="inlineStr">
        <is>
          <t>Listing 1</t>
        </is>
      </c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43" t="n"/>
    </row>
    <row r="9" ht="15.75" customHeight="1" s="71">
      <c r="A9" s="22" t="n"/>
      <c r="B9" s="23" t="n"/>
      <c r="C9" s="24" t="inlineStr">
        <is>
          <t>Occupancy:</t>
        </is>
      </c>
      <c r="D9" s="17">
        <f>AVERAGE(E9:AZ9)</f>
        <v/>
      </c>
      <c r="E9" s="25" t="n">
        <v>0.535014</v>
      </c>
      <c r="F9" s="25" t="n"/>
      <c r="G9" s="25" t="n"/>
      <c r="H9" s="25" t="n"/>
      <c r="I9" s="25" t="n"/>
      <c r="J9" s="25" t="n"/>
      <c r="K9" s="25" t="n"/>
      <c r="L9" s="25" t="n"/>
      <c r="M9" s="25" t="n"/>
      <c r="N9" s="25" t="n"/>
      <c r="O9" s="25" t="n"/>
      <c r="P9" s="25" t="n"/>
      <c r="Q9" s="25" t="n"/>
      <c r="R9" s="25" t="n"/>
      <c r="S9" s="25" t="n"/>
      <c r="T9" s="25" t="n"/>
      <c r="U9" s="25" t="n"/>
      <c r="V9" s="25" t="n"/>
      <c r="W9" s="25" t="n"/>
      <c r="X9" s="25" t="n"/>
      <c r="Y9" s="25" t="n"/>
      <c r="Z9" s="25" t="n"/>
      <c r="AA9" s="25" t="n"/>
      <c r="AB9" s="25" t="n"/>
      <c r="AC9" s="25" t="n"/>
      <c r="AD9" s="25" t="n"/>
      <c r="AE9" s="25" t="n"/>
      <c r="AF9" s="25" t="n"/>
      <c r="AG9" s="25" t="n"/>
      <c r="AH9" s="25" t="n"/>
      <c r="AI9" s="25" t="n"/>
      <c r="AJ9" s="25" t="n"/>
      <c r="AK9" s="25" t="n"/>
      <c r="AL9" s="25" t="n"/>
      <c r="AM9" s="25" t="n"/>
      <c r="AN9" s="25" t="n"/>
      <c r="AO9" s="25" t="n"/>
      <c r="AP9" s="25" t="n"/>
      <c r="AQ9" s="25" t="n"/>
      <c r="AR9" s="25" t="n"/>
      <c r="AS9" s="25" t="n"/>
      <c r="AT9" s="25" t="n"/>
      <c r="AU9" s="25" t="n"/>
      <c r="AV9" s="25" t="n"/>
      <c r="AW9" s="25" t="n"/>
      <c r="AX9" s="25" t="n"/>
      <c r="AY9" s="25" t="n"/>
      <c r="AZ9" s="44" t="n"/>
    </row>
    <row r="10" ht="15.75" customHeight="1" s="71">
      <c r="A10" s="22" t="n"/>
      <c r="B10" s="23" t="n"/>
      <c r="C10" s="24" t="inlineStr">
        <is>
          <t>ADR:</t>
        </is>
      </c>
      <c r="D10" s="7">
        <f>AVERAGE(E10:AZ10)</f>
        <v/>
      </c>
      <c r="E10" s="6" t="n">
        <v>150.77</v>
      </c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6" t="n"/>
      <c r="AR10" s="6" t="n"/>
      <c r="AS10" s="6" t="n"/>
      <c r="AT10" s="6" t="n"/>
      <c r="AU10" s="6" t="n"/>
      <c r="AV10" s="6" t="n"/>
      <c r="AW10" s="6" t="n"/>
      <c r="AX10" s="6" t="n"/>
      <c r="AY10" s="6" t="n"/>
      <c r="AZ10" s="45" t="n"/>
    </row>
    <row r="11" ht="15.75" customHeight="1" s="71">
      <c r="A11" s="22" t="n"/>
      <c r="B11" s="23" t="n"/>
      <c r="C11" s="24" t="inlineStr">
        <is>
          <t>Revenue:</t>
        </is>
      </c>
      <c r="D11" s="7">
        <f>(365*D9*D10)/12</f>
        <v/>
      </c>
      <c r="E11" s="26">
        <f>IF(ISBLANK(E9), "", (365*E9*E10)/12)</f>
        <v/>
      </c>
      <c r="F11" s="26">
        <f>IF(ISBLANK(F9), "", (365*F9*F10)/12)</f>
        <v/>
      </c>
      <c r="G11" s="26">
        <f>IF(ISBLANK(G9), "", (365*G9*G10)/12)</f>
        <v/>
      </c>
      <c r="H11" s="26">
        <f>IF(ISBLANK(H9), "", (365*H9*H10)/12)</f>
        <v/>
      </c>
      <c r="I11" s="26">
        <f>IF(ISBLANK(I9), "", (365*I9*I10)/12)</f>
        <v/>
      </c>
      <c r="J11" s="26">
        <f>IF(ISBLANK(J9), "", (365*J9*J10)/12)</f>
        <v/>
      </c>
      <c r="K11" s="26">
        <f>IF(ISBLANK(K9), "", (365*K9*K10)/12)</f>
        <v/>
      </c>
      <c r="L11" s="26">
        <f>IF(ISBLANK(L9), "", (365*L9*L10)/12)</f>
        <v/>
      </c>
      <c r="M11" s="26">
        <f>IF(ISBLANK(M9), "", (365*M9*M10)/12)</f>
        <v/>
      </c>
      <c r="N11" s="26">
        <f>IF(ISBLANK(N9), "", (365*N9*N10)/12)</f>
        <v/>
      </c>
      <c r="O11" s="26">
        <f>IF(ISBLANK(O9), "", (365*O9*O10)/12)</f>
        <v/>
      </c>
      <c r="P11" s="26">
        <f>IF(ISBLANK(P9), "", (365*P9*P10)/12)</f>
        <v/>
      </c>
      <c r="Q11" s="26">
        <f>IF(ISBLANK(Q9), "", (365*Q9*Q10)/12)</f>
        <v/>
      </c>
      <c r="R11" s="26">
        <f>IF(ISBLANK(R9), "", (365*R9*R10)/12)</f>
        <v/>
      </c>
      <c r="S11" s="26">
        <f>IF(ISBLANK(S9), "", (365*S9*S10)/12)</f>
        <v/>
      </c>
      <c r="T11" s="26">
        <f>IF(ISBLANK(T9), "", (365*T9*T10)/12)</f>
        <v/>
      </c>
      <c r="U11" s="26">
        <f>IF(ISBLANK(U9), "", (365*U9*U10)/12)</f>
        <v/>
      </c>
      <c r="V11" s="26">
        <f>IF(ISBLANK(V9), "", (365*V9*V10)/12)</f>
        <v/>
      </c>
      <c r="W11" s="26">
        <f>IF(ISBLANK(W9), "", (365*W9*W10)/12)</f>
        <v/>
      </c>
      <c r="X11" s="26">
        <f>IF(ISBLANK(X9), "", (365*X9*X10)/12)</f>
        <v/>
      </c>
      <c r="Y11" s="26">
        <f>IF(ISBLANK(Y9), "", (365*Y9*Y10)/12)</f>
        <v/>
      </c>
      <c r="Z11" s="26" t="n"/>
      <c r="AA11" s="26" t="n"/>
      <c r="AB11" s="26" t="n"/>
      <c r="AC11" s="26" t="n"/>
      <c r="AD11" s="26" t="n"/>
      <c r="AE11" s="26" t="n"/>
      <c r="AF11" s="26" t="n"/>
      <c r="AG11" s="26" t="n"/>
      <c r="AH11" s="26" t="n"/>
      <c r="AI11" s="26" t="n"/>
      <c r="AJ11" s="26" t="n"/>
      <c r="AK11" s="26" t="n"/>
      <c r="AL11" s="26" t="n"/>
      <c r="AM11" s="26" t="n"/>
      <c r="AN11" s="26" t="n"/>
      <c r="AO11" s="26" t="n"/>
      <c r="AP11" s="26" t="n"/>
      <c r="AQ11" s="26" t="n"/>
      <c r="AR11" s="26" t="n"/>
      <c r="AS11" s="26" t="n"/>
      <c r="AT11" s="26" t="n"/>
      <c r="AU11" s="26" t="n"/>
      <c r="AV11" s="26" t="n"/>
      <c r="AW11" s="26" t="n"/>
      <c r="AX11" s="26" t="n"/>
      <c r="AY11" s="26" t="n"/>
      <c r="AZ11" s="46" t="n"/>
    </row>
    <row r="12" ht="15.75" customHeight="1" s="71">
      <c r="A12" s="22" t="n"/>
      <c r="B12" s="27" t="n"/>
      <c r="C12" s="24" t="inlineStr">
        <is>
          <t>Rent:</t>
        </is>
      </c>
      <c r="D12" s="28" t="n">
        <v>0</v>
      </c>
      <c r="E12" s="29" t="n"/>
      <c r="G12" s="22" t="n"/>
      <c r="H12" s="22" t="n"/>
      <c r="I12" s="22" t="n"/>
      <c r="J12" s="22" t="n"/>
      <c r="K12" s="22" t="n"/>
      <c r="L12" s="22" t="n"/>
      <c r="M12" s="22" t="n"/>
      <c r="AZ12" s="47" t="n"/>
    </row>
    <row r="13" ht="15.75" customHeight="1" s="71">
      <c r="AZ13" s="47" t="n"/>
    </row>
    <row r="14" ht="15.75" customHeight="1" s="71">
      <c r="A14" s="1" t="n"/>
      <c r="B14" s="69" t="inlineStr">
        <is>
          <t>2 BD</t>
        </is>
      </c>
      <c r="C14" s="69" t="n"/>
      <c r="D14" s="3" t="inlineStr">
        <is>
          <t>AVG</t>
        </is>
      </c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 t="n"/>
      <c r="AH14" s="9" t="n"/>
      <c r="AI14" s="9" t="n"/>
      <c r="AJ14" s="9" t="n"/>
      <c r="AK14" s="9" t="n"/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  <c r="AU14" s="9" t="n"/>
      <c r="AV14" s="9" t="n"/>
      <c r="AW14" s="9" t="n"/>
      <c r="AX14" s="9" t="n"/>
      <c r="AY14" s="9" t="n"/>
      <c r="AZ14" s="43" t="n"/>
    </row>
    <row r="15" ht="15.75" customHeight="1" s="71">
      <c r="A15" s="70" t="n"/>
      <c r="B15" s="23" t="n"/>
      <c r="C15" s="67" t="inlineStr">
        <is>
          <t>Occupancy:</t>
        </is>
      </c>
      <c r="D15" s="17">
        <f>AVERAGE(E15:AZ15)</f>
        <v/>
      </c>
      <c r="E15" s="25" t="n"/>
      <c r="F15" s="25" t="n"/>
      <c r="G15" s="25" t="n"/>
      <c r="H15" s="25" t="n"/>
      <c r="I15" s="25" t="n"/>
      <c r="J15" s="25" t="n"/>
      <c r="K15" s="25" t="n"/>
      <c r="L15" s="25" t="n"/>
      <c r="M15" s="25" t="n"/>
      <c r="N15" s="25" t="n"/>
      <c r="O15" s="25" t="n"/>
      <c r="P15" s="25" t="n"/>
      <c r="Q15" s="25" t="n"/>
      <c r="R15" s="25" t="n"/>
      <c r="S15" s="25" t="n"/>
      <c r="T15" s="25" t="n"/>
      <c r="U15" s="25" t="n"/>
      <c r="V15" s="25" t="n"/>
      <c r="W15" s="25" t="n"/>
      <c r="X15" s="25" t="n"/>
      <c r="Y15" s="25" t="n"/>
      <c r="Z15" s="25" t="n"/>
      <c r="AA15" s="25" t="n"/>
      <c r="AB15" s="25" t="n"/>
      <c r="AC15" s="25" t="n"/>
      <c r="AD15" s="25" t="n"/>
      <c r="AE15" s="25" t="n"/>
      <c r="AF15" s="25" t="n"/>
      <c r="AG15" s="25" t="n"/>
      <c r="AH15" s="25" t="n"/>
      <c r="AI15" s="25" t="n"/>
      <c r="AJ15" s="25" t="n"/>
      <c r="AK15" s="25" t="n"/>
      <c r="AL15" s="25" t="n"/>
      <c r="AM15" s="25" t="n"/>
      <c r="AN15" s="25" t="n"/>
      <c r="AO15" s="25" t="n"/>
      <c r="AP15" s="25" t="n"/>
      <c r="AQ15" s="25" t="n"/>
      <c r="AR15" s="25" t="n"/>
      <c r="AS15" s="25" t="n"/>
      <c r="AT15" s="25" t="n"/>
      <c r="AU15" s="25" t="n"/>
      <c r="AV15" s="25" t="n"/>
      <c r="AW15" s="25" t="n"/>
      <c r="AX15" s="25" t="n"/>
      <c r="AY15" s="25" t="n"/>
      <c r="AZ15" s="44" t="n"/>
    </row>
    <row r="16" ht="15.75" customHeight="1" s="71">
      <c r="A16" s="70" t="n"/>
      <c r="B16" s="23" t="n"/>
      <c r="C16" s="67" t="inlineStr">
        <is>
          <t>ADR:</t>
        </is>
      </c>
      <c r="D16" s="7">
        <f>AVERAGE(E16:AZ16)</f>
        <v/>
      </c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  <c r="AB16" s="6" t="n"/>
      <c r="AC16" s="6" t="n"/>
      <c r="AD16" s="6" t="n"/>
      <c r="AE16" s="6" t="n"/>
      <c r="AF16" s="6" t="n"/>
      <c r="AG16" s="6" t="n"/>
      <c r="AH16" s="6" t="n"/>
      <c r="AI16" s="6" t="n"/>
      <c r="AJ16" s="6" t="n"/>
      <c r="AK16" s="6" t="n"/>
      <c r="AL16" s="6" t="n"/>
      <c r="AM16" s="6" t="n"/>
      <c r="AN16" s="6" t="n"/>
      <c r="AO16" s="6" t="n"/>
      <c r="AP16" s="6" t="n"/>
      <c r="AQ16" s="6" t="n"/>
      <c r="AR16" s="6" t="n"/>
      <c r="AS16" s="6" t="n"/>
      <c r="AT16" s="6" t="n"/>
      <c r="AU16" s="6" t="n"/>
      <c r="AV16" s="6" t="n"/>
      <c r="AW16" s="6" t="n"/>
      <c r="AX16" s="6" t="n"/>
      <c r="AY16" s="6" t="n"/>
      <c r="AZ16" s="45" t="n"/>
    </row>
    <row r="17" ht="15.75" customHeight="1" s="71">
      <c r="A17" s="70" t="n"/>
      <c r="B17" s="23" t="n"/>
      <c r="C17" s="67" t="inlineStr">
        <is>
          <t>Revenue:</t>
        </is>
      </c>
      <c r="D17" s="7">
        <f>(365*D15*D16)/12</f>
        <v/>
      </c>
      <c r="E17" s="26">
        <f>IF(ISBLANK(E15), "", (365*E15*E16)/12)</f>
        <v/>
      </c>
      <c r="F17" s="26">
        <f>IF(ISBLANK(F15), "", (365*F15*F16)/12)</f>
        <v/>
      </c>
      <c r="G17" s="26">
        <f>IF(ISBLANK(G15), "", (365*G15*G16)/12)</f>
        <v/>
      </c>
      <c r="H17" s="26">
        <f>IF(ISBLANK(H15), "", (365*H15*H16)/12)</f>
        <v/>
      </c>
      <c r="I17" s="26">
        <f>IF(ISBLANK(I15), "", (365*I15*I16)/12)</f>
        <v/>
      </c>
      <c r="J17" s="26">
        <f>IF(ISBLANK(J15), "", (365*J15*J16)/12)</f>
        <v/>
      </c>
      <c r="K17" s="26">
        <f>IF(ISBLANK(K15), "", (365*K15*K16)/12)</f>
        <v/>
      </c>
      <c r="L17" s="26">
        <f>IF(ISBLANK(L15), "", (365*L15*L16)/12)</f>
        <v/>
      </c>
      <c r="M17" s="26">
        <f>IF(ISBLANK(M15), "", (365*M15*M16)/12)</f>
        <v/>
      </c>
      <c r="N17" s="26">
        <f>IF(ISBLANK(N15), "", (365*N15*N16)/12)</f>
        <v/>
      </c>
      <c r="O17" s="26">
        <f>IF(ISBLANK(O15), "", (365*O15*O16)/12)</f>
        <v/>
      </c>
      <c r="P17" s="26">
        <f>IF(ISBLANK(P15), "", (365*P15*P16)/12)</f>
        <v/>
      </c>
      <c r="Q17" s="26">
        <f>IF(ISBLANK(Q15), "", (365*Q15*Q16)/12)</f>
        <v/>
      </c>
      <c r="R17" s="26">
        <f>IF(ISBLANK(R15), "", (365*R15*R16)/12)</f>
        <v/>
      </c>
      <c r="S17" s="26">
        <f>IF(ISBLANK(S15), "", (365*S15*S16)/12)</f>
        <v/>
      </c>
      <c r="T17" s="26">
        <f>IF(ISBLANK(T15), "", (365*T15*T16)/12)</f>
        <v/>
      </c>
      <c r="U17" s="26">
        <f>IF(ISBLANK(U15), "", (365*U15*U16)/12)</f>
        <v/>
      </c>
      <c r="V17" s="26">
        <f>IF(ISBLANK(V15), "", (365*V15*V16)/12)</f>
        <v/>
      </c>
      <c r="W17" s="26">
        <f>IF(ISBLANK(W15), "", (365*W15*W16)/12)</f>
        <v/>
      </c>
      <c r="X17" s="26">
        <f>IF(ISBLANK(X15), "", (365*X15*X16)/12)</f>
        <v/>
      </c>
      <c r="Y17" s="26">
        <f>IF(ISBLANK(Y15), "", (365*Y15*Y16)/12)</f>
        <v/>
      </c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6" t="n"/>
      <c r="AI17" s="26" t="n"/>
      <c r="AJ17" s="26" t="n"/>
      <c r="AK17" s="26" t="n"/>
      <c r="AL17" s="26" t="n"/>
      <c r="AM17" s="26" t="n"/>
      <c r="AN17" s="26" t="n"/>
      <c r="AO17" s="26" t="n"/>
      <c r="AP17" s="26" t="n"/>
      <c r="AQ17" s="26" t="n"/>
      <c r="AR17" s="26" t="n"/>
      <c r="AS17" s="26" t="n"/>
      <c r="AT17" s="26" t="n"/>
      <c r="AU17" s="26" t="n"/>
      <c r="AV17" s="26" t="n"/>
      <c r="AW17" s="26" t="n"/>
      <c r="AX17" s="26" t="n"/>
      <c r="AY17" s="26" t="n"/>
      <c r="AZ17" s="46" t="n"/>
    </row>
    <row r="18" ht="15.75" customHeight="1" s="71">
      <c r="A18" s="70" t="n"/>
      <c r="B18" s="27" t="n"/>
      <c r="C18" s="67" t="inlineStr">
        <is>
          <t>Rent:</t>
        </is>
      </c>
      <c r="D18" s="18" t="n">
        <v>0</v>
      </c>
      <c r="E18" s="8" t="n"/>
      <c r="G18" s="70" t="n"/>
      <c r="H18" s="70" t="n"/>
      <c r="I18" s="70" t="n"/>
      <c r="J18" s="70" t="n"/>
      <c r="K18" s="70" t="n"/>
      <c r="L18" s="70" t="n"/>
      <c r="M18" s="70" t="n"/>
      <c r="AZ18" s="47" t="n"/>
    </row>
    <row r="19" ht="15.75" customHeight="1" s="71">
      <c r="AZ19" s="47" t="n"/>
    </row>
    <row r="20" ht="15.75" customHeight="1" s="71">
      <c r="A20" s="1" t="n"/>
      <c r="B20" s="69" t="inlineStr">
        <is>
          <t>3 BD</t>
        </is>
      </c>
      <c r="C20" s="69" t="n"/>
      <c r="D20" s="35" t="inlineStr">
        <is>
          <t>AVG</t>
        </is>
      </c>
      <c r="E20" s="37" t="inlineStr">
        <is>
          <t>Listing 1</t>
        </is>
      </c>
      <c r="F20" s="38" t="n"/>
      <c r="G20" s="38" t="n"/>
      <c r="H20" s="38" t="n"/>
      <c r="I20" s="38" t="n"/>
      <c r="J20" s="38" t="n"/>
      <c r="K20" s="38" t="n"/>
      <c r="L20" s="38" t="n"/>
      <c r="M20" s="38" t="n"/>
      <c r="N20" s="38" t="n"/>
      <c r="O20" s="38" t="n"/>
      <c r="P20" s="38" t="n"/>
      <c r="Q20" s="38" t="n"/>
      <c r="R20" s="38" t="n"/>
      <c r="S20" s="38" t="n"/>
      <c r="T20" s="38" t="n"/>
      <c r="U20" s="38" t="n"/>
      <c r="V20" s="38" t="n"/>
      <c r="W20" s="38" t="n"/>
      <c r="X20" s="38" t="n"/>
      <c r="Y20" s="38" t="n"/>
      <c r="Z20" s="38" t="n"/>
      <c r="AA20" s="38" t="n"/>
      <c r="AB20" s="38" t="n"/>
      <c r="AC20" s="38" t="n"/>
      <c r="AD20" s="38" t="n"/>
      <c r="AE20" s="38" t="n"/>
      <c r="AF20" s="38" t="n"/>
      <c r="AG20" s="38" t="n"/>
      <c r="AH20" s="38" t="n"/>
      <c r="AI20" s="38" t="n"/>
      <c r="AJ20" s="38" t="n"/>
      <c r="AK20" s="38" t="n"/>
      <c r="AL20" s="38" t="n"/>
      <c r="AM20" s="38" t="n"/>
      <c r="AN20" s="38" t="n"/>
      <c r="AO20" s="38" t="n"/>
      <c r="AP20" s="38" t="n"/>
      <c r="AQ20" s="38" t="n"/>
      <c r="AR20" s="38" t="n"/>
      <c r="AS20" s="38" t="n"/>
      <c r="AT20" s="38" t="n"/>
      <c r="AU20" s="38" t="n"/>
      <c r="AV20" s="38" t="n"/>
      <c r="AW20" s="38" t="n"/>
      <c r="AX20" s="38" t="n"/>
      <c r="AY20" s="38" t="n"/>
      <c r="AZ20" s="48" t="n"/>
    </row>
    <row r="21" ht="15.75" customHeight="1" s="71">
      <c r="A21" s="70" t="n"/>
      <c r="B21" s="23" t="n"/>
      <c r="C21" s="67" t="inlineStr">
        <is>
          <t>Occupancy:</t>
        </is>
      </c>
      <c r="D21" s="5">
        <f>AVERAGE(E21:AZ21)</f>
        <v/>
      </c>
      <c r="E21" s="39" t="n">
        <v>0.516447</v>
      </c>
      <c r="F21" s="25" t="n"/>
      <c r="G21" s="25" t="n"/>
      <c r="H21" s="25" t="n"/>
      <c r="I21" s="25" t="n"/>
      <c r="J21" s="25" t="n"/>
      <c r="K21" s="25" t="n"/>
      <c r="L21" s="25" t="n"/>
      <c r="M21" s="25" t="n"/>
      <c r="N21" s="25" t="n"/>
      <c r="O21" s="25" t="n"/>
      <c r="P21" s="25" t="n"/>
      <c r="Q21" s="25" t="n"/>
      <c r="R21" s="25" t="n"/>
      <c r="S21" s="25" t="n"/>
      <c r="T21" s="25" t="n"/>
      <c r="U21" s="25" t="n"/>
      <c r="V21" s="25" t="n"/>
      <c r="W21" s="25" t="n"/>
      <c r="X21" s="25" t="n"/>
      <c r="Y21" s="25" t="n"/>
      <c r="Z21" s="25" t="n"/>
      <c r="AA21" s="25" t="n"/>
      <c r="AB21" s="25" t="n"/>
      <c r="AC21" s="25" t="n"/>
      <c r="AD21" s="25" t="n"/>
      <c r="AE21" s="25" t="n"/>
      <c r="AF21" s="25" t="n"/>
      <c r="AG21" s="25" t="n"/>
      <c r="AH21" s="25" t="n"/>
      <c r="AI21" s="25" t="n"/>
      <c r="AJ21" s="25" t="n"/>
      <c r="AK21" s="25" t="n"/>
      <c r="AL21" s="25" t="n"/>
      <c r="AM21" s="25" t="n"/>
      <c r="AN21" s="25" t="n"/>
      <c r="AO21" s="25" t="n"/>
      <c r="AP21" s="25" t="n"/>
      <c r="AQ21" s="25" t="n"/>
      <c r="AR21" s="25" t="n"/>
      <c r="AS21" s="25" t="n"/>
      <c r="AT21" s="25" t="n"/>
      <c r="AU21" s="25" t="n"/>
      <c r="AV21" s="25" t="n"/>
      <c r="AW21" s="25" t="n"/>
      <c r="AX21" s="25" t="n"/>
      <c r="AY21" s="25" t="n"/>
      <c r="AZ21" s="44" t="n"/>
    </row>
    <row r="22" ht="15.75" customHeight="1" s="71">
      <c r="A22" s="70" t="n"/>
      <c r="B22" s="23" t="n"/>
      <c r="C22" s="67" t="inlineStr">
        <is>
          <t>ADR:</t>
        </is>
      </c>
      <c r="D22" s="6">
        <f>AVERAGE(E22:AZ22)</f>
        <v/>
      </c>
      <c r="E22" s="40" t="n">
        <v>484.6</v>
      </c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45" t="n"/>
    </row>
    <row r="23" ht="15.75" customHeight="1" s="71">
      <c r="A23" s="70" t="n"/>
      <c r="B23" s="23" t="n"/>
      <c r="C23" s="67" t="inlineStr">
        <is>
          <t>Revenue:</t>
        </is>
      </c>
      <c r="D23" s="6">
        <f>(365*D21*D22)/12</f>
        <v/>
      </c>
      <c r="E23" s="41">
        <f>IF(ISBLANK(E21), "", (365*E21*E22)/12)</f>
        <v/>
      </c>
      <c r="F23" s="42">
        <f>IF(ISBLANK(F21), "", (365*F21*F22)/12)</f>
        <v/>
      </c>
      <c r="G23" s="42">
        <f>IF(ISBLANK(G21), "", (365*G21*G22)/12)</f>
        <v/>
      </c>
      <c r="H23" s="42">
        <f>IF(ISBLANK(H21), "", (365*H21*H22)/12)</f>
        <v/>
      </c>
      <c r="I23" s="42">
        <f>IF(ISBLANK(I21), "", (365*I21*I22)/12)</f>
        <v/>
      </c>
      <c r="J23" s="42">
        <f>IF(ISBLANK(J21), "", (365*J21*J22)/12)</f>
        <v/>
      </c>
      <c r="K23" s="42">
        <f>IF(ISBLANK(K21), "", (365*K21*K22)/12)</f>
        <v/>
      </c>
      <c r="L23" s="42">
        <f>IF(ISBLANK(L21), "", (365*L21*L22)/12)</f>
        <v/>
      </c>
      <c r="M23" s="42">
        <f>IF(ISBLANK(M21), "", (365*M21*M22)/12)</f>
        <v/>
      </c>
      <c r="N23" s="42">
        <f>IF(ISBLANK(N21), "", (365*N21*N22)/12)</f>
        <v/>
      </c>
      <c r="O23" s="42">
        <f>IF(ISBLANK(O21), "", (365*O21*O22)/12)</f>
        <v/>
      </c>
      <c r="P23" s="42">
        <f>IF(ISBLANK(P21), "", (365*P21*P22)/12)</f>
        <v/>
      </c>
      <c r="Q23" s="42">
        <f>IF(ISBLANK(Q21), "", (365*Q21*Q22)/12)</f>
        <v/>
      </c>
      <c r="R23" s="42">
        <f>IF(ISBLANK(R21), "", (365*R21*R22)/12)</f>
        <v/>
      </c>
      <c r="S23" s="42">
        <f>IF(ISBLANK(S21), "", (365*S21*S22)/12)</f>
        <v/>
      </c>
      <c r="T23" s="42">
        <f>IF(ISBLANK(T21), "", (365*T21*T22)/12)</f>
        <v/>
      </c>
      <c r="U23" s="42">
        <f>IF(ISBLANK(U21), "", (365*U21*U22)/12)</f>
        <v/>
      </c>
      <c r="V23" s="42">
        <f>IF(ISBLANK(V21), "", (365*V21*V22)/12)</f>
        <v/>
      </c>
      <c r="W23" s="42">
        <f>IF(ISBLANK(W21), "", (365*W21*W22)/12)</f>
        <v/>
      </c>
      <c r="X23" s="42">
        <f>IF(ISBLANK(X21), "", (365*X21*X22)/12)</f>
        <v/>
      </c>
      <c r="Y23" s="42">
        <f>IF(ISBLANK(Y21), "", (365*Y21*Y22)/12)</f>
        <v/>
      </c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  <c r="AQ23" s="42" t="n"/>
      <c r="AR23" s="42" t="n"/>
      <c r="AS23" s="42" t="n"/>
      <c r="AT23" s="42" t="n"/>
      <c r="AU23" s="42" t="n"/>
      <c r="AV23" s="42" t="n"/>
      <c r="AW23" s="42" t="n"/>
      <c r="AX23" s="42" t="n"/>
      <c r="AY23" s="42" t="n"/>
      <c r="AZ23" s="49" t="n"/>
    </row>
    <row r="24" ht="15.75" customHeight="1" s="71">
      <c r="A24" s="70" t="n"/>
      <c r="B24" s="27" t="n"/>
      <c r="C24" s="67" t="inlineStr">
        <is>
          <t>Rent:</t>
        </is>
      </c>
      <c r="D24" s="18" t="n">
        <v>0</v>
      </c>
      <c r="E24" s="36" t="n"/>
      <c r="G24" s="70" t="n"/>
      <c r="H24" s="70" t="n"/>
      <c r="I24" s="70" t="n"/>
      <c r="J24" s="70" t="n"/>
      <c r="K24" s="70" t="n"/>
      <c r="L24" s="70" t="n"/>
      <c r="M24" s="70" t="n"/>
    </row>
    <row r="26" ht="15.75" customFormat="1" customHeight="1" s="52">
      <c r="A26" s="70" t="n"/>
      <c r="B26" s="69" t="inlineStr">
        <is>
          <t>4 BD</t>
        </is>
      </c>
      <c r="C26" s="69" t="n"/>
      <c r="D26" s="35" t="inlineStr">
        <is>
          <t>AVG</t>
        </is>
      </c>
      <c r="E26" s="37" t="n"/>
      <c r="F26" s="38" t="n"/>
      <c r="G26" s="38" t="n"/>
      <c r="H26" s="38" t="n"/>
      <c r="I26" s="38" t="n"/>
      <c r="J26" s="38" t="n"/>
      <c r="K26" s="38" t="n"/>
      <c r="L26" s="38" t="n"/>
      <c r="M26" s="38" t="n"/>
      <c r="N26" s="38" t="n"/>
      <c r="O26" s="38" t="n"/>
      <c r="P26" s="38" t="n"/>
      <c r="Q26" s="38" t="n"/>
      <c r="R26" s="38" t="n"/>
      <c r="S26" s="38" t="n"/>
      <c r="T26" s="38" t="n"/>
      <c r="U26" s="38" t="n"/>
      <c r="V26" s="38" t="n"/>
      <c r="W26" s="38" t="n"/>
      <c r="X26" s="38" t="n"/>
      <c r="Y26" s="38" t="n"/>
      <c r="Z26" s="38" t="n"/>
      <c r="AA26" s="38" t="n"/>
      <c r="AB26" s="38" t="n"/>
      <c r="AC26" s="38" t="n"/>
      <c r="AD26" s="38" t="n"/>
      <c r="AE26" s="38" t="n"/>
      <c r="AF26" s="38" t="n"/>
      <c r="AG26" s="38" t="n"/>
      <c r="AH26" s="38" t="n"/>
      <c r="AI26" s="38" t="n"/>
      <c r="AJ26" s="38" t="n"/>
      <c r="AK26" s="38" t="n"/>
      <c r="AL26" s="38" t="n"/>
      <c r="AM26" s="38" t="n"/>
      <c r="AN26" s="38" t="n"/>
      <c r="AO26" s="38" t="n"/>
      <c r="AP26" s="38" t="n"/>
      <c r="AQ26" s="38" t="n"/>
      <c r="AR26" s="38" t="n"/>
      <c r="AS26" s="38" t="n"/>
      <c r="AT26" s="38" t="n"/>
      <c r="AU26" s="38" t="n"/>
      <c r="AV26" s="38" t="n"/>
      <c r="AW26" s="38" t="n"/>
      <c r="AX26" s="38" t="n"/>
      <c r="AY26" s="38" t="n"/>
      <c r="AZ26" s="48" t="n"/>
    </row>
    <row r="27" ht="15.75" customFormat="1" customHeight="1" s="51">
      <c r="A27" s="70" t="n"/>
      <c r="B27" s="23" t="n"/>
      <c r="C27" s="67" t="inlineStr">
        <is>
          <t>Occupancy:</t>
        </is>
      </c>
      <c r="D27" s="5">
        <f>AVERAGE(E27:AZ27)</f>
        <v/>
      </c>
      <c r="E27" s="39" t="n"/>
      <c r="F27" s="25" t="n"/>
      <c r="G27" s="25" t="n"/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  <c r="T27" s="25" t="n"/>
      <c r="U27" s="25" t="n"/>
      <c r="V27" s="25" t="n"/>
      <c r="W27" s="25" t="n"/>
      <c r="X27" s="25" t="n"/>
      <c r="Y27" s="25" t="n"/>
      <c r="Z27" s="25" t="n"/>
      <c r="AA27" s="25" t="n"/>
      <c r="AB27" s="25" t="n"/>
      <c r="AC27" s="25" t="n"/>
      <c r="AD27" s="25" t="n"/>
      <c r="AE27" s="25" t="n"/>
      <c r="AF27" s="25" t="n"/>
      <c r="AG27" s="25" t="n"/>
      <c r="AH27" s="25" t="n"/>
      <c r="AI27" s="25" t="n"/>
      <c r="AJ27" s="25" t="n"/>
      <c r="AK27" s="25" t="n"/>
      <c r="AL27" s="25" t="n"/>
      <c r="AM27" s="25" t="n"/>
      <c r="AN27" s="25" t="n"/>
      <c r="AO27" s="25" t="n"/>
      <c r="AP27" s="25" t="n"/>
      <c r="AQ27" s="25" t="n"/>
      <c r="AR27" s="25" t="n"/>
      <c r="AS27" s="25" t="n"/>
      <c r="AT27" s="25" t="n"/>
      <c r="AU27" s="25" t="n"/>
      <c r="AV27" s="25" t="n"/>
      <c r="AW27" s="25" t="n"/>
      <c r="AX27" s="25" t="n"/>
      <c r="AY27" s="25" t="n"/>
      <c r="AZ27" s="44" t="n"/>
    </row>
    <row r="28" ht="15.75" customFormat="1" customHeight="1" s="51">
      <c r="A28" s="70" t="n"/>
      <c r="B28" s="23" t="n"/>
      <c r="C28" s="67" t="inlineStr">
        <is>
          <t>ADR:</t>
        </is>
      </c>
      <c r="D28" s="6">
        <f>AVERAGE(E28:AZ28)</f>
        <v/>
      </c>
      <c r="E28" s="40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  <c r="AA28" s="6" t="n"/>
      <c r="AB28" s="6" t="n"/>
      <c r="AC28" s="6" t="n"/>
      <c r="AD28" s="6" t="n"/>
      <c r="AE28" s="6" t="n"/>
      <c r="AF28" s="6" t="n"/>
      <c r="AG28" s="6" t="n"/>
      <c r="AH28" s="6" t="n"/>
      <c r="AI28" s="6" t="n"/>
      <c r="AJ28" s="6" t="n"/>
      <c r="AK28" s="6" t="n"/>
      <c r="AL28" s="6" t="n"/>
      <c r="AM28" s="6" t="n"/>
      <c r="AN28" s="6" t="n"/>
      <c r="AO28" s="6" t="n"/>
      <c r="AP28" s="6" t="n"/>
      <c r="AQ28" s="6" t="n"/>
      <c r="AR28" s="6" t="n"/>
      <c r="AS28" s="6" t="n"/>
      <c r="AT28" s="6" t="n"/>
      <c r="AU28" s="6" t="n"/>
      <c r="AV28" s="6" t="n"/>
      <c r="AW28" s="6" t="n"/>
      <c r="AX28" s="6" t="n"/>
      <c r="AY28" s="6" t="n"/>
      <c r="AZ28" s="45" t="n"/>
    </row>
    <row r="29" ht="15.75" customFormat="1" customHeight="1" s="51">
      <c r="A29" s="70" t="n"/>
      <c r="B29" s="23" t="n"/>
      <c r="C29" s="67" t="inlineStr">
        <is>
          <t>Revenue:</t>
        </is>
      </c>
      <c r="D29" s="6">
        <f>(365*D27*D28)/12</f>
        <v/>
      </c>
      <c r="E29" s="41">
        <f>IF(ISBLANK(E27), "", (365*E27*E28)/12)</f>
        <v/>
      </c>
      <c r="F29" s="42">
        <f>IF(ISBLANK(F27), "", (365*F27*F28)/12)</f>
        <v/>
      </c>
      <c r="G29" s="42">
        <f>IF(ISBLANK(G27), "", (365*G27*G28)/12)</f>
        <v/>
      </c>
      <c r="H29" s="42">
        <f>IF(ISBLANK(H27), "", (365*H27*H28)/12)</f>
        <v/>
      </c>
      <c r="I29" s="42">
        <f>IF(ISBLANK(I27), "", (365*I27*I28)/12)</f>
        <v/>
      </c>
      <c r="J29" s="42">
        <f>IF(ISBLANK(J27), "", (365*J27*J28)/12)</f>
        <v/>
      </c>
      <c r="K29" s="42">
        <f>IF(ISBLANK(K27), "", (365*K27*K28)/12)</f>
        <v/>
      </c>
      <c r="L29" s="42">
        <f>IF(ISBLANK(L27), "", (365*L27*L28)/12)</f>
        <v/>
      </c>
      <c r="M29" s="42">
        <f>IF(ISBLANK(M27), "", (365*M27*M28)/12)</f>
        <v/>
      </c>
      <c r="N29" s="42">
        <f>IF(ISBLANK(N27), "", (365*N27*N28)/12)</f>
        <v/>
      </c>
      <c r="O29" s="42">
        <f>IF(ISBLANK(O27), "", (365*O27*O28)/12)</f>
        <v/>
      </c>
      <c r="P29" s="42">
        <f>IF(ISBLANK(P27), "", (365*P27*P28)/12)</f>
        <v/>
      </c>
      <c r="Q29" s="42">
        <f>IF(ISBLANK(Q27), "", (365*Q27*Q28)/12)</f>
        <v/>
      </c>
      <c r="R29" s="42">
        <f>IF(ISBLANK(R27), "", (365*R27*R28)/12)</f>
        <v/>
      </c>
      <c r="S29" s="42">
        <f>IF(ISBLANK(S27), "", (365*S27*S28)/12)</f>
        <v/>
      </c>
      <c r="T29" s="42">
        <f>IF(ISBLANK(T27), "", (365*T27*T28)/12)</f>
        <v/>
      </c>
      <c r="U29" s="42">
        <f>IF(ISBLANK(U27), "", (365*U27*U28)/12)</f>
        <v/>
      </c>
      <c r="V29" s="42">
        <f>IF(ISBLANK(V27), "", (365*V27*V28)/12)</f>
        <v/>
      </c>
      <c r="W29" s="42">
        <f>IF(ISBLANK(W27), "", (365*W27*W28)/12)</f>
        <v/>
      </c>
      <c r="X29" s="42">
        <f>IF(ISBLANK(X27), "", (365*X27*X28)/12)</f>
        <v/>
      </c>
      <c r="Y29" s="42">
        <f>IF(ISBLANK(Y27), "", (365*Y27*Y28)/12)</f>
        <v/>
      </c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  <c r="AQ29" s="42" t="n"/>
      <c r="AR29" s="42" t="n"/>
      <c r="AS29" s="42" t="n"/>
      <c r="AT29" s="42" t="n"/>
      <c r="AU29" s="42" t="n"/>
      <c r="AV29" s="42" t="n"/>
      <c r="AW29" s="42" t="n"/>
      <c r="AX29" s="42" t="n"/>
      <c r="AY29" s="42" t="n"/>
      <c r="AZ29" s="49" t="n"/>
    </row>
    <row r="30" ht="15.75" customFormat="1" customHeight="1" s="54">
      <c r="A30" s="70" t="n"/>
      <c r="B30" s="27" t="n"/>
      <c r="C30" s="67" t="inlineStr">
        <is>
          <t>Rent:</t>
        </is>
      </c>
      <c r="D30" s="18" t="n">
        <v>0</v>
      </c>
      <c r="E30" s="36" t="n"/>
      <c r="G30" s="70" t="n"/>
      <c r="H30" s="70" t="n"/>
      <c r="I30" s="70" t="n"/>
      <c r="J30" s="70" t="n"/>
      <c r="K30" s="70" t="n"/>
      <c r="L30" s="70" t="n"/>
      <c r="M30" s="70" t="n"/>
    </row>
    <row r="31" ht="15.75" customHeight="1" s="71">
      <c r="A31" s="70" t="n"/>
    </row>
    <row r="32" ht="15.75" customHeight="1" s="71">
      <c r="A32" s="70" t="n"/>
      <c r="B32" s="69" t="inlineStr">
        <is>
          <t>5 BD</t>
        </is>
      </c>
      <c r="C32" s="69" t="n"/>
      <c r="D32" s="35" t="inlineStr">
        <is>
          <t>AVG</t>
        </is>
      </c>
      <c r="E32" s="37" t="n"/>
      <c r="F32" s="38" t="n"/>
      <c r="G32" s="38" t="n"/>
      <c r="H32" s="38" t="n"/>
      <c r="I32" s="38" t="n"/>
      <c r="J32" s="38" t="n"/>
      <c r="K32" s="38" t="n"/>
      <c r="L32" s="38" t="n"/>
      <c r="M32" s="38" t="n"/>
      <c r="N32" s="38" t="n"/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  <c r="AA32" s="38" t="n"/>
      <c r="AB32" s="38" t="n"/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  <c r="AN32" s="38" t="n"/>
      <c r="AO32" s="38" t="n"/>
      <c r="AP32" s="38" t="n"/>
      <c r="AQ32" s="38" t="n"/>
      <c r="AR32" s="38" t="n"/>
      <c r="AS32" s="38" t="n"/>
      <c r="AT32" s="38" t="n"/>
      <c r="AU32" s="38" t="n"/>
      <c r="AV32" s="38" t="n"/>
      <c r="AW32" s="38" t="n"/>
      <c r="AX32" s="38" t="n"/>
      <c r="AY32" s="38" t="n"/>
      <c r="AZ32" s="48" t="n"/>
    </row>
    <row r="33" ht="15.75" customHeight="1" s="71">
      <c r="A33" s="70" t="n"/>
      <c r="B33" s="23" t="n"/>
      <c r="C33" s="67" t="inlineStr">
        <is>
          <t>Occupancy:</t>
        </is>
      </c>
      <c r="D33" s="5">
        <f>AVERAGE(E33:AZ33)</f>
        <v/>
      </c>
      <c r="E33" s="39" t="n"/>
      <c r="F33" s="25" t="n"/>
      <c r="G33" s="25" t="n"/>
      <c r="H33" s="25" t="n"/>
      <c r="I33" s="25" t="n"/>
      <c r="J33" s="25" t="n"/>
      <c r="K33" s="25" t="n"/>
      <c r="L33" s="25" t="n"/>
      <c r="M33" s="25" t="n"/>
      <c r="N33" s="25" t="n"/>
      <c r="O33" s="25" t="n"/>
      <c r="P33" s="25" t="n"/>
      <c r="Q33" s="25" t="n"/>
      <c r="R33" s="25" t="n"/>
      <c r="S33" s="25" t="n"/>
      <c r="T33" s="25" t="n"/>
      <c r="U33" s="25" t="n"/>
      <c r="V33" s="25" t="n"/>
      <c r="W33" s="25" t="n"/>
      <c r="X33" s="25" t="n"/>
      <c r="Y33" s="25" t="n"/>
      <c r="Z33" s="25" t="n"/>
      <c r="AA33" s="25" t="n"/>
      <c r="AB33" s="25" t="n"/>
      <c r="AC33" s="25" t="n"/>
      <c r="AD33" s="25" t="n"/>
      <c r="AE33" s="25" t="n"/>
      <c r="AF33" s="25" t="n"/>
      <c r="AG33" s="25" t="n"/>
      <c r="AH33" s="25" t="n"/>
      <c r="AI33" s="25" t="n"/>
      <c r="AJ33" s="25" t="n"/>
      <c r="AK33" s="25" t="n"/>
      <c r="AL33" s="25" t="n"/>
      <c r="AM33" s="25" t="n"/>
      <c r="AN33" s="25" t="n"/>
      <c r="AO33" s="25" t="n"/>
      <c r="AP33" s="25" t="n"/>
      <c r="AQ33" s="25" t="n"/>
      <c r="AR33" s="25" t="n"/>
      <c r="AS33" s="25" t="n"/>
      <c r="AT33" s="25" t="n"/>
      <c r="AU33" s="25" t="n"/>
      <c r="AV33" s="25" t="n"/>
      <c r="AW33" s="25" t="n"/>
      <c r="AX33" s="25" t="n"/>
      <c r="AY33" s="25" t="n"/>
      <c r="AZ33" s="44" t="n"/>
    </row>
    <row r="34" ht="15.75" customHeight="1" s="71">
      <c r="A34" s="70" t="n"/>
      <c r="B34" s="23" t="n"/>
      <c r="C34" s="67" t="inlineStr">
        <is>
          <t>ADR:</t>
        </is>
      </c>
      <c r="D34" s="6">
        <f>AVERAGE(E34:AZ34)</f>
        <v/>
      </c>
      <c r="E34" s="40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  <c r="AB34" s="6" t="n"/>
      <c r="AC34" s="6" t="n"/>
      <c r="AD34" s="6" t="n"/>
      <c r="AE34" s="6" t="n"/>
      <c r="AF34" s="6" t="n"/>
      <c r="AG34" s="6" t="n"/>
      <c r="AH34" s="6" t="n"/>
      <c r="AI34" s="6" t="n"/>
      <c r="AJ34" s="6" t="n"/>
      <c r="AK34" s="6" t="n"/>
      <c r="AL34" s="6" t="n"/>
      <c r="AM34" s="6" t="n"/>
      <c r="AN34" s="6" t="n"/>
      <c r="AO34" s="6" t="n"/>
      <c r="AP34" s="6" t="n"/>
      <c r="AQ34" s="6" t="n"/>
      <c r="AR34" s="6" t="n"/>
      <c r="AS34" s="6" t="n"/>
      <c r="AT34" s="6" t="n"/>
      <c r="AU34" s="6" t="n"/>
      <c r="AV34" s="6" t="n"/>
      <c r="AW34" s="6" t="n"/>
      <c r="AX34" s="6" t="n"/>
      <c r="AY34" s="6" t="n"/>
      <c r="AZ34" s="45" t="n"/>
    </row>
    <row r="35" ht="15.75" customHeight="1" s="71">
      <c r="A35" s="70" t="n"/>
      <c r="B35" s="23" t="n"/>
      <c r="C35" s="67" t="inlineStr">
        <is>
          <t>Revenue:</t>
        </is>
      </c>
      <c r="D35" s="6">
        <f>(365*D33*D34)/12</f>
        <v/>
      </c>
      <c r="E35" s="41">
        <f>IF(ISBLANK(E33), "", (365*E33*E34)/12)</f>
        <v/>
      </c>
      <c r="F35" s="42">
        <f>IF(ISBLANK(F33), "", (365*F33*F34)/12)</f>
        <v/>
      </c>
      <c r="G35" s="42">
        <f>IF(ISBLANK(G33), "", (365*G33*G34)/12)</f>
        <v/>
      </c>
      <c r="H35" s="42">
        <f>IF(ISBLANK(H33), "", (365*H33*H34)/12)</f>
        <v/>
      </c>
      <c r="I35" s="42">
        <f>IF(ISBLANK(I33), "", (365*I33*I34)/12)</f>
        <v/>
      </c>
      <c r="J35" s="42">
        <f>IF(ISBLANK(J33), "", (365*J33*J34)/12)</f>
        <v/>
      </c>
      <c r="K35" s="42">
        <f>IF(ISBLANK(K33), "", (365*K33*K34)/12)</f>
        <v/>
      </c>
      <c r="L35" s="42">
        <f>IF(ISBLANK(L33), "", (365*L33*L34)/12)</f>
        <v/>
      </c>
      <c r="M35" s="42">
        <f>IF(ISBLANK(M33), "", (365*M33*M34)/12)</f>
        <v/>
      </c>
      <c r="N35" s="42">
        <f>IF(ISBLANK(N33), "", (365*N33*N34)/12)</f>
        <v/>
      </c>
      <c r="O35" s="42">
        <f>IF(ISBLANK(O33), "", (365*O33*O34)/12)</f>
        <v/>
      </c>
      <c r="P35" s="42">
        <f>IF(ISBLANK(P33), "", (365*P33*P34)/12)</f>
        <v/>
      </c>
      <c r="Q35" s="42">
        <f>IF(ISBLANK(Q33), "", (365*Q33*Q34)/12)</f>
        <v/>
      </c>
      <c r="R35" s="42">
        <f>IF(ISBLANK(R33), "", (365*R33*R34)/12)</f>
        <v/>
      </c>
      <c r="S35" s="42">
        <f>IF(ISBLANK(S33), "", (365*S33*S34)/12)</f>
        <v/>
      </c>
      <c r="T35" s="42">
        <f>IF(ISBLANK(T33), "", (365*T33*T34)/12)</f>
        <v/>
      </c>
      <c r="U35" s="42">
        <f>IF(ISBLANK(U33), "", (365*U33*U34)/12)</f>
        <v/>
      </c>
      <c r="V35" s="42">
        <f>IF(ISBLANK(V33), "", (365*V33*V34)/12)</f>
        <v/>
      </c>
      <c r="W35" s="42">
        <f>IF(ISBLANK(W33), "", (365*W33*W34)/12)</f>
        <v/>
      </c>
      <c r="X35" s="42">
        <f>IF(ISBLANK(X33), "", (365*X33*X34)/12)</f>
        <v/>
      </c>
      <c r="Y35" s="42">
        <f>IF(ISBLANK(Y33), "", (365*Y33*Y34)/12)</f>
        <v/>
      </c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  <c r="AQ35" s="42" t="n"/>
      <c r="AR35" s="42" t="n"/>
      <c r="AS35" s="42" t="n"/>
      <c r="AT35" s="42" t="n"/>
      <c r="AU35" s="42" t="n"/>
      <c r="AV35" s="42" t="n"/>
      <c r="AW35" s="42" t="n"/>
      <c r="AX35" s="42" t="n"/>
      <c r="AY35" s="42" t="n"/>
      <c r="AZ35" s="49" t="n"/>
    </row>
    <row r="36" ht="15.75" customHeight="1" s="71">
      <c r="A36" s="70" t="n"/>
      <c r="B36" s="27" t="n"/>
      <c r="C36" s="67" t="inlineStr">
        <is>
          <t>Rent:</t>
        </is>
      </c>
      <c r="D36" s="18" t="n">
        <v>0</v>
      </c>
      <c r="E36" s="36" t="n"/>
      <c r="G36" s="70" t="n"/>
      <c r="H36" s="70" t="n"/>
      <c r="I36" s="70" t="n"/>
      <c r="J36" s="70" t="n"/>
      <c r="K36" s="70" t="n"/>
      <c r="L36" s="70" t="n"/>
      <c r="M36" s="70" t="n"/>
    </row>
    <row r="37" ht="15.75" customHeight="1" s="71">
      <c r="A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</row>
    <row r="38" ht="15.75" customHeight="1" s="71">
      <c r="A38" s="70" t="n"/>
      <c r="B38" s="58" t="inlineStr">
        <is>
          <t>5+ BD</t>
        </is>
      </c>
      <c r="C38" s="57" t="n"/>
      <c r="D38" s="60" t="inlineStr">
        <is>
          <t>AVG</t>
        </is>
      </c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  <c r="AN38" s="37" t="n"/>
      <c r="AO38" s="37" t="n"/>
      <c r="AP38" s="37" t="n"/>
      <c r="AQ38" s="37" t="n"/>
      <c r="AR38" s="37" t="n"/>
      <c r="AS38" s="63" t="n"/>
    </row>
    <row r="39" ht="15.75" customHeight="1" s="71">
      <c r="A39" s="70" t="n"/>
      <c r="B39" s="55" t="n"/>
      <c r="C39" s="59" t="inlineStr">
        <is>
          <t>Occupancy:</t>
        </is>
      </c>
      <c r="D39" s="61">
        <f>AVERAGE(E39:AS39)</f>
        <v/>
      </c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  <c r="AI39" s="39" t="n"/>
      <c r="AJ39" s="39" t="n"/>
      <c r="AK39" s="39" t="n"/>
      <c r="AL39" s="39" t="n"/>
      <c r="AM39" s="39" t="n"/>
      <c r="AN39" s="39" t="n"/>
      <c r="AO39" s="39" t="n"/>
      <c r="AP39" s="39" t="n"/>
      <c r="AQ39" s="39" t="n"/>
      <c r="AR39" s="39" t="n"/>
      <c r="AS39" s="39" t="n"/>
    </row>
    <row r="40" ht="15.75" customHeight="1" s="71">
      <c r="A40" s="70" t="n"/>
      <c r="B40" s="55" t="n"/>
      <c r="C40" s="59" t="inlineStr">
        <is>
          <t>ADR:</t>
        </is>
      </c>
      <c r="D40" s="62">
        <f>AVERAGE(E40:AS40)</f>
        <v/>
      </c>
      <c r="E40" s="40" t="n"/>
      <c r="F40" s="40" t="n"/>
      <c r="G40" s="40" t="n"/>
      <c r="H40" s="40" t="n"/>
      <c r="I40" s="40" t="n"/>
      <c r="J40" s="40" t="n"/>
      <c r="K40" s="40" t="n"/>
      <c r="L40" s="40" t="n"/>
      <c r="M40" s="40" t="n"/>
      <c r="N40" s="40" t="n"/>
      <c r="O40" s="40" t="n"/>
      <c r="P40" s="40" t="n"/>
      <c r="Q40" s="40" t="n"/>
      <c r="R40" s="40" t="n"/>
      <c r="S40" s="40" t="n"/>
      <c r="T40" s="40" t="n"/>
      <c r="U40" s="40" t="n"/>
      <c r="V40" s="40" t="n"/>
      <c r="W40" s="40" t="n"/>
      <c r="X40" s="40" t="n"/>
      <c r="Y40" s="40" t="n"/>
      <c r="Z40" s="40" t="n"/>
      <c r="AA40" s="40" t="n"/>
      <c r="AB40" s="40" t="n"/>
      <c r="AC40" s="40" t="n"/>
      <c r="AD40" s="40" t="n"/>
      <c r="AE40" s="40" t="n"/>
      <c r="AF40" s="40" t="n"/>
      <c r="AG40" s="40" t="n"/>
      <c r="AH40" s="40" t="n"/>
      <c r="AI40" s="40" t="n"/>
      <c r="AJ40" s="40" t="n"/>
      <c r="AK40" s="40" t="n"/>
      <c r="AL40" s="40" t="n"/>
      <c r="AM40" s="40" t="n"/>
      <c r="AN40" s="40" t="n"/>
      <c r="AO40" s="40" t="n"/>
      <c r="AP40" s="40" t="n"/>
      <c r="AQ40" s="40" t="n"/>
      <c r="AR40" s="40" t="n"/>
      <c r="AS40" s="40" t="n"/>
    </row>
    <row r="41" ht="15.75" customHeight="1" s="71">
      <c r="A41" s="70" t="n"/>
      <c r="B41" s="55" t="n"/>
      <c r="C41" s="59" t="inlineStr">
        <is>
          <t>Revenue:</t>
        </is>
      </c>
      <c r="D41" s="62">
        <f>(365*D39*D40)/12</f>
        <v/>
      </c>
      <c r="E41" s="41">
        <f>IF(ISBLANK(E39), "", (365*E39*E40)/12)</f>
        <v/>
      </c>
      <c r="F41" s="41">
        <f>IF(ISBLANK(F39), "", (365*F39*F40)/12)</f>
        <v/>
      </c>
      <c r="G41" s="41">
        <f>IF(ISBLANK(G39), "", (365*G39*G40)/12)</f>
        <v/>
      </c>
      <c r="H41" s="41">
        <f>IF(ISBLANK(H39), "", (365*H39*H40)/12)</f>
        <v/>
      </c>
      <c r="I41" s="41">
        <f>IF(ISBLANK(I39), "", (365*I39*I40)/12)</f>
        <v/>
      </c>
      <c r="J41" s="41">
        <f>IF(ISBLANK(J39), "", (365*J39*J40)/12)</f>
        <v/>
      </c>
      <c r="K41" s="41">
        <f>IF(ISBLANK(K39), "", (365*K39*K40)/12)</f>
        <v/>
      </c>
      <c r="L41" s="41">
        <f>IF(ISBLANK(L39), "", (365*L39*L40)/12)</f>
        <v/>
      </c>
      <c r="M41" s="41">
        <f>IF(ISBLANK(M39), "", (365*M39*M40)/12)</f>
        <v/>
      </c>
      <c r="N41" s="41">
        <f>IF(ISBLANK(N39), "", (365*N39*N40)/12)</f>
        <v/>
      </c>
      <c r="O41" s="41">
        <f>IF(ISBLANK(O39), "", (365*O39*O40)/12)</f>
        <v/>
      </c>
      <c r="P41" s="41">
        <f>IF(ISBLANK(P39), "", (365*P39*P40)/12)</f>
        <v/>
      </c>
      <c r="Q41" s="41">
        <f>IF(ISBLANK(Q39), "", (365*Q39*Q40)/12)</f>
        <v/>
      </c>
      <c r="R41" s="41">
        <f>IF(ISBLANK(R39), "", (365*R39*R40)/12)</f>
        <v/>
      </c>
      <c r="S41" s="41">
        <f>IF(ISBLANK(S39), "", (365*S39*S40)/12)</f>
        <v/>
      </c>
      <c r="T41" s="41">
        <f>IF(ISBLANK(T39), "", (365*T39*T40)/12)</f>
        <v/>
      </c>
      <c r="U41" s="41">
        <f>IF(ISBLANK(U39), "", (365*U39*U40)/12)</f>
        <v/>
      </c>
      <c r="V41" s="41">
        <f>IF(ISBLANK(V39), "", (365*V39*V40)/12)</f>
        <v/>
      </c>
      <c r="W41" s="41">
        <f>IF(ISBLANK(W39), "", (365*W39*W40)/12)</f>
        <v/>
      </c>
      <c r="X41" s="41">
        <f>IF(ISBLANK(X39), "", (365*X39*X40)/12)</f>
        <v/>
      </c>
      <c r="Y41" s="41">
        <f>IF(ISBLANK(Y39), "", (365*Y39*Y40)/12)</f>
        <v/>
      </c>
      <c r="Z41" s="41">
        <f>IF(ISBLANK(Z39), "", (365*Z39*Z40)/12)</f>
        <v/>
      </c>
      <c r="AA41" s="41">
        <f>IF(ISBLANK(AA39), "", (365*AA39*AA40)/12)</f>
        <v/>
      </c>
      <c r="AB41" s="41">
        <f>IF(ISBLANK(AB39), "", (365*AB39*AB40)/12)</f>
        <v/>
      </c>
      <c r="AC41" s="41">
        <f>IF(ISBLANK(AC39), "", (365*AC39*AC40)/12)</f>
        <v/>
      </c>
      <c r="AD41" s="41">
        <f>IF(ISBLANK(AD39), "", (365*AD39*AD40)/12)</f>
        <v/>
      </c>
      <c r="AE41" s="41">
        <f>IF(ISBLANK(AE39), "", (365*AE39*AE40)/12)</f>
        <v/>
      </c>
      <c r="AF41" s="41">
        <f>IF(ISBLANK(AF39), "", (365*AF39*AF40)/12)</f>
        <v/>
      </c>
      <c r="AG41" s="41">
        <f>IF(ISBLANK(AG39), "", (365*AG39*AG40)/12)</f>
        <v/>
      </c>
      <c r="AH41" s="41">
        <f>IF(ISBLANK(AH39), "", (365*AH39*AH40)/12)</f>
        <v/>
      </c>
      <c r="AI41" s="41">
        <f>IF(ISBLANK(AI39), "", (365*AI39*AI40)/12)</f>
        <v/>
      </c>
      <c r="AJ41" s="41">
        <f>IF(ISBLANK(AJ39), "", (365*AJ39*AJ40)/12)</f>
        <v/>
      </c>
      <c r="AK41" s="41">
        <f>IF(ISBLANK(AK39), "", (365*AK39*AK40)/12)</f>
        <v/>
      </c>
      <c r="AL41" s="41">
        <f>IF(ISBLANK(AL39), "", (365*AL39*AL40)/12)</f>
        <v/>
      </c>
      <c r="AM41" s="41">
        <f>IF(ISBLANK(AM39), "", (365*AM39*AM40)/12)</f>
        <v/>
      </c>
      <c r="AN41" s="41">
        <f>IF(ISBLANK(AN39), "", (365*AN39*AN40)/12)</f>
        <v/>
      </c>
      <c r="AO41" s="41">
        <f>IF(ISBLANK(AO39), "", (365*AO39*AO40)/12)</f>
        <v/>
      </c>
      <c r="AP41" s="41">
        <f>IF(ISBLANK(AP39), "", (365*AP39*AP40)/12)</f>
        <v/>
      </c>
      <c r="AQ41" s="41">
        <f>IF(ISBLANK(AQ39), "", (365*AQ39*AQ40)/12)</f>
        <v/>
      </c>
      <c r="AR41" s="41">
        <f>IF(ISBLANK(AR39), "", (365*AR39*AR40)/12)</f>
        <v/>
      </c>
      <c r="AS41" s="41">
        <f>IF(ISBLANK(AS39), "", (365*AS39*AS40)/12)</f>
        <v/>
      </c>
    </row>
    <row r="42" ht="15.75" customHeight="1" s="71">
      <c r="A42" s="70" t="n"/>
      <c r="B42" s="56" t="n"/>
      <c r="C42" s="59" t="inlineStr">
        <is>
          <t>Rent:</t>
        </is>
      </c>
      <c r="D42" s="62" t="n">
        <v>0</v>
      </c>
      <c r="E42" s="53" t="n"/>
      <c r="F42" s="53" t="n"/>
      <c r="G42" s="53" t="n"/>
      <c r="H42" s="53" t="n"/>
      <c r="I42" s="53" t="n"/>
      <c r="J42" s="53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  <c r="AA42" s="54" t="n"/>
      <c r="AB42" s="54" t="n"/>
      <c r="AC42" s="54" t="n"/>
      <c r="AD42" s="54" t="n"/>
      <c r="AE42" s="54" t="n"/>
      <c r="AF42" s="54" t="n"/>
      <c r="AG42" s="54" t="n"/>
      <c r="AH42" s="54" t="n"/>
      <c r="AI42" s="54" t="n"/>
      <c r="AJ42" s="54" t="n"/>
      <c r="AK42" s="54" t="n"/>
      <c r="AL42" s="54" t="n"/>
      <c r="AM42" s="54" t="n"/>
      <c r="AN42" s="54" t="n"/>
      <c r="AO42" s="54" t="n"/>
      <c r="AP42" s="54" t="n"/>
      <c r="AQ42" s="54" t="n"/>
      <c r="AR42" s="54" t="n"/>
      <c r="AS42" s="64" t="n"/>
    </row>
    <row r="43" ht="15.75" customHeight="1" s="71">
      <c r="A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</row>
    <row r="44" ht="15.75" customHeight="1" s="71">
      <c r="A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</row>
    <row r="45" ht="15.75" customHeight="1" s="71">
      <c r="A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</row>
    <row r="46" ht="15.75" customHeight="1" s="71">
      <c r="A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</row>
    <row r="47" ht="15.75" customHeight="1" s="71">
      <c r="A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</row>
    <row r="48" ht="15.75" customHeight="1" s="71">
      <c r="A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</row>
    <row r="49" ht="15.75" customHeight="1" s="71">
      <c r="A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</row>
    <row r="50" ht="15.75" customHeight="1" s="71">
      <c r="A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</row>
    <row r="51" ht="15.75" customHeight="1" s="71">
      <c r="A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</row>
    <row r="52" ht="15.75" customHeight="1" s="71">
      <c r="A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</row>
    <row r="53" ht="15.75" customHeight="1" s="71">
      <c r="A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</row>
    <row r="54" ht="15.75" customHeight="1" s="71">
      <c r="A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</row>
    <row r="55" ht="15.75" customHeight="1" s="71"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</row>
    <row r="56" ht="15.75" customHeight="1" s="71"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</row>
    <row r="57" ht="15.75" customHeight="1" s="71">
      <c r="H57" s="70" t="n"/>
      <c r="I57" s="70" t="n"/>
      <c r="J57" s="70" t="n"/>
      <c r="K57" s="70" t="n"/>
      <c r="L57" s="70" t="n"/>
      <c r="M57" s="70" t="n"/>
      <c r="N57" s="70" t="n"/>
      <c r="O57" s="70" t="n"/>
      <c r="P57" s="70" t="n"/>
      <c r="Q57" s="70" t="n"/>
    </row>
    <row r="58" ht="15.75" customHeight="1" s="71">
      <c r="H58" s="70" t="n"/>
      <c r="I58" s="70" t="n"/>
      <c r="J58" s="70" t="n"/>
      <c r="K58" s="70" t="n"/>
      <c r="L58" s="70" t="n"/>
      <c r="M58" s="70" t="n"/>
      <c r="N58" s="70" t="n"/>
      <c r="O58" s="70" t="n"/>
      <c r="P58" s="70" t="n"/>
      <c r="Q58" s="70" t="n"/>
    </row>
    <row r="59" ht="15.75" customHeight="1" s="71">
      <c r="H59" s="70" t="n"/>
      <c r="I59" s="70" t="n"/>
      <c r="J59" s="70" t="n"/>
      <c r="K59" s="70" t="n"/>
      <c r="L59" s="70" t="n"/>
      <c r="M59" s="70" t="n"/>
      <c r="N59" s="70" t="n"/>
      <c r="O59" s="70" t="n"/>
      <c r="P59" s="70" t="n"/>
      <c r="Q59" s="70" t="n"/>
    </row>
    <row r="60" ht="15.75" customHeight="1" s="71">
      <c r="H60" s="70" t="n"/>
      <c r="I60" s="70" t="n"/>
      <c r="J60" s="70" t="n"/>
      <c r="K60" s="70" t="n"/>
      <c r="L60" s="70" t="n"/>
      <c r="M60" s="70" t="n"/>
      <c r="N60" s="70" t="n"/>
      <c r="O60" s="70" t="n"/>
      <c r="P60" s="70" t="n"/>
      <c r="Q60" s="70" t="n"/>
    </row>
    <row r="65" ht="15.75" customHeight="1" s="71">
      <c r="B65" s="65" t="inlineStr">
        <is>
          <t>IGNORE THIS FOR NOW</t>
        </is>
      </c>
    </row>
    <row r="67" ht="15.75" customHeight="1" s="71">
      <c r="B67" s="10" t="inlineStr">
        <is>
          <t>Expenses</t>
        </is>
      </c>
      <c r="C67" s="11" t="inlineStr">
        <is>
          <t>Cleaning Fee $100 per session</t>
        </is>
      </c>
      <c r="D67" s="12">
        <f>100*7*12</f>
        <v/>
      </c>
      <c r="E67" s="70" t="n"/>
      <c r="F67" s="67" t="inlineStr">
        <is>
          <t>Profit:</t>
        </is>
      </c>
      <c r="G67" s="68">
        <f>(D11*12)-(D12*12)-D75</f>
        <v/>
      </c>
    </row>
    <row r="68" ht="15.75" customHeight="1" s="71">
      <c r="B68" s="20" t="inlineStr">
        <is>
          <t>1 BD</t>
        </is>
      </c>
      <c r="C68" s="14" t="inlineStr">
        <is>
          <t>Parking</t>
        </is>
      </c>
      <c r="D68" s="13" t="n">
        <v>260</v>
      </c>
      <c r="E68" s="70" t="n"/>
      <c r="F68" s="69" t="inlineStr">
        <is>
          <t>1 BD</t>
        </is>
      </c>
      <c r="G68" s="70" t="n"/>
    </row>
    <row r="69" ht="15.75" customHeight="1" s="71">
      <c r="B69" s="31" t="n"/>
      <c r="C69" s="14" t="inlineStr">
        <is>
          <t>Water</t>
        </is>
      </c>
      <c r="D69" s="13">
        <f>70*12</f>
        <v/>
      </c>
      <c r="E69" s="70" t="n"/>
      <c r="F69" s="70" t="n"/>
      <c r="G69" s="70" t="n"/>
    </row>
    <row r="70" ht="15.75" customHeight="1" s="71">
      <c r="B70" s="31" t="n"/>
      <c r="C70" s="14" t="inlineStr">
        <is>
          <t>Electricty</t>
        </is>
      </c>
      <c r="D70" s="13">
        <f>30*12</f>
        <v/>
      </c>
      <c r="E70" s="70" t="n"/>
      <c r="F70" s="67" t="inlineStr">
        <is>
          <t>Profit:</t>
        </is>
      </c>
      <c r="G70" s="68">
        <f>(D17*12)-(D18*12)-D85</f>
        <v/>
      </c>
    </row>
    <row r="71" ht="15.75" customHeight="1" s="71">
      <c r="B71" s="31" t="n"/>
      <c r="C71" s="14" t="inlineStr">
        <is>
          <t>Gas</t>
        </is>
      </c>
      <c r="D71" s="13">
        <f>70*12</f>
        <v/>
      </c>
      <c r="E71" s="70" t="n"/>
      <c r="F71" s="69" t="inlineStr">
        <is>
          <t>2 BD</t>
        </is>
      </c>
      <c r="G71" s="70" t="n"/>
    </row>
    <row r="72" ht="15.75" customHeight="1" s="71">
      <c r="B72" s="31" t="n"/>
      <c r="C72" s="14" t="inlineStr">
        <is>
          <t>Internet</t>
        </is>
      </c>
      <c r="D72" s="15">
        <f>50*12</f>
        <v/>
      </c>
      <c r="E72" s="70" t="n"/>
      <c r="F72" s="70" t="n"/>
      <c r="G72" s="70" t="n"/>
    </row>
    <row r="73" ht="15.75" customHeight="1" s="71">
      <c r="B73" s="31" t="n"/>
      <c r="C73" s="14" t="inlineStr">
        <is>
          <t>Streaming Service (Netflix)</t>
        </is>
      </c>
      <c r="D73" s="15">
        <f>15*12</f>
        <v/>
      </c>
      <c r="E73" s="70" t="n"/>
      <c r="F73" s="67" t="inlineStr">
        <is>
          <t>Profit:</t>
        </is>
      </c>
      <c r="G73" s="68">
        <f>(D23*12)-(D24*12)-D95</f>
        <v/>
      </c>
    </row>
    <row r="74" ht="15.75" customHeight="1" s="71">
      <c r="B74" s="31" t="n"/>
      <c r="C74" s="14" t="inlineStr">
        <is>
          <t>Extra Maintanence (Fixes)</t>
        </is>
      </c>
      <c r="D74" s="15">
        <f>200*12</f>
        <v/>
      </c>
      <c r="E74" s="70" t="n"/>
      <c r="F74" s="69" t="inlineStr">
        <is>
          <t>3 BD</t>
        </is>
      </c>
      <c r="G74" s="70" t="n"/>
    </row>
    <row r="75" ht="15.75" customHeight="1" s="71">
      <c r="B75" s="32" t="n"/>
      <c r="C75" s="69" t="inlineStr">
        <is>
          <t>TOTAL EXPENSES</t>
        </is>
      </c>
      <c r="D75" s="16">
        <f>SUM(D67:D74)</f>
        <v/>
      </c>
      <c r="E75" s="70" t="n"/>
    </row>
    <row r="76" ht="15.75" customHeight="1" s="71">
      <c r="B76" s="22" t="n"/>
      <c r="C76" s="70" t="n"/>
      <c r="D76" s="70" t="n"/>
      <c r="E76" s="70" t="n"/>
      <c r="F76" s="67" t="inlineStr">
        <is>
          <t>Profit:</t>
        </is>
      </c>
      <c r="G76" s="68">
        <f>(D29*12)-(D30*12)-#REF!</f>
        <v/>
      </c>
    </row>
    <row r="77" ht="15.75" customHeight="1" s="71">
      <c r="B77" s="33" t="inlineStr">
        <is>
          <t>Expenses</t>
        </is>
      </c>
      <c r="C77" s="11" t="inlineStr">
        <is>
          <t>Cleaning Fee $125per session</t>
        </is>
      </c>
      <c r="D77" s="12">
        <f>125*7*12</f>
        <v/>
      </c>
      <c r="E77" s="70" t="n"/>
      <c r="F77" s="69" t="inlineStr">
        <is>
          <t>4 BD</t>
        </is>
      </c>
      <c r="G77" s="70" t="n"/>
    </row>
    <row r="78" ht="15.75" customHeight="1" s="71">
      <c r="B78" s="20" t="inlineStr">
        <is>
          <t>2 BD</t>
        </is>
      </c>
      <c r="C78" s="14" t="inlineStr">
        <is>
          <t>Parking</t>
        </is>
      </c>
      <c r="D78" s="13" t="n">
        <v>260</v>
      </c>
      <c r="E78" s="70" t="n"/>
    </row>
    <row r="79" ht="15.75" customHeight="1" s="71">
      <c r="B79" s="31" t="n"/>
      <c r="C79" s="14" t="inlineStr">
        <is>
          <t>Water</t>
        </is>
      </c>
      <c r="D79" s="13">
        <f>100*12</f>
        <v/>
      </c>
      <c r="E79" s="70" t="n"/>
      <c r="F79" s="67" t="inlineStr">
        <is>
          <t>Profit:</t>
        </is>
      </c>
      <c r="G79" s="68">
        <f>(D41*12)-(D42*12)-#REF!</f>
        <v/>
      </c>
    </row>
    <row r="80" ht="15.75" customHeight="1" s="71">
      <c r="B80" s="31" t="n"/>
      <c r="C80" s="14" t="inlineStr">
        <is>
          <t>Electricty</t>
        </is>
      </c>
      <c r="D80" s="13">
        <f>50*12</f>
        <v/>
      </c>
      <c r="E80" s="70" t="n"/>
      <c r="F80" s="69" t="inlineStr">
        <is>
          <t>4+ BD</t>
        </is>
      </c>
      <c r="G80" s="70" t="n"/>
    </row>
    <row r="81" ht="15.75" customHeight="1" s="71">
      <c r="B81" s="31" t="n"/>
      <c r="C81" s="14" t="inlineStr">
        <is>
          <t>Gas</t>
        </is>
      </c>
      <c r="D81" s="13">
        <f>100*12</f>
        <v/>
      </c>
      <c r="E81" s="70" t="n"/>
      <c r="F81" s="70" t="n"/>
      <c r="G81" s="70" t="n"/>
    </row>
    <row r="82" ht="15.75" customHeight="1" s="71">
      <c r="B82" s="31" t="n"/>
      <c r="C82" s="14" t="inlineStr">
        <is>
          <t>Internet</t>
        </is>
      </c>
      <c r="D82" s="15">
        <f>50*12</f>
        <v/>
      </c>
      <c r="E82" s="70" t="n"/>
      <c r="F82" s="70" t="n"/>
      <c r="G82" s="70" t="n"/>
    </row>
    <row r="83" ht="15.75" customHeight="1" s="71">
      <c r="B83" s="31" t="n"/>
      <c r="C83" s="14" t="inlineStr">
        <is>
          <t>Streaming Service (Netflix)</t>
        </is>
      </c>
      <c r="D83" s="15">
        <f>15*12</f>
        <v/>
      </c>
      <c r="E83" s="70" t="n"/>
      <c r="F83" s="70" t="n"/>
      <c r="G83" s="70" t="n"/>
    </row>
    <row r="84" ht="15.75" customHeight="1" s="71">
      <c r="B84" s="31" t="n"/>
      <c r="C84" s="14" t="inlineStr">
        <is>
          <t>Extra Maintanence (Fixes)</t>
        </is>
      </c>
      <c r="D84" s="15">
        <f>250*12</f>
        <v/>
      </c>
      <c r="E84" s="70" t="n"/>
      <c r="F84" s="70" t="n"/>
      <c r="G84" s="70" t="n"/>
    </row>
    <row r="85" ht="15.75" customHeight="1" s="71">
      <c r="B85" s="32" t="n"/>
      <c r="C85" s="69" t="inlineStr">
        <is>
          <t>TOTAL EXPENSES</t>
        </is>
      </c>
      <c r="D85" s="16">
        <f>SUM(D77:D84)</f>
        <v/>
      </c>
      <c r="E85" s="70" t="n"/>
      <c r="F85" s="70" t="n"/>
      <c r="G85" s="70" t="n"/>
    </row>
    <row r="86" ht="15.75" customHeight="1" s="71">
      <c r="B86" s="22" t="n"/>
      <c r="C86" s="70" t="n"/>
      <c r="D86" s="70" t="n"/>
      <c r="E86" s="70" t="n"/>
      <c r="F86" s="70" t="n"/>
      <c r="G86" s="70" t="n"/>
    </row>
    <row r="87" ht="15.75" customHeight="1" s="71">
      <c r="B87" s="33" t="inlineStr">
        <is>
          <t>Expenses</t>
        </is>
      </c>
      <c r="C87" s="11" t="inlineStr">
        <is>
          <t>Cleaning Fee $150 per session</t>
        </is>
      </c>
      <c r="D87" s="12">
        <f>150*7*12</f>
        <v/>
      </c>
      <c r="E87" s="70" t="n"/>
    </row>
    <row r="88" ht="15.75" customHeight="1" s="71">
      <c r="B88" s="20" t="inlineStr">
        <is>
          <t>3 BD</t>
        </is>
      </c>
      <c r="C88" s="14" t="inlineStr">
        <is>
          <t>Parking</t>
        </is>
      </c>
      <c r="D88" s="13" t="n">
        <v>260</v>
      </c>
      <c r="E88" s="70" t="n"/>
    </row>
    <row r="89" ht="15.75" customHeight="1" s="71">
      <c r="B89" s="31" t="n"/>
      <c r="C89" s="14" t="inlineStr">
        <is>
          <t>Water</t>
        </is>
      </c>
      <c r="D89" s="13">
        <f>125*12</f>
        <v/>
      </c>
      <c r="E89" s="70" t="n"/>
      <c r="F89" s="70" t="n"/>
      <c r="G89" s="70" t="n"/>
    </row>
    <row r="90" ht="15.75" customHeight="1" s="71">
      <c r="B90" s="31" t="n"/>
      <c r="C90" s="14" t="inlineStr">
        <is>
          <t>Electricty</t>
        </is>
      </c>
      <c r="D90" s="13">
        <f>75*12</f>
        <v/>
      </c>
      <c r="E90" s="70" t="n"/>
      <c r="F90" s="70" t="n"/>
      <c r="G90" s="70" t="n"/>
    </row>
    <row r="91" ht="15.75" customHeight="1" s="71">
      <c r="B91" s="31" t="n"/>
      <c r="C91" s="14" t="inlineStr">
        <is>
          <t>Gas</t>
        </is>
      </c>
      <c r="D91" s="13">
        <f>125*12</f>
        <v/>
      </c>
      <c r="E91" s="70" t="n"/>
      <c r="F91" s="70" t="n"/>
      <c r="G91" s="70" t="n"/>
    </row>
    <row r="92" ht="15.75" customHeight="1" s="71">
      <c r="B92" s="31" t="n"/>
      <c r="C92" s="14" t="inlineStr">
        <is>
          <t>Internet</t>
        </is>
      </c>
      <c r="D92" s="15">
        <f>50*12</f>
        <v/>
      </c>
      <c r="E92" s="70" t="n"/>
      <c r="F92" s="70" t="n"/>
      <c r="G92" s="70" t="n"/>
    </row>
    <row r="93" ht="15.75" customHeight="1" s="71">
      <c r="B93" s="31" t="n"/>
      <c r="C93" s="14" t="inlineStr">
        <is>
          <t>Streaming Service (Netflix)</t>
        </is>
      </c>
      <c r="D93" s="15">
        <f>15*12</f>
        <v/>
      </c>
      <c r="E93" s="70" t="n"/>
      <c r="F93" s="70" t="n"/>
      <c r="G93" s="70" t="n"/>
    </row>
    <row r="94" ht="15.75" customHeight="1" s="71">
      <c r="B94" s="31" t="n"/>
      <c r="C94" s="14" t="inlineStr">
        <is>
          <t>Extra Maintanence (Fixes)</t>
        </is>
      </c>
      <c r="D94" s="15">
        <f>300*12</f>
        <v/>
      </c>
      <c r="E94" s="70" t="n"/>
      <c r="F94" s="70" t="n"/>
      <c r="G94" s="70" t="n"/>
    </row>
    <row r="95" ht="15.75" customHeight="1" s="71">
      <c r="B95" s="32" t="n"/>
      <c r="C95" s="69" t="inlineStr">
        <is>
          <t>TOTAL EXPENSES</t>
        </is>
      </c>
      <c r="D95" s="16">
        <f>SUM(D87:D94)</f>
        <v/>
      </c>
      <c r="E95" s="70" t="n"/>
      <c r="F95" s="70" t="n"/>
      <c r="G95" s="70" t="n"/>
    </row>
  </sheetData>
  <mergeCells count="1">
    <mergeCell ref="B65:G65"/>
  </mergeCells>
  <hyperlinks>
    <hyperlink ref="E8" r:id="rId1"/>
    <hyperlink ref="E20" r:id="rId2"/>
  </hyperlink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2021-10-06T20:11:18Z</dcterms:created>
  <dcterms:modified xsi:type="dcterms:W3CDTF">2023-01-02T05:26:19Z</dcterms:modified>
  <cp:lastModifiedBy>Aryaman Patel</cp:lastModifiedBy>
</cp:coreProperties>
</file>