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15" yWindow="3615" windowWidth="16875" windowHeight="10432" tabRatio="600" firstSheet="0" activeTab="0" autoFilterDateGrouping="1"/>
  </bookViews>
  <sheets>
    <sheet name="Wildwood PY" sheetId="1" state="visible" r:id="rId1"/>
  </sheets>
  <definedNames>
    <definedName name="AZ">Template!#REF!</definedName>
    <definedName name="za">Template!#REF!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8">
    <font>
      <name val="Arial"/>
      <color rgb="FF000000"/>
      <sz val="10"/>
    </font>
    <font>
      <name val="Calibri"/>
      <family val="2"/>
      <b val="1"/>
      <color theme="1"/>
      <sz val="14"/>
    </font>
    <font>
      <name val="Calibri"/>
      <family val="2"/>
      <color theme="1"/>
      <sz val="14"/>
    </font>
    <font>
      <name val="Calibri"/>
      <family val="2"/>
      <b val="1"/>
      <color rgb="FF000000"/>
      <sz val="14"/>
    </font>
    <font>
      <name val="Calibri"/>
      <family val="2"/>
      <b val="1"/>
      <sz val="14"/>
    </font>
    <font>
      <name val="Calibri"/>
      <family val="2"/>
      <sz val="14"/>
    </font>
    <font>
      <name val="Calibri"/>
      <b val="1"/>
      <color rgb="FF000000"/>
      <sz val="14"/>
      <u val="single"/>
    </font>
    <font>
      <name val="Arial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9" fontId="2" fillId="0" borderId="6" applyAlignment="1" pivotButton="0" quotePrefix="0" xfId="0">
      <alignment horizontal="center"/>
    </xf>
    <xf numFmtId="164" fontId="2" fillId="0" borderId="2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" fillId="0" borderId="7" pivotButton="0" quotePrefix="0" xfId="0"/>
    <xf numFmtId="0" fontId="2" fillId="0" borderId="8" pivotButton="0" quotePrefix="0" xfId="0"/>
    <xf numFmtId="164" fontId="2" fillId="0" borderId="7" applyAlignment="1" pivotButton="0" quotePrefix="0" xfId="0">
      <alignment horizontal="right"/>
    </xf>
    <xf numFmtId="164" fontId="2" fillId="0" borderId="12" applyAlignment="1" pivotButton="0" quotePrefix="0" xfId="0">
      <alignment horizontal="right"/>
    </xf>
    <xf numFmtId="0" fontId="2" fillId="0" borderId="11" pivotButton="0" quotePrefix="0" xfId="0"/>
    <xf numFmtId="164" fontId="2" fillId="0" borderId="12" pivotButton="0" quotePrefix="0" xfId="0"/>
    <xf numFmtId="164" fontId="1" fillId="0" borderId="1" pivotButton="0" quotePrefix="0" xfId="0"/>
    <xf numFmtId="9" fontId="2" fillId="0" borderId="5" applyAlignment="1" pivotButton="0" quotePrefix="0" xfId="0">
      <alignment horizontal="center"/>
    </xf>
    <xf numFmtId="164" fontId="2" fillId="0" borderId="5" applyAlignment="1" pivotButton="0" quotePrefix="0" xfId="0">
      <alignment horizontal="center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5" fillId="0" borderId="4" pivotButton="0" quotePrefix="0" xfId="0"/>
    <xf numFmtId="0" fontId="4" fillId="0" borderId="1" applyAlignment="1" pivotButton="0" quotePrefix="0" xfId="0">
      <alignment horizontal="right"/>
    </xf>
    <xf numFmtId="9" fontId="5" fillId="0" borderId="6" applyAlignment="1" pivotButton="0" quotePrefix="0" xfId="0">
      <alignment horizontal="center"/>
    </xf>
    <xf numFmtId="164" fontId="5" fillId="0" borderId="2" applyAlignment="1" pivotButton="0" quotePrefix="0" xfId="0">
      <alignment horizontal="center"/>
    </xf>
    <xf numFmtId="0" fontId="5" fillId="0" borderId="9" pivotButton="0" quotePrefix="0" xfId="0"/>
    <xf numFmtId="164" fontId="5" fillId="0" borderId="5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" pivotButton="0" quotePrefix="0" xfId="0"/>
    <xf numFmtId="0" fontId="5" fillId="0" borderId="12" pivotButton="0" quotePrefix="0" xfId="0"/>
    <xf numFmtId="0" fontId="5" fillId="0" borderId="13" pivotButton="0" quotePrefix="0" xfId="0"/>
    <xf numFmtId="0" fontId="4" fillId="0" borderId="7" pivotButton="0" quotePrefix="0" xfId="0"/>
    <xf numFmtId="164" fontId="2" fillId="0" borderId="1" pivotButton="0" quotePrefix="0" xfId="0"/>
    <xf numFmtId="0" fontId="1" fillId="0" borderId="1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9" fontId="5" fillId="0" borderId="17" applyAlignment="1" pivotButton="0" quotePrefix="0" xfId="0">
      <alignment horizontal="center"/>
    </xf>
    <xf numFmtId="164" fontId="2" fillId="0" borderId="18" applyAlignment="1" pivotButton="0" quotePrefix="0" xfId="0">
      <alignment horizontal="center"/>
    </xf>
    <xf numFmtId="164" fontId="5" fillId="0" borderId="19" applyAlignment="1" pivotButton="0" quotePrefix="0" xfId="0">
      <alignment horizontal="center"/>
    </xf>
    <xf numFmtId="164" fontId="5" fillId="0" borderId="20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9" fontId="5" fillId="0" borderId="23" applyAlignment="1" pivotButton="0" quotePrefix="0" xfId="0">
      <alignment horizontal="center"/>
    </xf>
    <xf numFmtId="164" fontId="2" fillId="0" borderId="24" applyAlignment="1" pivotButton="0" quotePrefix="0" xfId="0">
      <alignment horizontal="center"/>
    </xf>
    <xf numFmtId="164" fontId="5" fillId="0" borderId="24" applyAlignment="1" pivotButton="0" quotePrefix="0" xfId="0">
      <alignment horizontal="center"/>
    </xf>
    <xf numFmtId="0" fontId="0" fillId="0" borderId="25" pivotButton="0" quotePrefix="0" xfId="0"/>
    <xf numFmtId="0" fontId="3" fillId="0" borderId="26" applyAlignment="1" pivotButton="0" quotePrefix="0" xfId="0">
      <alignment horizontal="center"/>
    </xf>
    <xf numFmtId="164" fontId="5" fillId="0" borderId="2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8" pivotButton="0" quotePrefix="0" xfId="0"/>
    <xf numFmtId="0" fontId="2" fillId="0" borderId="20" pivotButton="0" quotePrefix="0" xfId="0"/>
    <xf numFmtId="0" fontId="0" fillId="0" borderId="20" pivotButton="0" quotePrefix="0" xfId="0"/>
    <xf numFmtId="0" fontId="5" fillId="0" borderId="29" pivotButton="0" quotePrefix="0" xfId="0"/>
    <xf numFmtId="0" fontId="5" fillId="0" borderId="30" pivotButton="0" quotePrefix="0" xfId="0"/>
    <xf numFmtId="0" fontId="1" fillId="0" borderId="27" pivotButton="0" quotePrefix="0" xfId="0"/>
    <xf numFmtId="0" fontId="1" fillId="0" borderId="31" pivotButton="0" quotePrefix="0" xfId="0"/>
    <xf numFmtId="0" fontId="1" fillId="0" borderId="27" applyAlignment="1" pivotButton="0" quotePrefix="0" xfId="0">
      <alignment horizontal="right"/>
    </xf>
    <xf numFmtId="0" fontId="1" fillId="0" borderId="27" applyAlignment="1" pivotButton="0" quotePrefix="0" xfId="0">
      <alignment horizontal="center"/>
    </xf>
    <xf numFmtId="9" fontId="2" fillId="0" borderId="27" applyAlignment="1" pivotButton="0" quotePrefix="0" xfId="0">
      <alignment horizontal="center"/>
    </xf>
    <xf numFmtId="164" fontId="2" fillId="0" borderId="27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0" fillId="0" borderId="21" pivotButton="0" quotePrefix="0" xfId="0"/>
    <xf numFmtId="0" fontId="7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164" fontId="2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PY</author>
  </authors>
  <commentList>
    <comment ref="E8" authorId="0" shapeId="0">
      <text>
        <t>AllTheRooms:{
    "name": "Bayfront home on Sunset Lake.",
    "rating": 100,
    "areaName": "Wildwood Crest, NJ 08260, United States",
    "areaId": 1058412,
    "uid": "10534028",
    "providerId": "airbnb",
    "arrangementType": "Entire Home",
    "instantBook": null,
    "isManaged": null,
    "latitude": 38.97508,
    "longitude": -74.83781,
    "url": "https://www.airbnb.com/rooms/10534028",
    "sleeps": 2,
    "bedrooms": 1,
    "bathrooms": 1,
    "image": {
        "t": null,
        "n": "https://a0.muscache.com/im/pictures/miso/Hosting-10534028/original/43aaec71-58b2-4ddb-a626-5b83f20ee5a2.jpeg",
        "__typename": "Image"
    },
    "vrps": {
        "value": 941,
        "month": "2022-12-31",
        "__typename": "VrpsScore"
    },
    "isSuperhost": false,
    "dailyRate": 302.383040936,
    "occupancyRate": 0.507418,
    "trackedId": null,
    "reviewsCount": 211,
    "beds": 1,
    "hostName": "Paul",
    "childrenAllowed": false,
    "eventsAllowed": false,
    "smokingAllowed": false,
    "petsAllowed": false,
    "checkInTime": "15:00",
    "checkOutTime": "10:00",
    "cleaningFee": 150,
    "weeklyDiscountFactor": 0.95,
    "monthlyDiscountFactor": 0.9,
    "scores": [
        {
            "areaId": null,
            "score": 941,
            "difference": 558,
            "description": [
                "Amazing! Not only did your score improve by 558 points, you also reached an impressive performance score of 941.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806784,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"1735437",
    "airbnb_property_id": "10534028",
    "homeaway_property_id": null,
    "m_homeaway_property_id": null,
    "title": "Bayfront home on Sunset Lake.",
    "room_type": "Entire home/apt",
    "property_type": "Cottage",
    "adr": 355.24,
    "occ": "permission_denied",
    "revenue": "permission_denied",
    "reviews": 210,
    "rating": 10.0,
    "bedrooms": 1,
    "accommodates": 2,
    "bathrooms": 1.0,
    "latitude": 38.97508,
    "longitude": -74.83781,
    "days_available": 320,
    "img_cover": "https://a0.muscache.com/im/pictures/miso/Hosting-10534028/original/43aaec71-58b2-4ddb-a626-5b83f20ee5a2.jpeg?aki_policy=x_large",
    "platforms": {
        "airbnb_property_id": "10534028",
        "homeaway_property_id": null
    },
    "regions": {
        "zipcode_ids": [
            16108
        ]
    }
}</t>
      </text>
    </comment>
    <comment ref="F8" authorId="0" shapeId="0">
      <text>
        <t>AllTheRooms:{
    "name": "Steps Away from Beach - Ocean View",
    "rating": 100,
    "areaName": "Wildwood Crest, NJ 08260, United States",
    "areaId": 1058412,
    "uid": "22016947",
    "providerId": "airbnb",
    "arrangementType": "Entire Home",
    "instantBook": null,
    "isManaged": null,
    "latitude": 38.96633,
    "longitude": -74.83916,
    "url": "https://www.airbnb.com/rooms/22016947",
    "sleeps": 6,
    "bedrooms": 1,
    "bathrooms": 1,
    "image": {
        "t": null,
        "n": "https://a0.muscache.com/im/pictures/8646ecf8-9744-4b98-9d1f-74bf42f7242e.jpg",
        "__typename": "Image"
    },
    "vrps": {
        "value": 934,
        "month": "2022-12-31",
        "__typename": "VrpsScore"
    },
    "isSuperhost": true,
    "dailyRate": 171.713235294,
    "occupancyRate": 0.537549,
    "trackedId": null,
    "reviewsCount": 169,
    "beds": 4,
    "hostName": "Kathleen",
    "childrenAllowed": true,
    "eventsAllowed": false,
    "smokingAllowed": false,
    "petsAllowed": false,
    "checkInTime": null,
    "checkOutTime": "10:00",
    "cleaningFee": 85,
    "weeklyDiscountFactor": 1,
    "monthlyDiscountFactor": 1,
    "scores": [
        {
            "areaId": null,
            "score": 934,
            "difference": 77,
            "description": [
                "Great news your score improved by 77 points, and your overall performance score is now a very impressive 934 points - great work!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806784,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"8016522",
    "airbnb_property_id": "22016947",
    "homeaway_property_id": null,
    "m_homeaway_property_id": "4777851ha",
    "title": "Steps Away from Beach - Ocean View",
    "room_type": "Entire home/apt",
    "property_type": "Apartment",
    "adr": 173.44,
    "occ": "permission_denied",
    "revenue": "permission_denied",
    "reviews": 259,
    "rating": 9.9,
    "bedrooms": 1,
    "accommodates": 6,
    "bathrooms": 1.0,
    "latitude": 38.96633,
    "longitude": -74.83916,
    "days_available": 322,
    "img_cover": "https://a0.muscache.com/im/pictures/8646ecf8-9744-4b98-9d1f-74bf42f7242e.jpg?aki_policy=x_large",
    "platforms": {
        "airbnb_property_id": "22016947",
        "homeaway_property_id": "4777851ha"
    },
    "regions": {
        "zipcode_ids": [
            16108
        ]
    }
}</t>
      </text>
    </comment>
    <comment ref="G8" authorId="0" shapeId="0">
      <text>
        <t>AllTheRooms:{
    "name": "Family orientated beach front condo Wildwood Crest",
    "rating": 100,
    "areaName": "Wildwood Crest , NJ 08260, United States",
    "areaId": 1058412,
    "uid": "52185697",
    "providerId": "airbnb",
    "arrangementType": "Entire Home",
    "instantBook": null,
    "isManaged": null,
    "latitude": 38.96396,
    "longitude": -74.84158,
    "url": "https://www.airbnb.com/rooms/52185697",
    "sleeps": 6,
    "bedrooms": 1,
    "bathrooms": 1,
    "image": {
        "t": null,
        "n": "https://a0.muscache.com/im/pictures/miso/Hosting-52185697/original/f97a7a77-b81a-423a-83bc-ea9a0ef7d78c.jpeg",
        "__typename": "Image"
    },
    "vrps": {
        "value": 944,
        "month": "2022-12-31",
        "__typename": "VrpsScore"
    },
    "isSuperhost": true,
    "dailyRate": 167.098292683,
    "occupancyRate": 0.625,
    "trackedId": null,
    "reviewsCount": 52,
    "beds": 3,
    "hostName": "Jeff",
    "childrenAllowed": true,
    "eventsAllowed": false,
    "smokingAllowed": false,
    "petsAllowed": false,
    "checkInTime": "15:00",
    "checkOutTime": "11:00",
    "cleaningFee": 100,
    "weeklyDiscountFactor": 0.95,
    "monthlyDiscountFactor": 0.95,
    "scores": [
        {
            "areaId": null,
            "score": 944,
            "difference": 4,
            "description": [
                "Your  performance score has not changed this month, it's still at 944.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806784,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"497341645",
    "airbnb_property_id": "52185697",
    "homeaway_property_id": null,
    "m_homeaway_property_id": "678612",
    "title": "Family orientated beach front condo Wildwood Crest",
    "room_type": "Entire home/apt",
    "property_type": "Condominium (condo)",
    "adr": 190.73,
    "occ": "permission_denied",
    "revenue": "permission_denied",
    "reviews": 107,
    "rating": 9.6,
    "bedrooms": 1,
    "accommodates": 6,
    "bathrooms": 1.0,
    "latitude": 38.96396,
    "longitude": -74.84158,
    "days_available": 356,
    "img_cover": "https://a0.muscache.com/im/pictures/miso/Hosting-52185697/original/f97a7a77-b81a-423a-83bc-ea9a0ef7d78c.jpeg?aki_policy=x_large",
    "platforms": {
        "airbnb_property_id": "52185697",
        "homeaway_property_id": "678612"
    },
    "regions": {
        "zipcode_ids": [
            16108
        ]
    }
}</t>
      </text>
    </comment>
    <comment ref="E14" authorId="0" shapeId="0">
      <text>
        <t>AllTheRooms:{
    "name": "~Cozy Beach Cottage~",
    "rating": 100,
    "areaName": "North Wildwood, NJ 08260, United States",
    "areaId": 1058412,
    "uid": "22775763",
    "providerId": "airbnb",
    "arrangementType": "Entire Home",
    "instantBook": null,
    "isManaged": null,
    "latitude": 39.00929,
    "longitude": -74.79691,
    "url": "https://www.airbnb.com/rooms/22775763",
    "sleeps": 4,
    "bedrooms": 2,
    "bathrooms": 1,
    "image": {
        "t": null,
        "n": "https://a0.muscache.com/im/pictures/c7742ba2-2d2c-4838-937a-990e2ebb6ede.jpg",
        "__typename": "Image"
    },
    "vrps": {
        "value": 997,
        "month": "2022-12-31",
        "__typename": "VrpsScore"
    },
    "isSuperhost": true,
    "dailyRate": 136.645705521,
    "occupancyRate": 0.676349,
    "trackedId": null,
    "reviewsCount": 142,
    "beds": 3,
    "hostName": "Marianne",
    "childrenAllowed": true,
    "eventsAllowed": false,
    "smokingAllowed": false,
    "petsAllowed": false,
    "checkInTime": "15:00",
    "checkOutTime": "11:00",
    "cleaningFee": 85,
    "weeklyDiscountFactor": 0.9,
    "monthlyDiscountFactor": 0.8,
    "scores": [
        {
            "areaId": null,
            "score": 997,
            "difference": -2,
            "description": [
                "Your  performance score has not changed this month, it's still at 997.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849581,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"8347646",
    "airbnb_property_id": "22775763",
    "homeaway_property_id": null,
    "m_homeaway_property_id": "1831128",
    "title": "~Cozy Beach Cottage~",
    "room_type": "Entire home/apt",
    "property_type": "Cottage",
    "adr": 185.23,
    "occ": "permission_denied",
    "revenue": "permission_denied",
    "reviews": 145,
    "rating": 10.0,
    "bedrooms": 2,
    "accommodates": 4,
    "bathrooms": 1.0,
    "latitude": 39.00929,
    "longitude": -74.79691,
    "days_available": 331,
    "img_cover": "https://a0.muscache.com/im/pictures/c7742ba2-2d2c-4838-937a-990e2ebb6ede.jpg?aki_policy=x_large",
    "platforms": {
        "airbnb_property_id": "22775763",
        "homeaway_property_id": "1831128"
    },
    "regions": {
        "zipcode_ids": [
            16108
        ]
    }
}</t>
      </text>
    </comment>
    <comment ref="F14" authorId="0" shapeId="0">
      <text>
        <t>AllTheRooms:{
    "name": "2 BR steps from convention center,boardwalk,beach",
    "rating": 90,
    "areaName": "Wildwood, NJ 08260, United States",
    "areaId": 1058412,
    "uid": "48447960",
    "providerId": "airbnb",
    "arrangementType": "Entire Home",
    "instantBook": null,
    "isManaged": null,
    "latitude": 38.9843,
    "longitude": -74.82042,
    "url": "https://www.airbnb.com/rooms/48447960",
    "sleeps": 7,
    "bedrooms": 2,
    "bathrooms": 1,
    "image": {
        "t": null,
        "n": "https://a0.muscache.com/im/pictures/miso/Hosting-48447960/original/2a5e00e1-6079-45fc-8543-1ca54b972425.jpeg",
        "__typename": "Image"
    },
    "vrps": {
        "value": 938,
        "month": "2022-12-31",
        "__typename": "VrpsScore"
    },
    "isSuperhost": false,
    "dailyRate": 212.237569061,
    "occupancyRate": 0.562112,
    "trackedId": null,
    "reviewsCount": 61,
    "beds": 4,
    "hostName": "Brittany",
    "childrenAllowed": true,
    "eventsAllowed": false,
    "smokingAllowed": false,
    "petsAllowed": false,
    "checkInTime": "15:00",
    "checkOutTime": null,
    "cleaningFee": 150,
    "weeklyDiscountFactor": 0.97,
    "monthlyDiscountFactor": 0.95,
    "scores": [
        {
            "areaId": null,
            "score": 938,
            "difference": 331,
            "description": [
                "Amazing! Not only did your score improve by 331 points, you also reached an impressive performance score of 938.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798848,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"421764343",
    "airbnb_property_id": "48447960",
    "homeaway_property_id": null,
    "m_homeaway_property_id": "2245752",
    "title": "2 BR steps from convention center,boardwalk,beach",
    "room_type": "Entire home/apt",
    "property_type": "House",
    "adr": 294.74,
    "occ": "permission_denied",
    "revenue": "permission_denied",
    "reviews": 81,
    "rating": 9.0,
    "bedrooms": 2,
    "accommodates": 7,
    "bathrooms": 1.0,
    "latitude": 38.9843,
    "longitude": -74.82042,
    "days_available": 334,
    "img_cover": "https://a0.muscache.com/im/pictures/miso/Hosting-48447960/original/2a5e00e1-6079-45fc-8543-1ca54b972425.jpeg?aki_policy=x_large",
    "platforms": {
        "airbnb_property_id": "48447960",
        "homeaway_property_id": "2245752"
    },
    "regions": {
        "zipcode_ids": [
            16108
        ]
    }
}</t>
      </text>
    </comment>
    <comment ref="G14" authorId="0" shapeId="0">
      <text>
        <t>AllTheRooms:{
    "name": "Affordable beachfront Apt with balcony Sleeps 8",
    "rating": 100,
    "areaName": "Wildwood, NJ 08260, United States",
    "areaId": 1058412,
    "uid": "49362807",
    "providerId": "airbnb",
    "arrangementType": "Entire Home",
    "instantBook": null,
    "isManaged": null,
    "latitude": 38.98825,
    "longitude": -74.80803,
    "url": "https://www.airbnb.com/rooms/49362807",
    "sleeps": 8,
    "bedrooms": 2,
    "bathrooms": 1,
    "image": {
        "t": null,
        "n": "https://a0.muscache.com/im/pictures/585d8cde-ebd8-4888-8924-78414779b0a7.jpg",
        "__typename": "Image"
    },
    "vrps": {
        "value": 995,
        "month": "2022-12-31",
        "__typename": "VrpsScore"
    },
    "isSuperhost": true,
    "dailyRate": 406.869918699,
    "occupancyRate": 0.5,
    "trackedId": null,
    "reviewsCount": 62,
    "beds": 5,
    "hostName": "Willy",
    "childrenAllowed": true,
    "eventsAllowed": true,
    "smokingAllowed": false,
    "petsAllowed": false,
    "checkInTime": "15:00",
    "checkOutTime": "11:00",
    "cleaningFee": 150,
    "weeklyDiscountFactor": 1,
    "monthlyDiscountFactor": 1,
    "scores": [
        {
            "areaId": null,
            "score": 995,
            "difference": 388,
            "description": [
                "Amazing! Not only did your score improve by 388 points, you also reached an impressive performance score of 995.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798848,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"444019791",
    "airbnb_property_id": "49362807",
    "homeaway_property_id": null,
    "m_homeaway_property_id": "2287879",
    "title": "Affordable beachfront Apt with balcony Sleeps 8",
    "room_type": "Entire home/apt",
    "property_type": "Apartment",
    "adr": 343.65,
    "occ": "permission_denied",
    "revenue": "permission_denied",
    "reviews": 61,
    "rating": null,
    "bedrooms": 2,
    "accommodates": 8,
    "bathrooms": 1.0,
    "latitude": 38.98825,
    "longitude": -74.80803,
    "days_available": 349,
    "img_cover": "https://a0.muscache.com/im/pictures/585d8cde-ebd8-4888-8924-78414779b0a7.jpg?aki_policy=x_large",
    "platforms": {
        "airbnb_property_id": "49362807",
        "homeaway_property_id": "2287879"
    },
    "regions": {
        "zipcode_ids": [
            16108
        ]
    }
}</t>
      </text>
    </comment>
    <comment ref="E20" authorId="0" shapeId="0">
      <text>
        <t>AllTheRooms:{
    "name": "Cozy Cottage 1.5 Blocks from Beach; Pet Friendly!",
    "rating": 100,
    "areaName": "Wildwood Crest, NJ 08260, United States",
    "areaId": 1058412,
    "uid": "47893501",
    "providerId": "airbnb",
    "arrangementType": "Entire Home",
    "instantBook": null,
    "isManaged": null,
    "latitude": 38.97845,
    "longitude": -74.82588,
    "url": "https://www.airbnb.com/rooms/47893501",
    "sleeps": 8,
    "bedrooms": 3,
    "bathrooms": 1,
    "image": {
        "t": null,
        "n": "https://a0.muscache.com/im/pictures/e729e8f6-ec77-458c-a1d3-239a9a7710da.jpg",
        "__typename": "Image"
    },
    "vrps": {
        "value": 999,
        "month": "2022-12-31",
        "__typename": "VrpsScore"
    },
    "isSuperhost": true,
    "dailyRate": 256.078952812,
    "occupancyRate": 0.694969,
    "trackedId": null,
    "reviewsCount": 95,
    "beds": 6,
    "hostName": "Peter",
    "childrenAllowed": true,
    "eventsAllowed": false,
    "smokingAllowed": false,
    "petsAllowed": true,
    "checkInTime": "15:00",
    "checkOutTime": "10:00",
    "cleaningFee": 150,
    "weeklyDiscountFactor": 1,
    "monthlyDiscountFactor": 1,
    "scores": [
        {
            "areaId": null,
            "score": 999,
            "difference": 0,
            "description": [
                "Your  performance score has not changed this month, it's still at 999.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806784,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"417397815",
    "airbnb_property_id": "47893501",
    "homeaway_property_id": null,
    "m_homeaway_property_id": null,
    "title": "Cozy Cottage 1.5 Blocks from Beach; Pet Friendly!",
    "room_type": "Entire home/apt",
    "property_type": "Cottage",
    "adr": 300.02,
    "occ": "permission_denied",
    "revenue": "permission_denied",
    "reviews": 95,
    "rating": 9.9,
    "bedrooms": 3,
    "accommodates": 8,
    "bathrooms": 1.0,
    "latitude": 38.97845,
    "longitude": -74.82588,
    "days_available": 337,
    "img_cover": "https://a0.muscache.com/im/pictures/e729e8f6-ec77-458c-a1d3-239a9a7710da.jpg?aki_policy=x_large",
    "platforms": {
        "airbnb_property_id": "47893501",
        "homeaway_property_id": null
    },
    "regions": {
        "zipcode_ids": [
            16108
        ]
    }
}</t>
      </text>
    </comment>
    <comment ref="F20" authorId="0" shapeId="0">
      <text>
        <t>AllTheRooms:{
    "name": "Lovely 3 Bdrm 2 Bath Apt, 1 block From The Beach!",
    "rating": 100,
    "areaName": "Wildwood, NJ 08260, United States",
    "areaId": 1058412,
    "uid": "51523856",
    "providerId": "airbnb",
    "arrangementType": "Entire Home",
    "instantBook": null,
    "isManaged": null,
    "latitude": 38.99029,
    "longitude": -74.80798,
    "url": "https://www.airbnb.com/rooms/51523856",
    "sleeps": 6,
    "bedrooms": 3,
    "bathrooms": 2,
    "image": {
        "t": null,
        "n": "https://a0.muscache.com/im/pictures/a115057b-ac11-440f-9e87-1d91c72040eb.jpg",
        "__typename": "Image"
    },
    "vrps": {
        "value": 987,
        "month": "2022-12-31",
        "__typename": "VrpsScore"
    },
    "isSuperhost": true,
    "dailyRate": 294.24,
    "occupancyRate": 0.534188,
    "trackedId": null,
    "reviewsCount": 102,
    "beds": 3,
    "hostName": "Alexander",
    "childrenAllowed": true,
    "eventsAllowed": null,
    "smokingAllowed": false,
    "petsAllowed": false,
    "checkInTime": "15:00",
    "checkOutTime": "11:00",
    "cleaningFee": 0,
    "weeklyDiscountFactor": 0.95,
    "monthlyDiscountFactor": 0.9,
    "scores": [
        {
            "areaId": null,
            "score": 987,
            "difference": 21,
            "description": [
                "Great news your score improved by 21 points, and your overall performance score is now a very impressive 987 points - great work!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798848,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"478966236",
    "airbnb_property_id": "51523856",
    "homeaway_property_id": null,
    "m_homeaway_property_id": "2421275",
    "title": "Lovely 3 Bdrm 2 Bath Apt, 1 block From The Beach!",
    "room_type": "Entire home/apt",
    "property_type": "Apartment",
    "adr": 272.83,
    "occ": "permission_denied",
    "revenue": "permission_denied",
    "reviews": 119,
    "rating": 9.5,
    "bedrooms": 3,
    "accommodates": 6,
    "bathrooms": 2.0,
    "latitude": 38.99029,
    "longitude": -74.80798,
    "days_available": 342,
    "img_cover": "https://a0.muscache.com/im/pictures/a115057b-ac11-440f-9e87-1d91c72040eb.jpg?aki_policy=x_large",
    "platforms": {
        "airbnb_property_id": "51523856",
        "homeaway_property_id": "2421275"
    },
    "regions": {
        "zipcode_ids": [
            16108
        ]
    }
}</t>
      </text>
    </comment>
    <comment ref="E26" authorId="0" shapeId="0">
      <text>
        <t>AllTheRooms:{
    "name": "4 Bedroom 2 Bath Condo 2 Blocks from Beach",
    "rating": 100,
    "areaName": "Wildwood, NJ 08260, United States",
    "areaId": 1058412,
    "uid": "32460435",
    "providerId": "airbnb",
    "arrangementType": "Entire Home",
    "instantBook": null,
    "isManaged": null,
    "latitude": 38.98587,
    "longitude": -74.8209,
    "url": "https://www.airbnb.com/rooms/32460435",
    "sleeps": 10,
    "bedrooms": 4,
    "bathrooms": 2,
    "image": {
        "t": null,
        "n": "https://a0.muscache.com/im/pictures/7316ccbd-7b43-4c2c-b82d-a91e6c9a3bb4.jpg",
        "__typename": "Image"
    },
    "vrps": {
        "value": 999,
        "month": "2022-12-31",
        "__typename": "VrpsScore"
    },
    "isSuperhost": true,
    "dailyRate": 331.871794872,
    "occupancyRate": 0.5,
    "trackedId": null,
    "reviewsCount": 61,
    "beds": 7,
    "hostName": "Chad",
    "childrenAllowed": true,
    "eventsAllowed": false,
    "smokingAllowed": false,
    "petsAllowed": false,
    "checkInTime": "16:00",
    "checkOutTime": "10:00",
    "cleaningFee": 150,
    "weeklyDiscountFactor": 1,
    "monthlyDiscountFactor": 1,
    "scores": [
        {
            "areaId": null,
            "score": 999,
            "difference": 0,
            "description": [
                "Your  performance score has not changed this month, it's still at 999.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798848,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"12535454",
    "airbnb_property_id": "32460435",
    "homeaway_property_id": null,
    "m_homeaway_property_id": "7557995ha",
    "title": "4 Bedroom 2 Bath Condo 2 Blocks from Beach",
    "room_type": "Entire home/apt",
    "property_type": "Condominium (condo)",
    "adr": 318.83,
    "occ": "permission_denied",
    "revenue": "permission_denied",
    "reviews": 92,
    "rating": 9.8,
    "bedrooms": 4,
    "accommodates": 10,
    "bathrooms": 2.0,
    "latitude": 38.98587,
    "longitude": -74.8209,
    "days_available": 340,
    "img_cover": "https://a0.muscache.com/im/pictures/7316ccbd-7b43-4c2c-b82d-a91e6c9a3bb4.jpg?aki_policy=x_large",
    "platforms": {
        "airbnb_property_id": "32460435",
        "homeaway_property_id": "7557995ha"
    },
    "regions": {
        "zipcode_ids": [
            16108
        ]
    }
}</t>
      </text>
    </comment>
    <comment ref="E32" authorId="0" shapeId="0">
      <text>
        <t>AllTheRooms:{
    "name": "Luxe Condo w/Game Area, Walk to Beach &amp; Boardwalk!",
    "rating": 100,
    "areaName": "Wildwood, NJ 08260, United States",
    "areaId": 1058412,
    "uid": "43373530",
    "providerId": "airbnb",
    "arrangementType": "Entire Home",
    "instantBook": null,
    "isManaged": null,
    "latitude": 38.98579,
    "longitude": -74.81885,
    "url": "https://www.airbnb.com/rooms/43373530",
    "sleeps": 11,
    "bedrooms": 5,
    "bathrooms": 3,
    "image": {
        "t": null,
        "n": "https://a0.muscache.com/im/pictures/prohost-api/Hosting-43373530/original/417212e2-a20b-47b7-a045-77bd2042b447.jpeg",
        "__typename": "Image"
    },
    "vrps": {
        "value": 999,
        "month": "2022-12-31",
        "__typename": "VrpsScore"
    },
    "isSuperhost": false,
    "dailyRate": 773.014814815,
    "occupancyRate": 0.630841,
    "trackedId": null,
    "reviewsCount": 41,
    "beds": 9,
    "hostName": "Evolve",
    "childrenAllowed": true,
    "eventsAllowed": false,
    "smokingAllowed": false,
    "petsAllowed": false,
    "checkInTime": "15:00",
    "checkOutTime": "10:00",
    "cleaningFee": 0,
    "weeklyDiscountFactor": 1,
    "monthlyDiscountFactor": 1,
    "scores": [
        {
            "areaId": null,
            "score": 999,
            "difference": 0,
            "description": [
                "Your  performance score has not changed this month, it's still at 999. "
            ],
            "areaType": "radius",
            "__typename": "Score"
        },
        {
            "areaId": 1058412,
            "score": null,
            "difference": null,
            "description": null,
            "areaType": "postalcode",
            "__typename": "Score"
        },
        {
            "areaId": 798848,
            "score": null,
            "difference": null,
            "description": null,
            "areaType": "city",
            "__typename": "Score"
        },
        {
            "areaId": 1073418,
            "score": null,
            "difference": null,
            "description": null,
            "areaType": "county",
            "__typename": "Score"
        },
        {
            "areaId": 9238,
            "score": null,
            "difference": null,
            "description": null,
            "areaType": "state",
            "__typename": "Score"
        }
    ],
    "__typename": "Listing"
}
AirDna:{
    "id": "126462550",
    "airbnb_property_id": "43373530",
    "homeaway_property_id": null,
    "m_homeaway_property_id": "9450776ha",
    "title": "Luxe Condo w/Game Area, Walk to Beach &amp; Boardwalk!",
    "room_type": "Entire home/apt",
    "property_type": "Condominium (condo)",
    "adr": 615.21,
    "occ": "permission_denied",
    "revenue": "permission_denied",
    "reviews": 46,
    "rating": 9.9,
    "bedrooms": 5,
    "accommodates": 11,
    "bathrooms": 3.0,
    "latitude": 38.98579,
    "longitude": -74.81885,
    "days_available": 359,
    "img_cover": "https://a0.muscache.com/im/pictures/prohost-api/Hosting-43373530/original/417212e2-a20b-47b7-a045-77bd2042b447.jpeg?aki_policy=x_large",
    "platforms": {
        "airbnb_property_id": "43373530",
        "homeaway_property_id": "9450776ha"
    },
    "regions": {
        "zipcode_ids": [
            16108
        ]
    }
}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irbnb.com/rooms/10534028" TargetMode="External" Id="rId1" /><Relationship Type="http://schemas.openxmlformats.org/officeDocument/2006/relationships/hyperlink" Target="https://www.airbnb.com/rooms/22016947" TargetMode="External" Id="rId2" /><Relationship Type="http://schemas.openxmlformats.org/officeDocument/2006/relationships/hyperlink" Target="https://www.airbnb.com/rooms/52185697" TargetMode="External" Id="rId3" /><Relationship Type="http://schemas.openxmlformats.org/officeDocument/2006/relationships/hyperlink" Target="https://www.airbnb.com/rooms/22775763" TargetMode="External" Id="rId4" /><Relationship Type="http://schemas.openxmlformats.org/officeDocument/2006/relationships/hyperlink" Target="https://www.airbnb.com/rooms/48447960" TargetMode="External" Id="rId5" /><Relationship Type="http://schemas.openxmlformats.org/officeDocument/2006/relationships/hyperlink" Target="https://www.airbnb.com/rooms/49362807" TargetMode="External" Id="rId6" /><Relationship Type="http://schemas.openxmlformats.org/officeDocument/2006/relationships/hyperlink" Target="https://www.airbnb.com/rooms/47893501" TargetMode="External" Id="rId7" /><Relationship Type="http://schemas.openxmlformats.org/officeDocument/2006/relationships/hyperlink" Target="https://www.airbnb.com/rooms/51523856" TargetMode="External" Id="rId8" /><Relationship Type="http://schemas.openxmlformats.org/officeDocument/2006/relationships/hyperlink" Target="https://www.airbnb.com/rooms/32460435" TargetMode="External" Id="rId9" /><Relationship Type="http://schemas.openxmlformats.org/officeDocument/2006/relationships/hyperlink" Target="https://www.airbnb.com/rooms/43373530" TargetMode="External" Id="rId10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2:BM95"/>
  <sheetViews>
    <sheetView tabSelected="1" topLeftCell="A30" zoomScale="88" zoomScaleNormal="35" workbookViewId="0">
      <selection activeCell="C48" sqref="C48"/>
    </sheetView>
  </sheetViews>
  <sheetFormatPr baseColWidth="8" defaultColWidth="14.3984375" defaultRowHeight="15.75" customHeight="1"/>
  <cols>
    <col width="7.265625" customWidth="1" style="71" min="1" max="1"/>
    <col width="11.265625" customWidth="1" style="71" min="2" max="2"/>
    <col width="20.73046875" customWidth="1" style="71" min="3" max="3"/>
    <col width="11.1328125" customWidth="1" style="71" min="4" max="4"/>
    <col width="14.3984375" customWidth="1" style="71" min="5" max="8"/>
    <col width="11.265625" customWidth="1" style="71" min="9" max="9"/>
    <col width="20.73046875" customWidth="1" style="71" min="10" max="10"/>
    <col width="11.1328125" customWidth="1" style="71" min="11" max="11"/>
    <col width="14.3984375" customWidth="1" style="71" min="12" max="53"/>
  </cols>
  <sheetData>
    <row r="2" ht="15.75" customHeight="1" s="71">
      <c r="A2" s="19" t="n"/>
      <c r="B2" s="20" t="inlineStr">
        <is>
          <t>0 BD</t>
        </is>
      </c>
      <c r="C2" s="20" t="n"/>
      <c r="D2" s="21" t="inlineStr">
        <is>
          <t>AVG</t>
        </is>
      </c>
      <c r="E2" s="50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43" t="inlineStr">
        <is>
          <t>END</t>
        </is>
      </c>
    </row>
    <row r="3" ht="15.75" customHeight="1" s="71">
      <c r="A3" s="22" t="n"/>
      <c r="B3" s="23" t="n"/>
      <c r="C3" s="24" t="inlineStr">
        <is>
          <t>Occupancy:</t>
        </is>
      </c>
      <c r="D3" s="17">
        <f>AVERAGE(E3:AZ3)</f>
        <v/>
      </c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44" t="n"/>
    </row>
    <row r="4" ht="15.75" customHeight="1" s="71">
      <c r="A4" s="22" t="n"/>
      <c r="B4" s="23" t="n"/>
      <c r="C4" s="24" t="inlineStr">
        <is>
          <t>ADR:</t>
        </is>
      </c>
      <c r="D4" s="7">
        <f>AVERAGE(E4:AZ4)</f>
        <v/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45" t="n"/>
    </row>
    <row r="5" ht="15.75" customHeight="1" s="71">
      <c r="A5" s="22" t="n"/>
      <c r="B5" s="23" t="n"/>
      <c r="C5" s="24" t="inlineStr">
        <is>
          <t>Revenue:</t>
        </is>
      </c>
      <c r="D5" s="7">
        <f>(365*D3*D4)/12</f>
        <v/>
      </c>
      <c r="E5" s="26">
        <f>IF(ISBLANK(E3), "", (365*E3*E4)/12)</f>
        <v/>
      </c>
      <c r="F5" s="26">
        <f>IF(ISBLANK(F3), "", (365*F3*F4)/12)</f>
        <v/>
      </c>
      <c r="G5" s="26">
        <f>IF(ISBLANK(G3), "", (365*G3*G4)/12)</f>
        <v/>
      </c>
      <c r="H5" s="26">
        <f>IF(ISBLANK(H3), "", (365*H3*H4)/12)</f>
        <v/>
      </c>
      <c r="I5" s="26">
        <f>IF(ISBLANK(I3), "", (365*I3*I4)/12)</f>
        <v/>
      </c>
      <c r="J5" s="26">
        <f>IF(ISBLANK(J3), "", (365*J3*J4)/12)</f>
        <v/>
      </c>
      <c r="K5" s="26">
        <f>IF(ISBLANK(K3), "", (365*K3*K4)/12)</f>
        <v/>
      </c>
      <c r="L5" s="26">
        <f>IF(ISBLANK(L3), "", (365*L3*L4)/12)</f>
        <v/>
      </c>
      <c r="M5" s="26">
        <f>IF(ISBLANK(M3), "", (365*M3*M4)/12)</f>
        <v/>
      </c>
      <c r="N5" s="26">
        <f>IF(ISBLANK(N3), "", (365*N3*N4)/12)</f>
        <v/>
      </c>
      <c r="O5" s="26">
        <f>IF(ISBLANK(O3), "", (365*O3*O4)/12)</f>
        <v/>
      </c>
      <c r="P5" s="26">
        <f>IF(ISBLANK(P3), "", (365*P3*P4)/12)</f>
        <v/>
      </c>
      <c r="Q5" s="26">
        <f>IF(ISBLANK(Q3), "", (365*Q3*Q4)/12)</f>
        <v/>
      </c>
      <c r="R5" s="26">
        <f>IF(ISBLANK(R3), "", (365*R3*R4)/12)</f>
        <v/>
      </c>
      <c r="S5" s="26">
        <f>IF(ISBLANK(S3), "", (365*S3*S4)/12)</f>
        <v/>
      </c>
      <c r="T5" s="26">
        <f>IF(ISBLANK(T3), "", (365*T3*T4)/12)</f>
        <v/>
      </c>
      <c r="U5" s="26">
        <f>IF(ISBLANK(U3), "", (365*U3*U4)/12)</f>
        <v/>
      </c>
      <c r="V5" s="26">
        <f>IF(ISBLANK(V3), "", (365*V3*V4)/12)</f>
        <v/>
      </c>
      <c r="W5" s="26">
        <f>IF(ISBLANK(W3), "", (365*W3*W4)/12)</f>
        <v/>
      </c>
      <c r="X5" s="26">
        <f>IF(ISBLANK(X3), "", (365*X3*X4)/12)</f>
        <v/>
      </c>
      <c r="Y5" s="26">
        <f>IF(ISBLANK(Y3), "", (365*Y3*Y4)/12)</f>
        <v/>
      </c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46" t="n"/>
    </row>
    <row r="6" ht="15.75" customHeight="1" s="71">
      <c r="A6" s="22" t="n"/>
      <c r="B6" s="27" t="n"/>
      <c r="C6" s="24" t="inlineStr">
        <is>
          <t>Rent:</t>
        </is>
      </c>
      <c r="D6" s="28" t="n">
        <v>0</v>
      </c>
      <c r="E6" s="29" t="n"/>
      <c r="G6" s="22" t="n"/>
      <c r="H6" s="22" t="n"/>
      <c r="I6" s="22" t="n"/>
      <c r="J6" s="22" t="n"/>
      <c r="K6" s="22" t="n"/>
      <c r="L6" s="22" t="n"/>
      <c r="M6" s="22" t="n"/>
      <c r="AZ6" s="47" t="n"/>
    </row>
    <row r="7" ht="15.75" customHeight="1" s="71">
      <c r="AZ7" s="47" t="n"/>
    </row>
    <row r="8" ht="15.75" customHeight="1" s="71">
      <c r="A8" s="19" t="n"/>
      <c r="B8" s="20" t="inlineStr">
        <is>
          <t>1 BD</t>
        </is>
      </c>
      <c r="C8" s="20" t="n"/>
      <c r="D8" s="21" t="inlineStr">
        <is>
          <t>AVG</t>
        </is>
      </c>
      <c r="E8" s="9" t="inlineStr">
        <is>
          <t>Listing 1</t>
        </is>
      </c>
      <c r="F8" s="9" t="inlineStr">
        <is>
          <t>Listing 2</t>
        </is>
      </c>
      <c r="G8" s="9" t="inlineStr">
        <is>
          <t>Listing 3</t>
        </is>
      </c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43" t="n"/>
    </row>
    <row r="9" ht="15.75" customHeight="1" s="71">
      <c r="A9" s="22" t="n"/>
      <c r="B9" s="23" t="n"/>
      <c r="C9" s="24" t="inlineStr">
        <is>
          <t>Occupancy:</t>
        </is>
      </c>
      <c r="D9" s="17">
        <f>AVERAGE(E9:AZ9)</f>
        <v/>
      </c>
      <c r="E9" s="25" t="n">
        <v>0.507418</v>
      </c>
      <c r="F9" s="25" t="n">
        <v>0.5375490000000001</v>
      </c>
      <c r="G9" s="25" t="n">
        <v>0.625</v>
      </c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s="25" t="n"/>
      <c r="AU9" s="25" t="n"/>
      <c r="AV9" s="25" t="n"/>
      <c r="AW9" s="25" t="n"/>
      <c r="AX9" s="25" t="n"/>
      <c r="AY9" s="25" t="n"/>
      <c r="AZ9" s="44" t="n"/>
    </row>
    <row r="10" ht="15.75" customHeight="1" s="71">
      <c r="A10" s="22" t="n"/>
      <c r="B10" s="23" t="n"/>
      <c r="C10" s="24" t="inlineStr">
        <is>
          <t>ADR:</t>
        </is>
      </c>
      <c r="D10" s="7">
        <f>AVERAGE(E10:AZ10)</f>
        <v/>
      </c>
      <c r="E10" s="6" t="n">
        <v>355.24</v>
      </c>
      <c r="F10" s="6" t="n">
        <v>173.44</v>
      </c>
      <c r="G10" s="6" t="n">
        <v>190.73</v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45" t="n"/>
    </row>
    <row r="11" ht="15.75" customHeight="1" s="71">
      <c r="A11" s="22" t="n"/>
      <c r="B11" s="23" t="n"/>
      <c r="C11" s="24" t="inlineStr">
        <is>
          <t>Revenue:</t>
        </is>
      </c>
      <c r="D11" s="7">
        <f>(365*D9*D10)/12</f>
        <v/>
      </c>
      <c r="E11" s="26">
        <f>IF(ISBLANK(E9), "", (365*E9*E10)/12)</f>
        <v/>
      </c>
      <c r="F11" s="26">
        <f>IF(ISBLANK(F9), "", (365*F9*F10)/12)</f>
        <v/>
      </c>
      <c r="G11" s="26">
        <f>IF(ISBLANK(G9), "", (365*G9*G10)/12)</f>
        <v/>
      </c>
      <c r="H11" s="26">
        <f>IF(ISBLANK(H9), "", (365*H9*H10)/12)</f>
        <v/>
      </c>
      <c r="I11" s="26">
        <f>IF(ISBLANK(I9), "", (365*I9*I10)/12)</f>
        <v/>
      </c>
      <c r="J11" s="26">
        <f>IF(ISBLANK(J9), "", (365*J9*J10)/12)</f>
        <v/>
      </c>
      <c r="K11" s="26">
        <f>IF(ISBLANK(K9), "", (365*K9*K10)/12)</f>
        <v/>
      </c>
      <c r="L11" s="26">
        <f>IF(ISBLANK(L9), "", (365*L9*L10)/12)</f>
        <v/>
      </c>
      <c r="M11" s="26">
        <f>IF(ISBLANK(M9), "", (365*M9*M10)/12)</f>
        <v/>
      </c>
      <c r="N11" s="26">
        <f>IF(ISBLANK(N9), "", (365*N9*N10)/12)</f>
        <v/>
      </c>
      <c r="O11" s="26">
        <f>IF(ISBLANK(O9), "", (365*O9*O10)/12)</f>
        <v/>
      </c>
      <c r="P11" s="26">
        <f>IF(ISBLANK(P9), "", (365*P9*P10)/12)</f>
        <v/>
      </c>
      <c r="Q11" s="26">
        <f>IF(ISBLANK(Q9), "", (365*Q9*Q10)/12)</f>
        <v/>
      </c>
      <c r="R11" s="26">
        <f>IF(ISBLANK(R9), "", (365*R9*R10)/12)</f>
        <v/>
      </c>
      <c r="S11" s="26">
        <f>IF(ISBLANK(S9), "", (365*S9*S10)/12)</f>
        <v/>
      </c>
      <c r="T11" s="26">
        <f>IF(ISBLANK(T9), "", (365*T9*T10)/12)</f>
        <v/>
      </c>
      <c r="U11" s="26">
        <f>IF(ISBLANK(U9), "", (365*U9*U10)/12)</f>
        <v/>
      </c>
      <c r="V11" s="26">
        <f>IF(ISBLANK(V9), "", (365*V9*V10)/12)</f>
        <v/>
      </c>
      <c r="W11" s="26">
        <f>IF(ISBLANK(W9), "", (365*W9*W10)/12)</f>
        <v/>
      </c>
      <c r="X11" s="26">
        <f>IF(ISBLANK(X9), "", (365*X9*X10)/12)</f>
        <v/>
      </c>
      <c r="Y11" s="26">
        <f>IF(ISBLANK(Y9), "", (365*Y9*Y10)/12)</f>
        <v/>
      </c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46" t="n"/>
    </row>
    <row r="12" ht="15.75" customHeight="1" s="71">
      <c r="A12" s="22" t="n"/>
      <c r="B12" s="27" t="n"/>
      <c r="C12" s="24" t="inlineStr">
        <is>
          <t>Rent:</t>
        </is>
      </c>
      <c r="D12" s="28" t="n">
        <v>0</v>
      </c>
      <c r="E12" s="29" t="n"/>
      <c r="G12" s="22" t="n"/>
      <c r="H12" s="22" t="n"/>
      <c r="I12" s="22" t="n"/>
      <c r="J12" s="22" t="n"/>
      <c r="K12" s="22" t="n"/>
      <c r="L12" s="22" t="n"/>
      <c r="M12" s="22" t="n"/>
      <c r="AZ12" s="47" t="n"/>
    </row>
    <row r="13" ht="15.75" customHeight="1" s="71">
      <c r="AZ13" s="47" t="n"/>
    </row>
    <row r="14" ht="15.75" customHeight="1" s="71">
      <c r="A14" s="1" t="n"/>
      <c r="B14" s="69" t="inlineStr">
        <is>
          <t>2 BD</t>
        </is>
      </c>
      <c r="C14" s="69" t="n"/>
      <c r="D14" s="3" t="inlineStr">
        <is>
          <t>AVG</t>
        </is>
      </c>
      <c r="E14" s="9" t="inlineStr">
        <is>
          <t>Listing 1</t>
        </is>
      </c>
      <c r="F14" s="9" t="inlineStr">
        <is>
          <t>Listing 2</t>
        </is>
      </c>
      <c r="G14" s="9" t="inlineStr">
        <is>
          <t>Listing 3</t>
        </is>
      </c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43" t="n"/>
    </row>
    <row r="15" ht="15.75" customHeight="1" s="71">
      <c r="A15" s="70" t="n"/>
      <c r="B15" s="23" t="n"/>
      <c r="C15" s="67" t="inlineStr">
        <is>
          <t>Occupancy:</t>
        </is>
      </c>
      <c r="D15" s="17">
        <f>AVERAGE(E15:AZ15)</f>
        <v/>
      </c>
      <c r="E15" s="25" t="n">
        <v>0.676349</v>
      </c>
      <c r="F15" s="25" t="n">
        <v>0.5621119999999999</v>
      </c>
      <c r="G15" s="25" t="n">
        <v>0.5</v>
      </c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s="25" t="n"/>
      <c r="AQ15" s="25" t="n"/>
      <c r="AR15" s="25" t="n"/>
      <c r="AS15" s="25" t="n"/>
      <c r="AT15" s="25" t="n"/>
      <c r="AU15" s="25" t="n"/>
      <c r="AV15" s="25" t="n"/>
      <c r="AW15" s="25" t="n"/>
      <c r="AX15" s="25" t="n"/>
      <c r="AY15" s="25" t="n"/>
      <c r="AZ15" s="44" t="n"/>
    </row>
    <row r="16" ht="15.75" customHeight="1" s="71">
      <c r="A16" s="70" t="n"/>
      <c r="B16" s="23" t="n"/>
      <c r="C16" s="67" t="inlineStr">
        <is>
          <t>ADR:</t>
        </is>
      </c>
      <c r="D16" s="7">
        <f>AVERAGE(E16:AZ16)</f>
        <v/>
      </c>
      <c r="E16" s="6" t="n">
        <v>185.23</v>
      </c>
      <c r="F16" s="6" t="n">
        <v>294.74</v>
      </c>
      <c r="G16" s="6" t="n">
        <v>343.65</v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45" t="n"/>
    </row>
    <row r="17" ht="15.75" customHeight="1" s="71">
      <c r="A17" s="70" t="n"/>
      <c r="B17" s="23" t="n"/>
      <c r="C17" s="67" t="inlineStr">
        <is>
          <t>Revenue:</t>
        </is>
      </c>
      <c r="D17" s="7">
        <f>(365*D15*D16)/12</f>
        <v/>
      </c>
      <c r="E17" s="26">
        <f>IF(ISBLANK(E15), "", (365*E15*E16)/12)</f>
        <v/>
      </c>
      <c r="F17" s="26">
        <f>IF(ISBLANK(F15), "", (365*F15*F16)/12)</f>
        <v/>
      </c>
      <c r="G17" s="26">
        <f>IF(ISBLANK(G15), "", (365*G15*G16)/12)</f>
        <v/>
      </c>
      <c r="H17" s="26">
        <f>IF(ISBLANK(H15), "", (365*H15*H16)/12)</f>
        <v/>
      </c>
      <c r="I17" s="26">
        <f>IF(ISBLANK(I15), "", (365*I15*I16)/12)</f>
        <v/>
      </c>
      <c r="J17" s="26">
        <f>IF(ISBLANK(J15), "", (365*J15*J16)/12)</f>
        <v/>
      </c>
      <c r="K17" s="26">
        <f>IF(ISBLANK(K15), "", (365*K15*K16)/12)</f>
        <v/>
      </c>
      <c r="L17" s="26">
        <f>IF(ISBLANK(L15), "", (365*L15*L16)/12)</f>
        <v/>
      </c>
      <c r="M17" s="26">
        <f>IF(ISBLANK(M15), "", (365*M15*M16)/12)</f>
        <v/>
      </c>
      <c r="N17" s="26">
        <f>IF(ISBLANK(N15), "", (365*N15*N16)/12)</f>
        <v/>
      </c>
      <c r="O17" s="26">
        <f>IF(ISBLANK(O15), "", (365*O15*O16)/12)</f>
        <v/>
      </c>
      <c r="P17" s="26">
        <f>IF(ISBLANK(P15), "", (365*P15*P16)/12)</f>
        <v/>
      </c>
      <c r="Q17" s="26">
        <f>IF(ISBLANK(Q15), "", (365*Q15*Q16)/12)</f>
        <v/>
      </c>
      <c r="R17" s="26">
        <f>IF(ISBLANK(R15), "", (365*R15*R16)/12)</f>
        <v/>
      </c>
      <c r="S17" s="26">
        <f>IF(ISBLANK(S15), "", (365*S15*S16)/12)</f>
        <v/>
      </c>
      <c r="T17" s="26">
        <f>IF(ISBLANK(T15), "", (365*T15*T16)/12)</f>
        <v/>
      </c>
      <c r="U17" s="26">
        <f>IF(ISBLANK(U15), "", (365*U15*U16)/12)</f>
        <v/>
      </c>
      <c r="V17" s="26">
        <f>IF(ISBLANK(V15), "", (365*V15*V16)/12)</f>
        <v/>
      </c>
      <c r="W17" s="26">
        <f>IF(ISBLANK(W15), "", (365*W15*W16)/12)</f>
        <v/>
      </c>
      <c r="X17" s="26">
        <f>IF(ISBLANK(X15), "", (365*X15*X16)/12)</f>
        <v/>
      </c>
      <c r="Y17" s="26">
        <f>IF(ISBLANK(Y15), "", (365*Y15*Y16)/12)</f>
        <v/>
      </c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46" t="n"/>
    </row>
    <row r="18" ht="15.75" customHeight="1" s="71">
      <c r="A18" s="70" t="n"/>
      <c r="B18" s="27" t="n"/>
      <c r="C18" s="67" t="inlineStr">
        <is>
          <t>Rent:</t>
        </is>
      </c>
      <c r="D18" s="18" t="n">
        <v>0</v>
      </c>
      <c r="E18" s="8" t="n"/>
      <c r="G18" s="70" t="n"/>
      <c r="H18" s="70" t="n"/>
      <c r="I18" s="70" t="n"/>
      <c r="J18" s="70" t="n"/>
      <c r="K18" s="70" t="n"/>
      <c r="L18" s="70" t="n"/>
      <c r="M18" s="70" t="n"/>
      <c r="AZ18" s="47" t="n"/>
    </row>
    <row r="19" ht="15.75" customHeight="1" s="71">
      <c r="AZ19" s="47" t="n"/>
    </row>
    <row r="20" ht="15.75" customHeight="1" s="71">
      <c r="A20" s="1" t="n"/>
      <c r="B20" s="69" t="inlineStr">
        <is>
          <t>3 BD</t>
        </is>
      </c>
      <c r="C20" s="69" t="n"/>
      <c r="D20" s="35" t="inlineStr">
        <is>
          <t>AVG</t>
        </is>
      </c>
      <c r="E20" s="37" t="inlineStr">
        <is>
          <t>Listing 1</t>
        </is>
      </c>
      <c r="F20" s="38" t="inlineStr">
        <is>
          <t>Listing 2</t>
        </is>
      </c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48" t="n"/>
    </row>
    <row r="21" ht="15.75" customHeight="1" s="71">
      <c r="A21" s="70" t="n"/>
      <c r="B21" s="23" t="n"/>
      <c r="C21" s="67" t="inlineStr">
        <is>
          <t>Occupancy:</t>
        </is>
      </c>
      <c r="D21" s="5">
        <f>AVERAGE(E21:AZ21)</f>
        <v/>
      </c>
      <c r="E21" s="39" t="n">
        <v>0.6949689999999999</v>
      </c>
      <c r="F21" s="25" t="n">
        <v>0.534188</v>
      </c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  <c r="AY21" s="25" t="n"/>
      <c r="AZ21" s="44" t="n"/>
    </row>
    <row r="22" ht="15.75" customHeight="1" s="71">
      <c r="A22" s="70" t="n"/>
      <c r="B22" s="23" t="n"/>
      <c r="C22" s="67" t="inlineStr">
        <is>
          <t>ADR:</t>
        </is>
      </c>
      <c r="D22" s="6">
        <f>AVERAGE(E22:AZ22)</f>
        <v/>
      </c>
      <c r="E22" s="40" t="n">
        <v>300.02</v>
      </c>
      <c r="F22" s="6" t="n">
        <v>272.83</v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45" t="n"/>
    </row>
    <row r="23" ht="15.75" customHeight="1" s="71">
      <c r="A23" s="70" t="n"/>
      <c r="B23" s="23" t="n"/>
      <c r="C23" s="67" t="inlineStr">
        <is>
          <t>Revenue:</t>
        </is>
      </c>
      <c r="D23" s="6">
        <f>(365*D21*D22)/12</f>
        <v/>
      </c>
      <c r="E23" s="41">
        <f>IF(ISBLANK(E21), "", (365*E21*E22)/12)</f>
        <v/>
      </c>
      <c r="F23" s="42">
        <f>IF(ISBLANK(F21), "", (365*F21*F22)/12)</f>
        <v/>
      </c>
      <c r="G23" s="42">
        <f>IF(ISBLANK(G21), "", (365*G21*G22)/12)</f>
        <v/>
      </c>
      <c r="H23" s="42">
        <f>IF(ISBLANK(H21), "", (365*H21*H22)/12)</f>
        <v/>
      </c>
      <c r="I23" s="42">
        <f>IF(ISBLANK(I21), "", (365*I21*I22)/12)</f>
        <v/>
      </c>
      <c r="J23" s="42">
        <f>IF(ISBLANK(J21), "", (365*J21*J22)/12)</f>
        <v/>
      </c>
      <c r="K23" s="42">
        <f>IF(ISBLANK(K21), "", (365*K21*K22)/12)</f>
        <v/>
      </c>
      <c r="L23" s="42">
        <f>IF(ISBLANK(L21), "", (365*L21*L22)/12)</f>
        <v/>
      </c>
      <c r="M23" s="42">
        <f>IF(ISBLANK(M21), "", (365*M21*M22)/12)</f>
        <v/>
      </c>
      <c r="N23" s="42">
        <f>IF(ISBLANK(N21), "", (365*N21*N22)/12)</f>
        <v/>
      </c>
      <c r="O23" s="42">
        <f>IF(ISBLANK(O21), "", (365*O21*O22)/12)</f>
        <v/>
      </c>
      <c r="P23" s="42">
        <f>IF(ISBLANK(P21), "", (365*P21*P22)/12)</f>
        <v/>
      </c>
      <c r="Q23" s="42">
        <f>IF(ISBLANK(Q21), "", (365*Q21*Q22)/12)</f>
        <v/>
      </c>
      <c r="R23" s="42">
        <f>IF(ISBLANK(R21), "", (365*R21*R22)/12)</f>
        <v/>
      </c>
      <c r="S23" s="42">
        <f>IF(ISBLANK(S21), "", (365*S21*S22)/12)</f>
        <v/>
      </c>
      <c r="T23" s="42">
        <f>IF(ISBLANK(T21), "", (365*T21*T22)/12)</f>
        <v/>
      </c>
      <c r="U23" s="42">
        <f>IF(ISBLANK(U21), "", (365*U21*U22)/12)</f>
        <v/>
      </c>
      <c r="V23" s="42">
        <f>IF(ISBLANK(V21), "", (365*V21*V22)/12)</f>
        <v/>
      </c>
      <c r="W23" s="42">
        <f>IF(ISBLANK(W21), "", (365*W21*W22)/12)</f>
        <v/>
      </c>
      <c r="X23" s="42">
        <f>IF(ISBLANK(X21), "", (365*X21*X22)/12)</f>
        <v/>
      </c>
      <c r="Y23" s="42">
        <f>IF(ISBLANK(Y21), "", (365*Y21*Y22)/12)</f>
        <v/>
      </c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  <c r="AQ23" s="42" t="n"/>
      <c r="AR23" s="42" t="n"/>
      <c r="AS23" s="42" t="n"/>
      <c r="AT23" s="42" t="n"/>
      <c r="AU23" s="42" t="n"/>
      <c r="AV23" s="42" t="n"/>
      <c r="AW23" s="42" t="n"/>
      <c r="AX23" s="42" t="n"/>
      <c r="AY23" s="42" t="n"/>
      <c r="AZ23" s="49" t="n"/>
    </row>
    <row r="24" ht="15.75" customHeight="1" s="71">
      <c r="A24" s="70" t="n"/>
      <c r="B24" s="27" t="n"/>
      <c r="C24" s="67" t="inlineStr">
        <is>
          <t>Rent:</t>
        </is>
      </c>
      <c r="D24" s="18" t="n">
        <v>0</v>
      </c>
      <c r="E24" s="36" t="n"/>
      <c r="G24" s="70" t="n"/>
      <c r="H24" s="70" t="n"/>
      <c r="I24" s="70" t="n"/>
      <c r="J24" s="70" t="n"/>
      <c r="K24" s="70" t="n"/>
      <c r="L24" s="70" t="n"/>
      <c r="M24" s="70" t="n"/>
    </row>
    <row r="26" ht="15.75" customFormat="1" customHeight="1" s="52">
      <c r="A26" s="70" t="n"/>
      <c r="B26" s="69" t="inlineStr">
        <is>
          <t>4 BD</t>
        </is>
      </c>
      <c r="C26" s="69" t="n"/>
      <c r="D26" s="35" t="inlineStr">
        <is>
          <t>AVG</t>
        </is>
      </c>
      <c r="E26" s="37" t="inlineStr">
        <is>
          <t>Listing 1</t>
        </is>
      </c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48" t="n"/>
    </row>
    <row r="27" ht="15.75" customFormat="1" customHeight="1" s="51">
      <c r="A27" s="70" t="n"/>
      <c r="B27" s="23" t="n"/>
      <c r="C27" s="67" t="inlineStr">
        <is>
          <t>Occupancy:</t>
        </is>
      </c>
      <c r="D27" s="5">
        <f>AVERAGE(E27:AZ27)</f>
        <v/>
      </c>
      <c r="E27" s="39" t="n">
        <v>0.5</v>
      </c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s="25" t="n"/>
      <c r="AU27" s="25" t="n"/>
      <c r="AV27" s="25" t="n"/>
      <c r="AW27" s="25" t="n"/>
      <c r="AX27" s="25" t="n"/>
      <c r="AY27" s="25" t="n"/>
      <c r="AZ27" s="44" t="n"/>
    </row>
    <row r="28" ht="15.75" customFormat="1" customHeight="1" s="51">
      <c r="A28" s="70" t="n"/>
      <c r="B28" s="23" t="n"/>
      <c r="C28" s="67" t="inlineStr">
        <is>
          <t>ADR:</t>
        </is>
      </c>
      <c r="D28" s="6">
        <f>AVERAGE(E28:AZ28)</f>
        <v/>
      </c>
      <c r="E28" s="40" t="n">
        <v>318.83</v>
      </c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45" t="n"/>
    </row>
    <row r="29" ht="15.75" customFormat="1" customHeight="1" s="51">
      <c r="A29" s="70" t="n"/>
      <c r="B29" s="23" t="n"/>
      <c r="C29" s="67" t="inlineStr">
        <is>
          <t>Revenue:</t>
        </is>
      </c>
      <c r="D29" s="6">
        <f>(365*D27*D28)/12</f>
        <v/>
      </c>
      <c r="E29" s="41">
        <f>IF(ISBLANK(E27), "", (365*E27*E28)/12)</f>
        <v/>
      </c>
      <c r="F29" s="42">
        <f>IF(ISBLANK(F27), "", (365*F27*F28)/12)</f>
        <v/>
      </c>
      <c r="G29" s="42">
        <f>IF(ISBLANK(G27), "", (365*G27*G28)/12)</f>
        <v/>
      </c>
      <c r="H29" s="42">
        <f>IF(ISBLANK(H27), "", (365*H27*H28)/12)</f>
        <v/>
      </c>
      <c r="I29" s="42">
        <f>IF(ISBLANK(I27), "", (365*I27*I28)/12)</f>
        <v/>
      </c>
      <c r="J29" s="42">
        <f>IF(ISBLANK(J27), "", (365*J27*J28)/12)</f>
        <v/>
      </c>
      <c r="K29" s="42">
        <f>IF(ISBLANK(K27), "", (365*K27*K28)/12)</f>
        <v/>
      </c>
      <c r="L29" s="42">
        <f>IF(ISBLANK(L27), "", (365*L27*L28)/12)</f>
        <v/>
      </c>
      <c r="M29" s="42">
        <f>IF(ISBLANK(M27), "", (365*M27*M28)/12)</f>
        <v/>
      </c>
      <c r="N29" s="42">
        <f>IF(ISBLANK(N27), "", (365*N27*N28)/12)</f>
        <v/>
      </c>
      <c r="O29" s="42">
        <f>IF(ISBLANK(O27), "", (365*O27*O28)/12)</f>
        <v/>
      </c>
      <c r="P29" s="42">
        <f>IF(ISBLANK(P27), "", (365*P27*P28)/12)</f>
        <v/>
      </c>
      <c r="Q29" s="42">
        <f>IF(ISBLANK(Q27), "", (365*Q27*Q28)/12)</f>
        <v/>
      </c>
      <c r="R29" s="42">
        <f>IF(ISBLANK(R27), "", (365*R27*R28)/12)</f>
        <v/>
      </c>
      <c r="S29" s="42">
        <f>IF(ISBLANK(S27), "", (365*S27*S28)/12)</f>
        <v/>
      </c>
      <c r="T29" s="42">
        <f>IF(ISBLANK(T27), "", (365*T27*T28)/12)</f>
        <v/>
      </c>
      <c r="U29" s="42">
        <f>IF(ISBLANK(U27), "", (365*U27*U28)/12)</f>
        <v/>
      </c>
      <c r="V29" s="42">
        <f>IF(ISBLANK(V27), "", (365*V27*V28)/12)</f>
        <v/>
      </c>
      <c r="W29" s="42">
        <f>IF(ISBLANK(W27), "", (365*W27*W28)/12)</f>
        <v/>
      </c>
      <c r="X29" s="42">
        <f>IF(ISBLANK(X27), "", (365*X27*X28)/12)</f>
        <v/>
      </c>
      <c r="Y29" s="42">
        <f>IF(ISBLANK(Y27), "", (365*Y27*Y28)/12)</f>
        <v/>
      </c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  <c r="AQ29" s="42" t="n"/>
      <c r="AR29" s="42" t="n"/>
      <c r="AS29" s="42" t="n"/>
      <c r="AT29" s="42" t="n"/>
      <c r="AU29" s="42" t="n"/>
      <c r="AV29" s="42" t="n"/>
      <c r="AW29" s="42" t="n"/>
      <c r="AX29" s="42" t="n"/>
      <c r="AY29" s="42" t="n"/>
      <c r="AZ29" s="49" t="n"/>
    </row>
    <row r="30" ht="15.75" customFormat="1" customHeight="1" s="54">
      <c r="A30" s="70" t="n"/>
      <c r="B30" s="27" t="n"/>
      <c r="C30" s="67" t="inlineStr">
        <is>
          <t>Rent:</t>
        </is>
      </c>
      <c r="D30" s="18" t="n">
        <v>0</v>
      </c>
      <c r="E30" s="36" t="n"/>
      <c r="G30" s="70" t="n"/>
      <c r="H30" s="70" t="n"/>
      <c r="I30" s="70" t="n"/>
      <c r="J30" s="70" t="n"/>
      <c r="K30" s="70" t="n"/>
      <c r="L30" s="70" t="n"/>
      <c r="M30" s="70" t="n"/>
    </row>
    <row r="31" ht="15.75" customHeight="1" s="71">
      <c r="A31" s="70" t="n"/>
    </row>
    <row r="32" ht="15.75" customHeight="1" s="71">
      <c r="A32" s="70" t="n"/>
      <c r="B32" s="69" t="inlineStr">
        <is>
          <t>5 BD</t>
        </is>
      </c>
      <c r="C32" s="69" t="n"/>
      <c r="D32" s="35" t="inlineStr">
        <is>
          <t>AVG</t>
        </is>
      </c>
      <c r="E32" s="37" t="inlineStr">
        <is>
          <t>Listing 1</t>
        </is>
      </c>
      <c r="F32" s="38" t="n"/>
      <c r="G32" s="38" t="n"/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8" t="n"/>
      <c r="AB32" s="38" t="n"/>
      <c r="AC32" s="38" t="n"/>
      <c r="AD32" s="38" t="n"/>
      <c r="AE32" s="38" t="n"/>
      <c r="AF32" s="38" t="n"/>
      <c r="AG32" s="38" t="n"/>
      <c r="AH32" s="38" t="n"/>
      <c r="AI32" s="38" t="n"/>
      <c r="AJ32" s="38" t="n"/>
      <c r="AK32" s="38" t="n"/>
      <c r="AL32" s="38" t="n"/>
      <c r="AM32" s="38" t="n"/>
      <c r="AN32" s="38" t="n"/>
      <c r="AO32" s="38" t="n"/>
      <c r="AP32" s="38" t="n"/>
      <c r="AQ32" s="38" t="n"/>
      <c r="AR32" s="38" t="n"/>
      <c r="AS32" s="38" t="n"/>
      <c r="AT32" s="38" t="n"/>
      <c r="AU32" s="38" t="n"/>
      <c r="AV32" s="38" t="n"/>
      <c r="AW32" s="38" t="n"/>
      <c r="AX32" s="38" t="n"/>
      <c r="AY32" s="38" t="n"/>
      <c r="AZ32" s="48" t="n"/>
    </row>
    <row r="33" ht="15.75" customHeight="1" s="71">
      <c r="A33" s="70" t="n"/>
      <c r="B33" s="23" t="n"/>
      <c r="C33" s="67" t="inlineStr">
        <is>
          <t>Occupancy:</t>
        </is>
      </c>
      <c r="D33" s="5">
        <f>AVERAGE(E33:AZ33)</f>
        <v/>
      </c>
      <c r="E33" s="39" t="n">
        <v>0.630841</v>
      </c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25" t="n"/>
      <c r="AK33" s="25" t="n"/>
      <c r="AL33" s="25" t="n"/>
      <c r="AM33" s="25" t="n"/>
      <c r="AN33" s="25" t="n"/>
      <c r="AO33" s="25" t="n"/>
      <c r="AP33" s="25" t="n"/>
      <c r="AQ33" s="25" t="n"/>
      <c r="AR33" s="25" t="n"/>
      <c r="AS33" s="25" t="n"/>
      <c r="AT33" s="25" t="n"/>
      <c r="AU33" s="25" t="n"/>
      <c r="AV33" s="25" t="n"/>
      <c r="AW33" s="25" t="n"/>
      <c r="AX33" s="25" t="n"/>
      <c r="AY33" s="25" t="n"/>
      <c r="AZ33" s="44" t="n"/>
    </row>
    <row r="34" ht="15.75" customHeight="1" s="71">
      <c r="A34" s="70" t="n"/>
      <c r="B34" s="23" t="n"/>
      <c r="C34" s="67" t="inlineStr">
        <is>
          <t>ADR:</t>
        </is>
      </c>
      <c r="D34" s="6">
        <f>AVERAGE(E34:AZ34)</f>
        <v/>
      </c>
      <c r="E34" s="40" t="n">
        <v>615.21</v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45" t="n"/>
    </row>
    <row r="35" ht="15.75" customHeight="1" s="71">
      <c r="A35" s="70" t="n"/>
      <c r="B35" s="23" t="n"/>
      <c r="C35" s="67" t="inlineStr">
        <is>
          <t>Revenue:</t>
        </is>
      </c>
      <c r="D35" s="6">
        <f>(365*D33*D34)/12</f>
        <v/>
      </c>
      <c r="E35" s="41">
        <f>IF(ISBLANK(E33), "", (365*E33*E34)/12)</f>
        <v/>
      </c>
      <c r="F35" s="42">
        <f>IF(ISBLANK(F33), "", (365*F33*F34)/12)</f>
        <v/>
      </c>
      <c r="G35" s="42">
        <f>IF(ISBLANK(G33), "", (365*G33*G34)/12)</f>
        <v/>
      </c>
      <c r="H35" s="42">
        <f>IF(ISBLANK(H33), "", (365*H33*H34)/12)</f>
        <v/>
      </c>
      <c r="I35" s="42">
        <f>IF(ISBLANK(I33), "", (365*I33*I34)/12)</f>
        <v/>
      </c>
      <c r="J35" s="42">
        <f>IF(ISBLANK(J33), "", (365*J33*J34)/12)</f>
        <v/>
      </c>
      <c r="K35" s="42">
        <f>IF(ISBLANK(K33), "", (365*K33*K34)/12)</f>
        <v/>
      </c>
      <c r="L35" s="42">
        <f>IF(ISBLANK(L33), "", (365*L33*L34)/12)</f>
        <v/>
      </c>
      <c r="M35" s="42">
        <f>IF(ISBLANK(M33), "", (365*M33*M34)/12)</f>
        <v/>
      </c>
      <c r="N35" s="42">
        <f>IF(ISBLANK(N33), "", (365*N33*N34)/12)</f>
        <v/>
      </c>
      <c r="O35" s="42">
        <f>IF(ISBLANK(O33), "", (365*O33*O34)/12)</f>
        <v/>
      </c>
      <c r="P35" s="42">
        <f>IF(ISBLANK(P33), "", (365*P33*P34)/12)</f>
        <v/>
      </c>
      <c r="Q35" s="42">
        <f>IF(ISBLANK(Q33), "", (365*Q33*Q34)/12)</f>
        <v/>
      </c>
      <c r="R35" s="42">
        <f>IF(ISBLANK(R33), "", (365*R33*R34)/12)</f>
        <v/>
      </c>
      <c r="S35" s="42">
        <f>IF(ISBLANK(S33), "", (365*S33*S34)/12)</f>
        <v/>
      </c>
      <c r="T35" s="42">
        <f>IF(ISBLANK(T33), "", (365*T33*T34)/12)</f>
        <v/>
      </c>
      <c r="U35" s="42">
        <f>IF(ISBLANK(U33), "", (365*U33*U34)/12)</f>
        <v/>
      </c>
      <c r="V35" s="42">
        <f>IF(ISBLANK(V33), "", (365*V33*V34)/12)</f>
        <v/>
      </c>
      <c r="W35" s="42">
        <f>IF(ISBLANK(W33), "", (365*W33*W34)/12)</f>
        <v/>
      </c>
      <c r="X35" s="42">
        <f>IF(ISBLANK(X33), "", (365*X33*X34)/12)</f>
        <v/>
      </c>
      <c r="Y35" s="42">
        <f>IF(ISBLANK(Y33), "", (365*Y33*Y34)/12)</f>
        <v/>
      </c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2" t="n"/>
      <c r="AR35" s="42" t="n"/>
      <c r="AS35" s="42" t="n"/>
      <c r="AT35" s="42" t="n"/>
      <c r="AU35" s="42" t="n"/>
      <c r="AV35" s="42" t="n"/>
      <c r="AW35" s="42" t="n"/>
      <c r="AX35" s="42" t="n"/>
      <c r="AY35" s="42" t="n"/>
      <c r="AZ35" s="49" t="n"/>
    </row>
    <row r="36" ht="15.75" customHeight="1" s="71">
      <c r="A36" s="70" t="n"/>
      <c r="B36" s="27" t="n"/>
      <c r="C36" s="67" t="inlineStr">
        <is>
          <t>Rent:</t>
        </is>
      </c>
      <c r="D36" s="18" t="n">
        <v>0</v>
      </c>
      <c r="E36" s="36" t="n"/>
      <c r="G36" s="70" t="n"/>
      <c r="H36" s="70" t="n"/>
      <c r="I36" s="70" t="n"/>
      <c r="J36" s="70" t="n"/>
      <c r="K36" s="70" t="n"/>
      <c r="L36" s="70" t="n"/>
      <c r="M36" s="70" t="n"/>
    </row>
    <row r="37" ht="15.75" customHeight="1" s="71">
      <c r="A37" s="70" t="n"/>
      <c r="H37" s="70" t="n"/>
      <c r="I37" s="70" t="n"/>
      <c r="J37" s="70" t="n"/>
      <c r="K37" s="70" t="n"/>
      <c r="L37" s="70" t="n"/>
      <c r="M37" s="70" t="n"/>
      <c r="N37" s="70" t="n"/>
      <c r="O37" s="70" t="n"/>
      <c r="P37" s="70" t="n"/>
      <c r="Q37" s="70" t="n"/>
    </row>
    <row r="38" ht="15.75" customHeight="1" s="71">
      <c r="A38" s="70" t="n"/>
      <c r="B38" s="58" t="inlineStr">
        <is>
          <t>5+ BD</t>
        </is>
      </c>
      <c r="C38" s="57" t="n"/>
      <c r="D38" s="60" t="inlineStr">
        <is>
          <t>AVG</t>
        </is>
      </c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  <c r="AI38" s="37" t="n"/>
      <c r="AJ38" s="37" t="n"/>
      <c r="AK38" s="37" t="n"/>
      <c r="AL38" s="37" t="n"/>
      <c r="AM38" s="37" t="n"/>
      <c r="AN38" s="37" t="n"/>
      <c r="AO38" s="37" t="n"/>
      <c r="AP38" s="37" t="n"/>
      <c r="AQ38" s="37" t="n"/>
      <c r="AR38" s="37" t="n"/>
      <c r="AS38" s="63" t="n"/>
    </row>
    <row r="39" ht="15.75" customHeight="1" s="71">
      <c r="A39" s="70" t="n"/>
      <c r="B39" s="55" t="n"/>
      <c r="C39" s="59" t="inlineStr">
        <is>
          <t>Occupancy:</t>
        </is>
      </c>
      <c r="D39" s="61">
        <f>AVERAGE(E39:AS39)</f>
        <v/>
      </c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</row>
    <row r="40" ht="15.75" customHeight="1" s="71">
      <c r="A40" s="70" t="n"/>
      <c r="B40" s="55" t="n"/>
      <c r="C40" s="59" t="inlineStr">
        <is>
          <t>ADR:</t>
        </is>
      </c>
      <c r="D40" s="62">
        <f>AVERAGE(E40:AS40)</f>
        <v/>
      </c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40" t="n"/>
      <c r="AK40" s="40" t="n"/>
      <c r="AL40" s="40" t="n"/>
      <c r="AM40" s="40" t="n"/>
      <c r="AN40" s="40" t="n"/>
      <c r="AO40" s="40" t="n"/>
      <c r="AP40" s="40" t="n"/>
      <c r="AQ40" s="40" t="n"/>
      <c r="AR40" s="40" t="n"/>
      <c r="AS40" s="40" t="n"/>
    </row>
    <row r="41" ht="15.75" customHeight="1" s="71">
      <c r="A41" s="70" t="n"/>
      <c r="B41" s="55" t="n"/>
      <c r="C41" s="59" t="inlineStr">
        <is>
          <t>Revenue:</t>
        </is>
      </c>
      <c r="D41" s="62">
        <f>(365*D39*D40)/12</f>
        <v/>
      </c>
      <c r="E41" s="41">
        <f>IF(ISBLANK(E39), "", (365*E39*E40)/12)</f>
        <v/>
      </c>
      <c r="F41" s="41">
        <f>IF(ISBLANK(F39), "", (365*F39*F40)/12)</f>
        <v/>
      </c>
      <c r="G41" s="41">
        <f>IF(ISBLANK(G39), "", (365*G39*G40)/12)</f>
        <v/>
      </c>
      <c r="H41" s="41">
        <f>IF(ISBLANK(H39), "", (365*H39*H40)/12)</f>
        <v/>
      </c>
      <c r="I41" s="41">
        <f>IF(ISBLANK(I39), "", (365*I39*I40)/12)</f>
        <v/>
      </c>
      <c r="J41" s="41">
        <f>IF(ISBLANK(J39), "", (365*J39*J40)/12)</f>
        <v/>
      </c>
      <c r="K41" s="41">
        <f>IF(ISBLANK(K39), "", (365*K39*K40)/12)</f>
        <v/>
      </c>
      <c r="L41" s="41">
        <f>IF(ISBLANK(L39), "", (365*L39*L40)/12)</f>
        <v/>
      </c>
      <c r="M41" s="41">
        <f>IF(ISBLANK(M39), "", (365*M39*M40)/12)</f>
        <v/>
      </c>
      <c r="N41" s="41">
        <f>IF(ISBLANK(N39), "", (365*N39*N40)/12)</f>
        <v/>
      </c>
      <c r="O41" s="41">
        <f>IF(ISBLANK(O39), "", (365*O39*O40)/12)</f>
        <v/>
      </c>
      <c r="P41" s="41">
        <f>IF(ISBLANK(P39), "", (365*P39*P40)/12)</f>
        <v/>
      </c>
      <c r="Q41" s="41">
        <f>IF(ISBLANK(Q39), "", (365*Q39*Q40)/12)</f>
        <v/>
      </c>
      <c r="R41" s="41">
        <f>IF(ISBLANK(R39), "", (365*R39*R40)/12)</f>
        <v/>
      </c>
      <c r="S41" s="41">
        <f>IF(ISBLANK(S39), "", (365*S39*S40)/12)</f>
        <v/>
      </c>
      <c r="T41" s="41">
        <f>IF(ISBLANK(T39), "", (365*T39*T40)/12)</f>
        <v/>
      </c>
      <c r="U41" s="41">
        <f>IF(ISBLANK(U39), "", (365*U39*U40)/12)</f>
        <v/>
      </c>
      <c r="V41" s="41">
        <f>IF(ISBLANK(V39), "", (365*V39*V40)/12)</f>
        <v/>
      </c>
      <c r="W41" s="41">
        <f>IF(ISBLANK(W39), "", (365*W39*W40)/12)</f>
        <v/>
      </c>
      <c r="X41" s="41">
        <f>IF(ISBLANK(X39), "", (365*X39*X40)/12)</f>
        <v/>
      </c>
      <c r="Y41" s="41">
        <f>IF(ISBLANK(Y39), "", (365*Y39*Y40)/12)</f>
        <v/>
      </c>
      <c r="Z41" s="41">
        <f>IF(ISBLANK(Z39), "", (365*Z39*Z40)/12)</f>
        <v/>
      </c>
      <c r="AA41" s="41">
        <f>IF(ISBLANK(AA39), "", (365*AA39*AA40)/12)</f>
        <v/>
      </c>
      <c r="AB41" s="41">
        <f>IF(ISBLANK(AB39), "", (365*AB39*AB40)/12)</f>
        <v/>
      </c>
      <c r="AC41" s="41">
        <f>IF(ISBLANK(AC39), "", (365*AC39*AC40)/12)</f>
        <v/>
      </c>
      <c r="AD41" s="41">
        <f>IF(ISBLANK(AD39), "", (365*AD39*AD40)/12)</f>
        <v/>
      </c>
      <c r="AE41" s="41">
        <f>IF(ISBLANK(AE39), "", (365*AE39*AE40)/12)</f>
        <v/>
      </c>
      <c r="AF41" s="41">
        <f>IF(ISBLANK(AF39), "", (365*AF39*AF40)/12)</f>
        <v/>
      </c>
      <c r="AG41" s="41">
        <f>IF(ISBLANK(AG39), "", (365*AG39*AG40)/12)</f>
        <v/>
      </c>
      <c r="AH41" s="41">
        <f>IF(ISBLANK(AH39), "", (365*AH39*AH40)/12)</f>
        <v/>
      </c>
      <c r="AI41" s="41">
        <f>IF(ISBLANK(AI39), "", (365*AI39*AI40)/12)</f>
        <v/>
      </c>
      <c r="AJ41" s="41">
        <f>IF(ISBLANK(AJ39), "", (365*AJ39*AJ40)/12)</f>
        <v/>
      </c>
      <c r="AK41" s="41">
        <f>IF(ISBLANK(AK39), "", (365*AK39*AK40)/12)</f>
        <v/>
      </c>
      <c r="AL41" s="41">
        <f>IF(ISBLANK(AL39), "", (365*AL39*AL40)/12)</f>
        <v/>
      </c>
      <c r="AM41" s="41">
        <f>IF(ISBLANK(AM39), "", (365*AM39*AM40)/12)</f>
        <v/>
      </c>
      <c r="AN41" s="41">
        <f>IF(ISBLANK(AN39), "", (365*AN39*AN40)/12)</f>
        <v/>
      </c>
      <c r="AO41" s="41">
        <f>IF(ISBLANK(AO39), "", (365*AO39*AO40)/12)</f>
        <v/>
      </c>
      <c r="AP41" s="41">
        <f>IF(ISBLANK(AP39), "", (365*AP39*AP40)/12)</f>
        <v/>
      </c>
      <c r="AQ41" s="41">
        <f>IF(ISBLANK(AQ39), "", (365*AQ39*AQ40)/12)</f>
        <v/>
      </c>
      <c r="AR41" s="41">
        <f>IF(ISBLANK(AR39), "", (365*AR39*AR40)/12)</f>
        <v/>
      </c>
      <c r="AS41" s="41">
        <f>IF(ISBLANK(AS39), "", (365*AS39*AS40)/12)</f>
        <v/>
      </c>
    </row>
    <row r="42" ht="15.75" customHeight="1" s="71">
      <c r="A42" s="70" t="n"/>
      <c r="B42" s="56" t="n"/>
      <c r="C42" s="59" t="inlineStr">
        <is>
          <t>Rent:</t>
        </is>
      </c>
      <c r="D42" s="62" t="n">
        <v>0</v>
      </c>
      <c r="E42" s="53" t="n"/>
      <c r="F42" s="53" t="n"/>
      <c r="G42" s="53" t="n"/>
      <c r="H42" s="53" t="n"/>
      <c r="I42" s="53" t="n"/>
      <c r="J42" s="53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64" t="n"/>
    </row>
    <row r="43" ht="15.75" customHeight="1" s="71">
      <c r="A43" s="70" t="n"/>
      <c r="H43" s="70" t="n"/>
      <c r="I43" s="70" t="n"/>
      <c r="J43" s="70" t="n"/>
      <c r="K43" s="70" t="n"/>
      <c r="L43" s="70" t="n"/>
      <c r="M43" s="70" t="n"/>
      <c r="N43" s="70" t="n"/>
      <c r="O43" s="70" t="n"/>
      <c r="P43" s="70" t="n"/>
      <c r="Q43" s="70" t="n"/>
    </row>
    <row r="44" ht="15.75" customHeight="1" s="71">
      <c r="A44" s="70" t="n"/>
      <c r="H44" s="70" t="n"/>
      <c r="I44" s="70" t="n"/>
      <c r="J44" s="70" t="n"/>
      <c r="K44" s="70" t="n"/>
      <c r="L44" s="70" t="n"/>
      <c r="M44" s="70" t="n"/>
      <c r="N44" s="70" t="n"/>
      <c r="O44" s="70" t="n"/>
      <c r="P44" s="70" t="n"/>
      <c r="Q44" s="70" t="n"/>
    </row>
    <row r="45" ht="15.75" customHeight="1" s="71">
      <c r="A45" s="70" t="n"/>
      <c r="H45" s="70" t="n"/>
      <c r="I45" s="70" t="n"/>
      <c r="J45" s="70" t="n"/>
      <c r="K45" s="70" t="n"/>
      <c r="L45" s="70" t="n"/>
      <c r="M45" s="70" t="n"/>
      <c r="N45" s="70" t="n"/>
      <c r="O45" s="70" t="n"/>
      <c r="P45" s="70" t="n"/>
      <c r="Q45" s="70" t="n"/>
    </row>
    <row r="46" ht="15.75" customHeight="1" s="71">
      <c r="A46" s="70" t="n"/>
      <c r="H46" s="70" t="n"/>
      <c r="I46" s="70" t="n"/>
      <c r="J46" s="70" t="n"/>
      <c r="K46" s="70" t="n"/>
      <c r="L46" s="70" t="n"/>
      <c r="M46" s="70" t="n"/>
      <c r="N46" s="70" t="n"/>
      <c r="O46" s="70" t="n"/>
      <c r="P46" s="70" t="n"/>
      <c r="Q46" s="70" t="n"/>
    </row>
    <row r="47" ht="15.75" customHeight="1" s="71">
      <c r="A47" s="70" t="n"/>
      <c r="H47" s="70" t="n"/>
      <c r="I47" s="70" t="n"/>
      <c r="J47" s="70" t="n"/>
      <c r="K47" s="70" t="n"/>
      <c r="L47" s="70" t="n"/>
      <c r="M47" s="70" t="n"/>
      <c r="N47" s="70" t="n"/>
      <c r="O47" s="70" t="n"/>
      <c r="P47" s="70" t="n"/>
      <c r="Q47" s="70" t="n"/>
    </row>
    <row r="48" ht="15.75" customHeight="1" s="71">
      <c r="A48" s="70" t="n"/>
      <c r="H48" s="70" t="n"/>
      <c r="I48" s="70" t="n"/>
      <c r="J48" s="70" t="n"/>
      <c r="K48" s="70" t="n"/>
      <c r="L48" s="70" t="n"/>
      <c r="M48" s="70" t="n"/>
      <c r="N48" s="70" t="n"/>
      <c r="O48" s="70" t="n"/>
      <c r="P48" s="70" t="n"/>
      <c r="Q48" s="70" t="n"/>
    </row>
    <row r="49" ht="15.75" customHeight="1" s="71">
      <c r="A49" s="70" t="n"/>
      <c r="H49" s="70" t="n"/>
      <c r="I49" s="70" t="n"/>
      <c r="J49" s="70" t="n"/>
      <c r="K49" s="70" t="n"/>
      <c r="L49" s="70" t="n"/>
      <c r="M49" s="70" t="n"/>
      <c r="N49" s="70" t="n"/>
      <c r="O49" s="70" t="n"/>
      <c r="P49" s="70" t="n"/>
      <c r="Q49" s="70" t="n"/>
    </row>
    <row r="50" ht="15.75" customHeight="1" s="71">
      <c r="A50" s="70" t="n"/>
      <c r="H50" s="70" t="n"/>
      <c r="I50" s="70" t="n"/>
      <c r="J50" s="70" t="n"/>
      <c r="K50" s="70" t="n"/>
      <c r="L50" s="70" t="n"/>
      <c r="M50" s="70" t="n"/>
      <c r="N50" s="70" t="n"/>
      <c r="O50" s="70" t="n"/>
      <c r="P50" s="70" t="n"/>
      <c r="Q50" s="70" t="n"/>
    </row>
    <row r="51" ht="15.75" customHeight="1" s="71">
      <c r="A51" s="70" t="n"/>
      <c r="H51" s="70" t="n"/>
      <c r="I51" s="70" t="n"/>
      <c r="J51" s="70" t="n"/>
      <c r="K51" s="70" t="n"/>
      <c r="L51" s="70" t="n"/>
      <c r="M51" s="70" t="n"/>
      <c r="N51" s="70" t="n"/>
      <c r="O51" s="70" t="n"/>
      <c r="P51" s="70" t="n"/>
      <c r="Q51" s="70" t="n"/>
    </row>
    <row r="52" ht="15.75" customHeight="1" s="71">
      <c r="A52" s="70" t="n"/>
      <c r="H52" s="70" t="n"/>
      <c r="I52" s="70" t="n"/>
      <c r="J52" s="70" t="n"/>
      <c r="K52" s="70" t="n"/>
      <c r="L52" s="70" t="n"/>
      <c r="M52" s="70" t="n"/>
      <c r="N52" s="70" t="n"/>
      <c r="O52" s="70" t="n"/>
      <c r="P52" s="70" t="n"/>
      <c r="Q52" s="70" t="n"/>
    </row>
    <row r="53" ht="15.75" customHeight="1" s="71">
      <c r="A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</row>
    <row r="54" ht="15.75" customHeight="1" s="71">
      <c r="A54" s="70" t="n"/>
      <c r="H54" s="70" t="n"/>
      <c r="I54" s="70" t="n"/>
      <c r="J54" s="70" t="n"/>
      <c r="K54" s="70" t="n"/>
      <c r="L54" s="70" t="n"/>
      <c r="M54" s="70" t="n"/>
      <c r="N54" s="70" t="n"/>
      <c r="O54" s="70" t="n"/>
      <c r="P54" s="70" t="n"/>
      <c r="Q54" s="70" t="n"/>
    </row>
    <row r="55" ht="15.75" customHeight="1" s="71"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</row>
    <row r="56" ht="15.75" customHeight="1" s="71">
      <c r="H56" s="70" t="n"/>
      <c r="I56" s="70" t="n"/>
      <c r="J56" s="70" t="n"/>
      <c r="K56" s="70" t="n"/>
      <c r="L56" s="70" t="n"/>
      <c r="M56" s="70" t="n"/>
      <c r="N56" s="70" t="n"/>
      <c r="O56" s="70" t="n"/>
      <c r="P56" s="70" t="n"/>
      <c r="Q56" s="70" t="n"/>
    </row>
    <row r="57" ht="15.75" customHeight="1" s="71">
      <c r="H57" s="70" t="n"/>
      <c r="I57" s="70" t="n"/>
      <c r="J57" s="70" t="n"/>
      <c r="K57" s="70" t="n"/>
      <c r="L57" s="70" t="n"/>
      <c r="M57" s="70" t="n"/>
      <c r="N57" s="70" t="n"/>
      <c r="O57" s="70" t="n"/>
      <c r="P57" s="70" t="n"/>
      <c r="Q57" s="70" t="n"/>
    </row>
    <row r="58" ht="15.75" customHeight="1" s="71">
      <c r="H58" s="70" t="n"/>
      <c r="I58" s="70" t="n"/>
      <c r="J58" s="70" t="n"/>
      <c r="K58" s="70" t="n"/>
      <c r="L58" s="70" t="n"/>
      <c r="M58" s="70" t="n"/>
      <c r="N58" s="70" t="n"/>
      <c r="O58" s="70" t="n"/>
      <c r="P58" s="70" t="n"/>
      <c r="Q58" s="70" t="n"/>
    </row>
    <row r="59" ht="15.75" customHeight="1" s="71">
      <c r="H59" s="70" t="n"/>
      <c r="I59" s="70" t="n"/>
      <c r="J59" s="70" t="n"/>
      <c r="K59" s="70" t="n"/>
      <c r="L59" s="70" t="n"/>
      <c r="M59" s="70" t="n"/>
      <c r="N59" s="70" t="n"/>
      <c r="O59" s="70" t="n"/>
      <c r="P59" s="70" t="n"/>
      <c r="Q59" s="70" t="n"/>
    </row>
    <row r="60" ht="15.75" customHeight="1" s="71">
      <c r="H60" s="70" t="n"/>
      <c r="I60" s="70" t="n"/>
      <c r="J60" s="70" t="n"/>
      <c r="K60" s="70" t="n"/>
      <c r="L60" s="70" t="n"/>
      <c r="M60" s="70" t="n"/>
      <c r="N60" s="70" t="n"/>
      <c r="O60" s="70" t="n"/>
      <c r="P60" s="70" t="n"/>
      <c r="Q60" s="70" t="n"/>
    </row>
    <row r="65" ht="15.75" customHeight="1" s="71">
      <c r="B65" s="65" t="inlineStr">
        <is>
          <t>IGNORE THIS FOR NOW</t>
        </is>
      </c>
    </row>
    <row r="67" ht="15.75" customHeight="1" s="71">
      <c r="B67" s="10" t="inlineStr">
        <is>
          <t>Expenses</t>
        </is>
      </c>
      <c r="C67" s="11" t="inlineStr">
        <is>
          <t>Cleaning Fee $100 per session</t>
        </is>
      </c>
      <c r="D67" s="12">
        <f>100*7*12</f>
        <v/>
      </c>
      <c r="E67" s="70" t="n"/>
      <c r="F67" s="67" t="inlineStr">
        <is>
          <t>Profit:</t>
        </is>
      </c>
      <c r="G67" s="68">
        <f>(D11*12)-(D12*12)-D75</f>
        <v/>
      </c>
    </row>
    <row r="68" ht="15.75" customHeight="1" s="71">
      <c r="B68" s="20" t="inlineStr">
        <is>
          <t>1 BD</t>
        </is>
      </c>
      <c r="C68" s="14" t="inlineStr">
        <is>
          <t>Parking</t>
        </is>
      </c>
      <c r="D68" s="13" t="n">
        <v>260</v>
      </c>
      <c r="E68" s="70" t="n"/>
      <c r="F68" s="69" t="inlineStr">
        <is>
          <t>1 BD</t>
        </is>
      </c>
      <c r="G68" s="70" t="n"/>
    </row>
    <row r="69" ht="15.75" customHeight="1" s="71">
      <c r="B69" s="31" t="n"/>
      <c r="C69" s="14" t="inlineStr">
        <is>
          <t>Water</t>
        </is>
      </c>
      <c r="D69" s="13">
        <f>70*12</f>
        <v/>
      </c>
      <c r="E69" s="70" t="n"/>
      <c r="F69" s="70" t="n"/>
      <c r="G69" s="70" t="n"/>
    </row>
    <row r="70" ht="15.75" customHeight="1" s="71">
      <c r="B70" s="31" t="n"/>
      <c r="C70" s="14" t="inlineStr">
        <is>
          <t>Electricty</t>
        </is>
      </c>
      <c r="D70" s="13">
        <f>30*12</f>
        <v/>
      </c>
      <c r="E70" s="70" t="n"/>
      <c r="F70" s="67" t="inlineStr">
        <is>
          <t>Profit:</t>
        </is>
      </c>
      <c r="G70" s="68">
        <f>(D17*12)-(D18*12)-D85</f>
        <v/>
      </c>
    </row>
    <row r="71" ht="15.75" customHeight="1" s="71">
      <c r="B71" s="31" t="n"/>
      <c r="C71" s="14" t="inlineStr">
        <is>
          <t>Gas</t>
        </is>
      </c>
      <c r="D71" s="13">
        <f>70*12</f>
        <v/>
      </c>
      <c r="E71" s="70" t="n"/>
      <c r="F71" s="69" t="inlineStr">
        <is>
          <t>2 BD</t>
        </is>
      </c>
      <c r="G71" s="70" t="n"/>
    </row>
    <row r="72" ht="15.75" customHeight="1" s="71">
      <c r="B72" s="31" t="n"/>
      <c r="C72" s="14" t="inlineStr">
        <is>
          <t>Internet</t>
        </is>
      </c>
      <c r="D72" s="15">
        <f>50*12</f>
        <v/>
      </c>
      <c r="E72" s="70" t="n"/>
      <c r="F72" s="70" t="n"/>
      <c r="G72" s="70" t="n"/>
    </row>
    <row r="73" ht="15.75" customHeight="1" s="71">
      <c r="B73" s="31" t="n"/>
      <c r="C73" s="14" t="inlineStr">
        <is>
          <t>Streaming Service (Netflix)</t>
        </is>
      </c>
      <c r="D73" s="15">
        <f>15*12</f>
        <v/>
      </c>
      <c r="E73" s="70" t="n"/>
      <c r="F73" s="67" t="inlineStr">
        <is>
          <t>Profit:</t>
        </is>
      </c>
      <c r="G73" s="68">
        <f>(D23*12)-(D24*12)-D95</f>
        <v/>
      </c>
    </row>
    <row r="74" ht="15.75" customHeight="1" s="71">
      <c r="B74" s="31" t="n"/>
      <c r="C74" s="14" t="inlineStr">
        <is>
          <t>Extra Maintanence (Fixes)</t>
        </is>
      </c>
      <c r="D74" s="15">
        <f>200*12</f>
        <v/>
      </c>
      <c r="E74" s="70" t="n"/>
      <c r="F74" s="69" t="inlineStr">
        <is>
          <t>3 BD</t>
        </is>
      </c>
      <c r="G74" s="70" t="n"/>
    </row>
    <row r="75" ht="15.75" customHeight="1" s="71">
      <c r="B75" s="32" t="n"/>
      <c r="C75" s="69" t="inlineStr">
        <is>
          <t>TOTAL EXPENSES</t>
        </is>
      </c>
      <c r="D75" s="16">
        <f>SUM(D67:D74)</f>
        <v/>
      </c>
      <c r="E75" s="70" t="n"/>
    </row>
    <row r="76" ht="15.75" customHeight="1" s="71">
      <c r="B76" s="22" t="n"/>
      <c r="C76" s="70" t="n"/>
      <c r="D76" s="70" t="n"/>
      <c r="E76" s="70" t="n"/>
      <c r="F76" s="67" t="inlineStr">
        <is>
          <t>Profit:</t>
        </is>
      </c>
      <c r="G76" s="68">
        <f>(D29*12)-(D30*12)-#REF!</f>
        <v/>
      </c>
    </row>
    <row r="77" ht="15.75" customHeight="1" s="71">
      <c r="B77" s="33" t="inlineStr">
        <is>
          <t>Expenses</t>
        </is>
      </c>
      <c r="C77" s="11" t="inlineStr">
        <is>
          <t>Cleaning Fee $125per session</t>
        </is>
      </c>
      <c r="D77" s="12">
        <f>125*7*12</f>
        <v/>
      </c>
      <c r="E77" s="70" t="n"/>
      <c r="F77" s="69" t="inlineStr">
        <is>
          <t>4 BD</t>
        </is>
      </c>
      <c r="G77" s="70" t="n"/>
    </row>
    <row r="78" ht="15.75" customHeight="1" s="71">
      <c r="B78" s="20" t="inlineStr">
        <is>
          <t>2 BD</t>
        </is>
      </c>
      <c r="C78" s="14" t="inlineStr">
        <is>
          <t>Parking</t>
        </is>
      </c>
      <c r="D78" s="13" t="n">
        <v>260</v>
      </c>
      <c r="E78" s="70" t="n"/>
    </row>
    <row r="79" ht="15.75" customHeight="1" s="71">
      <c r="B79" s="31" t="n"/>
      <c r="C79" s="14" t="inlineStr">
        <is>
          <t>Water</t>
        </is>
      </c>
      <c r="D79" s="13">
        <f>100*12</f>
        <v/>
      </c>
      <c r="E79" s="70" t="n"/>
      <c r="F79" s="67" t="inlineStr">
        <is>
          <t>Profit:</t>
        </is>
      </c>
      <c r="G79" s="68">
        <f>(D41*12)-(D42*12)-#REF!</f>
        <v/>
      </c>
    </row>
    <row r="80" ht="15.75" customHeight="1" s="71">
      <c r="B80" s="31" t="n"/>
      <c r="C80" s="14" t="inlineStr">
        <is>
          <t>Electricty</t>
        </is>
      </c>
      <c r="D80" s="13">
        <f>50*12</f>
        <v/>
      </c>
      <c r="E80" s="70" t="n"/>
      <c r="F80" s="69" t="inlineStr">
        <is>
          <t>4+ BD</t>
        </is>
      </c>
      <c r="G80" s="70" t="n"/>
    </row>
    <row r="81" ht="15.75" customHeight="1" s="71">
      <c r="B81" s="31" t="n"/>
      <c r="C81" s="14" t="inlineStr">
        <is>
          <t>Gas</t>
        </is>
      </c>
      <c r="D81" s="13">
        <f>100*12</f>
        <v/>
      </c>
      <c r="E81" s="70" t="n"/>
      <c r="F81" s="70" t="n"/>
      <c r="G81" s="70" t="n"/>
    </row>
    <row r="82" ht="15.75" customHeight="1" s="71">
      <c r="B82" s="31" t="n"/>
      <c r="C82" s="14" t="inlineStr">
        <is>
          <t>Internet</t>
        </is>
      </c>
      <c r="D82" s="15">
        <f>50*12</f>
        <v/>
      </c>
      <c r="E82" s="70" t="n"/>
      <c r="F82" s="70" t="n"/>
      <c r="G82" s="70" t="n"/>
    </row>
    <row r="83" ht="15.75" customHeight="1" s="71">
      <c r="B83" s="31" t="n"/>
      <c r="C83" s="14" t="inlineStr">
        <is>
          <t>Streaming Service (Netflix)</t>
        </is>
      </c>
      <c r="D83" s="15">
        <f>15*12</f>
        <v/>
      </c>
      <c r="E83" s="70" t="n"/>
      <c r="F83" s="70" t="n"/>
      <c r="G83" s="70" t="n"/>
    </row>
    <row r="84" ht="15.75" customHeight="1" s="71">
      <c r="B84" s="31" t="n"/>
      <c r="C84" s="14" t="inlineStr">
        <is>
          <t>Extra Maintanence (Fixes)</t>
        </is>
      </c>
      <c r="D84" s="15">
        <f>250*12</f>
        <v/>
      </c>
      <c r="E84" s="70" t="n"/>
      <c r="F84" s="70" t="n"/>
      <c r="G84" s="70" t="n"/>
    </row>
    <row r="85" ht="15.75" customHeight="1" s="71">
      <c r="B85" s="32" t="n"/>
      <c r="C85" s="69" t="inlineStr">
        <is>
          <t>TOTAL EXPENSES</t>
        </is>
      </c>
      <c r="D85" s="16">
        <f>SUM(D77:D84)</f>
        <v/>
      </c>
      <c r="E85" s="70" t="n"/>
      <c r="F85" s="70" t="n"/>
      <c r="G85" s="70" t="n"/>
    </row>
    <row r="86" ht="15.75" customHeight="1" s="71">
      <c r="B86" s="22" t="n"/>
      <c r="C86" s="70" t="n"/>
      <c r="D86" s="70" t="n"/>
      <c r="E86" s="70" t="n"/>
      <c r="F86" s="70" t="n"/>
      <c r="G86" s="70" t="n"/>
    </row>
    <row r="87" ht="15.75" customHeight="1" s="71">
      <c r="B87" s="33" t="inlineStr">
        <is>
          <t>Expenses</t>
        </is>
      </c>
      <c r="C87" s="11" t="inlineStr">
        <is>
          <t>Cleaning Fee $150 per session</t>
        </is>
      </c>
      <c r="D87" s="12">
        <f>150*7*12</f>
        <v/>
      </c>
      <c r="E87" s="70" t="n"/>
    </row>
    <row r="88" ht="15.75" customHeight="1" s="71">
      <c r="B88" s="20" t="inlineStr">
        <is>
          <t>3 BD</t>
        </is>
      </c>
      <c r="C88" s="14" t="inlineStr">
        <is>
          <t>Parking</t>
        </is>
      </c>
      <c r="D88" s="13" t="n">
        <v>260</v>
      </c>
      <c r="E88" s="70" t="n"/>
    </row>
    <row r="89" ht="15.75" customHeight="1" s="71">
      <c r="B89" s="31" t="n"/>
      <c r="C89" s="14" t="inlineStr">
        <is>
          <t>Water</t>
        </is>
      </c>
      <c r="D89" s="13">
        <f>125*12</f>
        <v/>
      </c>
      <c r="E89" s="70" t="n"/>
      <c r="F89" s="70" t="n"/>
      <c r="G89" s="70" t="n"/>
    </row>
    <row r="90" ht="15.75" customHeight="1" s="71">
      <c r="B90" s="31" t="n"/>
      <c r="C90" s="14" t="inlineStr">
        <is>
          <t>Electricty</t>
        </is>
      </c>
      <c r="D90" s="13">
        <f>75*12</f>
        <v/>
      </c>
      <c r="E90" s="70" t="n"/>
      <c r="F90" s="70" t="n"/>
      <c r="G90" s="70" t="n"/>
    </row>
    <row r="91" ht="15.75" customHeight="1" s="71">
      <c r="B91" s="31" t="n"/>
      <c r="C91" s="14" t="inlineStr">
        <is>
          <t>Gas</t>
        </is>
      </c>
      <c r="D91" s="13">
        <f>125*12</f>
        <v/>
      </c>
      <c r="E91" s="70" t="n"/>
      <c r="F91" s="70" t="n"/>
      <c r="G91" s="70" t="n"/>
    </row>
    <row r="92" ht="15.75" customHeight="1" s="71">
      <c r="B92" s="31" t="n"/>
      <c r="C92" s="14" t="inlineStr">
        <is>
          <t>Internet</t>
        </is>
      </c>
      <c r="D92" s="15">
        <f>50*12</f>
        <v/>
      </c>
      <c r="E92" s="70" t="n"/>
      <c r="F92" s="70" t="n"/>
      <c r="G92" s="70" t="n"/>
    </row>
    <row r="93" ht="15.75" customHeight="1" s="71">
      <c r="B93" s="31" t="n"/>
      <c r="C93" s="14" t="inlineStr">
        <is>
          <t>Streaming Service (Netflix)</t>
        </is>
      </c>
      <c r="D93" s="15">
        <f>15*12</f>
        <v/>
      </c>
      <c r="E93" s="70" t="n"/>
      <c r="F93" s="70" t="n"/>
      <c r="G93" s="70" t="n"/>
    </row>
    <row r="94" ht="15.75" customHeight="1" s="71">
      <c r="B94" s="31" t="n"/>
      <c r="C94" s="14" t="inlineStr">
        <is>
          <t>Extra Maintanence (Fixes)</t>
        </is>
      </c>
      <c r="D94" s="15">
        <f>300*12</f>
        <v/>
      </c>
      <c r="E94" s="70" t="n"/>
      <c r="F94" s="70" t="n"/>
      <c r="G94" s="70" t="n"/>
    </row>
    <row r="95" ht="15.75" customHeight="1" s="71">
      <c r="B95" s="32" t="n"/>
      <c r="C95" s="69" t="inlineStr">
        <is>
          <t>TOTAL EXPENSES</t>
        </is>
      </c>
      <c r="D95" s="16">
        <f>SUM(D87:D94)</f>
        <v/>
      </c>
      <c r="E95" s="70" t="n"/>
      <c r="F95" s="70" t="n"/>
      <c r="G95" s="70" t="n"/>
    </row>
  </sheetData>
  <mergeCells count="1">
    <mergeCell ref="B65:G65"/>
  </mergeCells>
  <hyperlinks>
    <hyperlink ref="E8" r:id="rId1"/>
    <hyperlink ref="F8" r:id="rId2"/>
    <hyperlink ref="G8" r:id="rId3"/>
    <hyperlink ref="E14" r:id="rId4"/>
    <hyperlink ref="F14" r:id="rId5"/>
    <hyperlink ref="G14" r:id="rId6"/>
    <hyperlink ref="E20" r:id="rId7"/>
    <hyperlink ref="F20" r:id="rId8"/>
    <hyperlink ref="E26" r:id="rId9"/>
    <hyperlink ref="E32" r:id="rId10"/>
  </hyperlink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2021-10-06T20:11:18Z</dcterms:created>
  <dcterms:modified xsi:type="dcterms:W3CDTF">2023-01-02T05:26:19Z</dcterms:modified>
  <cp:lastModifiedBy>Aryaman Patel</cp:lastModifiedBy>
</cp:coreProperties>
</file>