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Накладна!$A$20:$P$22</definedName>
    <definedName name="range2">'Посвідчення якості'!#REF!</definedName>
    <definedName name="_xlnm.Print_Area" localSheetId="0">Накладна!$A$1:$P$31</definedName>
  </definedNames>
  <calcPr/>
</workbook>
</file>

<file path=xl/calcChain.xml><?xml version="1.0" encoding="utf-8"?>
<calcChain xmlns="http://schemas.openxmlformats.org/spreadsheetml/2006/main">
  <c i="1" r="D31"/>
  <c r="H24"/>
  <c r="I23"/>
  <c r="N22"/>
  <c r="M22"/>
  <c r="I22"/>
  <c r="O21"/>
  <c r="J21"/>
  <c r="P21"/>
  <c r="O20"/>
  <c r="O22"/>
  <c r="J20"/>
  <c r="P20"/>
  <c r="P22"/>
  <c r="P24"/>
  <c r="C23"/>
  <c r="B24"/>
  <c r="P23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<sst xmlns="http://schemas.openxmlformats.org/spreadsheetml/2006/main">
  <si>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</si>
  <si>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73</t>
  </si>
  <si>
    <t xml:space="preserve">від </t>
  </si>
  <si>
    <t>Постачальник</t>
  </si>
  <si>
    <t>ФОП Test А.А.</t>
  </si>
  <si>
    <t>Одержувач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</si>
  <si>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</si>
  <si>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</si>
  <si>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</si>
  <si>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</si>
  <si>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</si>
  <si>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</si>
  <si>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</si>
  <si>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</si>
  <si>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</si>
  <si>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</si>
  <si>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</si>
  <si>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Софієвські 1.с". Сардельки</t>
  </si>
  <si>
    <t>Всього на суму:</t>
  </si>
  <si>
    <t>двісті тридцять п’ять гривень нуль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</si>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</sst>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42646.47922577546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7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8</v>
      </c>
      <c r="C19" s="32" t="s">
        <v>9</v>
      </c>
      <c r="D19" s="33"/>
      <c r="E19" s="33"/>
      <c r="F19" s="33"/>
      <c r="G19" s="34"/>
      <c r="H19" s="35" t="s">
        <v>10</v>
      </c>
      <c r="I19" s="35" t="s">
        <v>11</v>
      </c>
      <c r="J19" s="32" t="str">
        <f>IF(B23&gt;0,"Ціна без ПДВ","Ціна без знижки")</f>
        <v>Ціна без знижки</v>
      </c>
      <c r="K19" s="32" t="s">
        <v>12</v>
      </c>
      <c r="L19" s="32"/>
      <c r="M19" s="32" t="s">
        <v>13</v>
      </c>
      <c r="N19" s="32" t="s">
        <v>14</v>
      </c>
      <c r="O19" s="32" t="s">
        <v>14</v>
      </c>
      <c r="P19" s="36" t="str">
        <f>IF(B23&gt;0,"Сума без ПДВ","Сума зі знижкою")</f>
        <v>Сума зі знижкою</v>
      </c>
    </row>
    <row r="20" ht="12.75" customHeight="1">
      <c r="B20" s="37">
        <v>1</v>
      </c>
      <c r="C20" s="38" t="s">
        <v>15</v>
      </c>
      <c r="D20" s="39"/>
      <c r="E20" s="39"/>
      <c r="F20" s="39"/>
      <c r="G20" s="40"/>
      <c r="H20" s="37" t="s">
        <v>16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17</v>
      </c>
      <c r="D21" s="39"/>
      <c r="E21" s="39"/>
      <c r="F21" s="39"/>
      <c r="G21" s="40"/>
      <c r="H21" s="37" t="s">
        <v>16</v>
      </c>
      <c r="I21" s="41">
        <v>5</v>
      </c>
      <c r="J21" s="42">
        <f>K21+N21</f>
        <v>45.054000000000002</v>
      </c>
      <c r="K21" s="42">
        <v>45</v>
      </c>
      <c r="L21" s="43">
        <v>0</v>
      </c>
      <c r="M21" s="43">
        <v>0</v>
      </c>
      <c r="N21" s="42">
        <v>0.053999999999999999</v>
      </c>
      <c r="O21" s="42">
        <f>I21*N21</f>
        <v>0.27000000000000002</v>
      </c>
      <c r="P21" s="42">
        <f>ROUND(I21*(J21-N21),2)</f>
        <v>225</v>
      </c>
    </row>
    <row r="22" ht="12.75" customHeight="1">
      <c r="B22" s="44"/>
      <c r="C22" s="45"/>
      <c r="D22" s="45"/>
      <c r="E22" s="45"/>
      <c r="F22" s="45"/>
      <c r="G22" s="46"/>
      <c r="H22" s="46"/>
      <c r="I22" s="47" t="str">
        <f>IF(B23&gt;0,"Всього без ПДВ","Всього")</f>
        <v>Всього</v>
      </c>
      <c r="J22" s="48"/>
      <c r="K22" s="48"/>
      <c r="L22" s="49"/>
      <c r="M22" s="50">
        <f>SUM(M20:M21)</f>
        <v>0</v>
      </c>
      <c r="N22" s="51">
        <f>SUM(N20:N21)</f>
        <v>0.053999999999999999</v>
      </c>
      <c r="O22" s="51">
        <f>SUM(O20:O21)</f>
        <v>0.27000000000000002</v>
      </c>
      <c r="P22" s="52">
        <f>SUM(P20:P21)</f>
        <v>235</v>
      </c>
    </row>
    <row r="23" ht="12.75" customHeight="1">
      <c r="B23" s="53">
        <v>0</v>
      </c>
      <c r="C23" s="54">
        <f>ROUND(P22*B23/100,2)</f>
        <v>0</v>
      </c>
      <c r="D23" s="18"/>
      <c r="E23" s="18"/>
      <c r="F23" s="18"/>
      <c r="G23" s="55"/>
      <c r="H23" s="55"/>
      <c r="I23" s="56" t="str">
        <f>IF(B23&gt;0,CONCATENATE("Всього ПДВ "&amp;WayBillList_NDS&amp;"%"),"Всього без знижки")</f>
        <v>Всього без знижки</v>
      </c>
      <c r="J23" s="57"/>
      <c r="K23" s="57"/>
      <c r="L23" s="49"/>
      <c r="M23" s="49"/>
      <c r="N23" s="49"/>
      <c r="O23" s="49"/>
      <c r="P23" s="58">
        <f>IF(B23&gt;0,C23,O22+P22)</f>
        <v>235.27000000000001</v>
      </c>
    </row>
    <row r="24" ht="12.75" customHeight="1">
      <c r="B24" s="59">
        <f>O22+P22</f>
        <v>235.27000000000001</v>
      </c>
      <c r="H24" s="60" t="str">
        <f>IF(B23&gt;0,"Разом, в т.ч ПДВ:","Всього до сплати")</f>
        <v>Всього до сплати</v>
      </c>
      <c r="I24" s="60"/>
      <c r="J24" s="61"/>
      <c r="K24" s="57"/>
      <c r="L24" s="49"/>
      <c r="M24" s="49"/>
      <c r="N24" s="49"/>
      <c r="O24" s="49"/>
      <c r="P24" s="62">
        <f>IF(B23&gt;0,P22+P23,P22)</f>
        <v>235</v>
      </c>
    </row>
    <row r="25" ht="12.75" customHeight="1">
      <c r="B25" s="28"/>
      <c r="C25" s="28"/>
      <c r="D25" s="28"/>
      <c r="E25" s="28"/>
      <c r="F25" s="28"/>
      <c r="G25" s="28"/>
      <c r="H25" s="55"/>
      <c r="I25" s="55"/>
      <c r="J25" s="55"/>
      <c r="K25" s="55"/>
      <c r="L25" s="55"/>
      <c r="M25" s="55"/>
      <c r="N25" s="55"/>
      <c r="O25" s="55"/>
      <c r="P25" s="55"/>
    </row>
    <row r="26" ht="12.75" customHeight="1">
      <c r="B26" s="63" t="s">
        <v>18</v>
      </c>
      <c r="C26" s="28"/>
      <c r="D26" s="25" t="s">
        <v>19</v>
      </c>
      <c r="E26" s="25"/>
      <c r="F26" s="25"/>
      <c r="G26" s="25"/>
      <c r="H26" s="23"/>
      <c r="I26" s="23"/>
      <c r="J26" s="23"/>
      <c r="K26" s="23"/>
      <c r="L26" s="23"/>
      <c r="M26" s="23"/>
      <c r="N26" s="23"/>
      <c r="O26" s="23"/>
      <c r="P26" s="23"/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28"/>
      <c r="C28" s="28"/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B29" s="64">
        <v>-1</v>
      </c>
      <c r="C29" s="64" t="s">
        <v>20</v>
      </c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</row>
    <row r="31" ht="12.75" customHeight="1">
      <c r="A31" s="65"/>
      <c r="B31" s="67" t="s">
        <v>21</v>
      </c>
      <c r="C31" s="67"/>
      <c r="D31" s="68" t="str">
        <f>IF(B29 &lt; 0,C29," ")</f>
        <v>Дорогин А.</v>
      </c>
      <c r="E31" s="68"/>
      <c r="F31" s="68"/>
      <c r="G31" s="68"/>
      <c r="H31" s="69" t="s">
        <v>22</v>
      </c>
      <c r="I31" s="69"/>
      <c r="J31" s="70"/>
      <c r="K31" s="70"/>
      <c r="L31" s="70"/>
      <c r="M31" s="70"/>
      <c r="N31" s="70"/>
      <c r="O31" s="70"/>
      <c r="P31" s="70"/>
    </row>
    <row r="3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71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</sheetData>
  <mergeCells count="19">
    <mergeCell ref="B2:H2"/>
    <mergeCell ref="B17:P17"/>
    <mergeCell ref="I22:J22"/>
    <mergeCell ref="I23:J23"/>
    <mergeCell ref="L2:M2"/>
    <mergeCell ref="O2:P2"/>
    <mergeCell ref="F16:G16"/>
    <mergeCell ref="D8:I8"/>
    <mergeCell ref="D12:I12"/>
    <mergeCell ref="C18:D18"/>
    <mergeCell ref="C19:G19"/>
    <mergeCell ref="B25:G25"/>
    <mergeCell ref="B31:C31"/>
    <mergeCell ref="J31:P31"/>
    <mergeCell ref="D31:G31"/>
    <mergeCell ref="H24:J24"/>
    <mergeCell ref="H31:I31"/>
    <mergeCell ref="C20:G20"/>
    <mergeCell ref="C21:G21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23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24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26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27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28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29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30</v>
      </c>
      <c r="D8" s="75"/>
      <c r="E8" s="75"/>
      <c r="F8" s="75"/>
      <c r="G8" s="78">
        <v>42646.47922577546</v>
      </c>
      <c r="H8" s="78"/>
      <c r="I8" s="75" t="s">
        <v>31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32</v>
      </c>
      <c r="D9" s="75"/>
      <c r="E9" s="75" t="s">
        <v>1</v>
      </c>
      <c r="F9" s="76" t="s">
        <v>33</v>
      </c>
      <c r="G9" s="79">
        <v>42646.47922577546</v>
      </c>
      <c r="H9" s="79"/>
      <c r="I9" s="76" t="s">
        <v>34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35</v>
      </c>
      <c r="C12" s="81" t="s">
        <v>36</v>
      </c>
      <c r="D12" s="82"/>
      <c r="E12" s="82"/>
      <c r="F12" s="83"/>
      <c r="G12" s="80" t="s">
        <v>37</v>
      </c>
      <c r="H12" s="80" t="s">
        <v>38</v>
      </c>
      <c r="I12" s="80" t="s">
        <v>39</v>
      </c>
      <c r="J12" s="80" t="s">
        <v>40</v>
      </c>
      <c r="K12" s="80" t="s">
        <v>41</v>
      </c>
      <c r="L12" s="80" t="s">
        <v>42</v>
      </c>
      <c r="M12" s="81" t="s">
        <v>43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15</v>
      </c>
      <c r="D14" s="90"/>
      <c r="E14" s="90"/>
      <c r="F14" s="91"/>
      <c r="G14" s="92">
        <v>1</v>
      </c>
      <c r="H14" s="92"/>
      <c r="I14" s="92"/>
      <c r="J14" s="93">
        <v>42645.47922577546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17</v>
      </c>
      <c r="D15" s="90"/>
      <c r="E15" s="90"/>
      <c r="F15" s="91"/>
      <c r="G15" s="92">
        <v>5</v>
      </c>
      <c r="H15" s="92"/>
      <c r="I15" s="92" t="s">
        <v>44</v>
      </c>
      <c r="J15" s="93">
        <v>42645.47922577546</v>
      </c>
      <c r="K15" s="92" t="s">
        <v>45</v>
      </c>
      <c r="L15" s="92" t="s">
        <v>46</v>
      </c>
      <c r="M15" s="94" t="s">
        <v>47</v>
      </c>
      <c r="N15" s="95"/>
    </row>
    <row r="16">
      <c r="C16" s="96" t="s">
        <v>48</v>
      </c>
      <c r="D16" s="97" t="s">
        <v>49</v>
      </c>
      <c r="E16" s="96"/>
      <c r="F16" s="96"/>
      <c r="G16" s="96"/>
      <c r="H16" s="96"/>
      <c r="I16" s="96"/>
      <c r="J16" s="96"/>
      <c r="K16" s="96"/>
      <c r="L16" s="96"/>
      <c r="M16" s="96"/>
    </row>
    <row r="17">
      <c r="C17" t="s">
        <v>50</v>
      </c>
      <c r="D17" s="98" t="s">
        <v>51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</row>
    <row r="18">
      <c r="D18" s="98" t="s">
        <v>52</v>
      </c>
      <c r="E18" s="98"/>
      <c r="F18" s="98" t="s">
        <v>53</v>
      </c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54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55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>
      <c r="C21" t="s">
        <v>56</v>
      </c>
      <c r="D21" s="98" t="s">
        <v>57</v>
      </c>
      <c r="E21" s="98"/>
      <c r="F21" s="98"/>
      <c r="G21" s="98"/>
      <c r="H21" s="98"/>
      <c r="I21" s="98"/>
      <c r="J21" s="98"/>
      <c r="K21" s="98"/>
      <c r="L21" s="98"/>
      <c r="M21" s="98"/>
    </row>
    <row r="22">
      <c r="D22" s="98" t="s">
        <v>58</v>
      </c>
      <c r="E22" s="98"/>
      <c r="F22" s="98"/>
      <c r="G22" s="98"/>
      <c r="H22" s="98"/>
      <c r="I22" s="98"/>
      <c r="J22" s="98"/>
      <c r="K22" s="98"/>
      <c r="L22" s="98"/>
      <c r="M22" s="98"/>
    </row>
    <row r="23">
      <c r="C23" t="s">
        <v>59</v>
      </c>
      <c r="D23" s="98" t="s">
        <v>60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4">
      <c r="C24" t="s">
        <v>61</v>
      </c>
      <c r="D24" s="98" t="s">
        <v>62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7">
      <c r="C27" s="98" t="s">
        <v>63</v>
      </c>
      <c r="D27" s="98"/>
      <c r="E27" s="98"/>
      <c r="F27" s="98"/>
      <c r="G27" s="98"/>
      <c r="H27" s="98"/>
      <c r="K27" t="s">
        <v>64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</sheetData>
  <mergeCells count="30"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  <mergeCell ref="B1:N1"/>
    <mergeCell ref="B2:K2"/>
    <mergeCell ref="C4:N4"/>
    <mergeCell ref="C5:N5"/>
    <mergeCell ref="D24:N24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2016-10-05T08:17:40Z</dcterms:modified>
</cp:coreProperties>
</file>