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definedNames>
    <definedName name="MatList">Лист1!$A$8:$S$11</definedName>
    <definedName name="WBList">Лист1!$A$9:$S$10</definedName>
    <definedName name="WhList">Лист1!#REF!</definedName>
    <definedName name="_xlnm.Print_Area" localSheetId="0">Лист1!$A$1:$S$18</definedName>
  </definedNames>
  <calcPr calcId="162913"/>
</workbook>
</file>

<file path=xl/calcChain.xml><?xml version="1.0" encoding="utf-8"?>
<calcChain xmlns="http://schemas.openxmlformats.org/spreadsheetml/2006/main">
  <c r="R9" i="1" l="1"/>
  <c r="M9" i="1"/>
  <c r="Q10" i="1" l="1"/>
  <c r="P9" i="1" l="1"/>
  <c r="H9" i="1" l="1"/>
  <c r="L9" i="1" s="1"/>
  <c r="N9" i="1" s="1"/>
  <c r="S9" i="1" l="1"/>
  <c r="J9" i="1"/>
  <c r="F9" i="1"/>
  <c r="E9" i="1"/>
  <c r="D9" i="1"/>
  <c r="I9" i="1" l="1"/>
  <c r="G9" i="1"/>
  <c r="B8" i="1"/>
  <c r="B10" i="1" s="1"/>
  <c r="O9" i="1" l="1"/>
  <c r="Q9" i="1" s="1"/>
  <c r="K9" i="1"/>
  <c r="C5" i="1"/>
  <c r="C4" i="1" l="1"/>
  <c r="C3" i="1"/>
</calcChain>
</file>

<file path=xl/sharedStrings.xml><?xml version="1.0" encoding="utf-8"?>
<sst xmlns="http://schemas.openxmlformats.org/spreadsheetml/2006/main" count="36" uniqueCount="24">
  <si>
    <t>Закінчене виробництво</t>
  </si>
  <si>
    <t>Дата виготовлення</t>
  </si>
  <si>
    <t>Собівартість</t>
  </si>
  <si>
    <t>ТМЦ</t>
  </si>
  <si>
    <t>Закладка, кг.</t>
  </si>
  <si>
    <t>Фарш на формовку, кг.</t>
  </si>
  <si>
    <t>Період:</t>
  </si>
  <si>
    <t>Група:</t>
  </si>
  <si>
    <t>Товар:</t>
  </si>
  <si>
    <t>Аналіз план/факт</t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</si>
  <si>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(ст.4 - ст.3)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</si>
  <si>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(ст.6 - ст.4)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</si>
  <si>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t>sum</t>
  </si>
  <si>
    <t>avg</t>
  </si>
  <si>
    <t>Разом</t>
  </si>
  <si>
    <t>Термовтрати (кг.)</t>
  </si>
  <si>
    <t>Варка</t>
  </si>
  <si>
    <t>Вихід факт</t>
  </si>
  <si>
    <t>термовтрати відхилення 10-11</t>
  </si>
  <si>
    <t>Відхилення  (13-14)</t>
  </si>
  <si>
    <t>термовтрати план</t>
  </si>
  <si>
    <t xml:space="preserve">термовтрати </t>
  </si>
  <si>
    <t>Відхилення план</t>
  </si>
  <si>
    <t>Вихід план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</si>
</sst>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9" fontId="0" fillId="0" borderId="2" xfId="0" applyNumberFormat="1" applyBorder="1" applyAlignment="1">
      <alignment horizontal="right"/>
    </xf>
    <xf numFmtId="9" fontId="0" fillId="2" borderId="2" xfId="0" applyNumberForma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S10"/>
  <sheetViews>
    <sheetView tabSelected="1" workbookViewId="0">
      <selection activeCell="C12" sqref="C12"/>
    </sheetView>
  </sheetViews>
  <sheetFormatPr defaultRowHeight="15" outlineLevelRow="1" x14ac:dyDescent="0.25"/>
  <cols>
    <col min="1" max="1" width="1.7109375" customWidth="1"/>
    <col min="2" max="2" width="11.140625" customWidth="1"/>
    <col min="3" max="3" width="32.140625" customWidth="1"/>
    <col min="4" max="4" width="12.140625" customWidth="1"/>
    <col min="5" max="5" width="9.85546875" customWidth="1"/>
    <col min="6" max="6" width="10.140625" customWidth="1"/>
    <col min="7" max="7" width="10.5703125" customWidth="1"/>
    <col min="8" max="8" width="9.5703125" customWidth="1"/>
    <col min="9" max="9" width="10.5703125" customWidth="1"/>
    <col min="10" max="10" width="11.42578125" customWidth="1"/>
    <col min="11" max="12" width="11" customWidth="1"/>
    <col min="13" max="13" width="12.5703125" customWidth="1"/>
    <col min="14" max="14" width="11.28515625" customWidth="1"/>
    <col min="15" max="15" width="8.7109375" customWidth="1"/>
    <col min="16" max="18" width="8.140625" customWidth="1"/>
    <col min="19" max="19" width="8.5703125" customWidth="1"/>
  </cols>
  <sheetData>
    <row r="1" spans="2:19" s="3" customFormat="1" ht="27" customHeight="1" x14ac:dyDescent="0.3">
      <c r="B1" s="21" t="s">
        <v>9</v>
      </c>
      <c r="C1" s="21"/>
      <c r="D1" s="21"/>
      <c r="E1" s="21"/>
      <c r="F1" s="21"/>
      <c r="G1" s="21"/>
      <c r="H1" s="21"/>
      <c r="I1" s="21"/>
      <c r="J1" s="21"/>
    </row>
    <row r="2" spans="2:19" s="3" customFormat="1" ht="10.5" customHeight="1" x14ac:dyDescent="0.25">
      <c r="B2" s="4"/>
      <c r="C2" s="4"/>
      <c r="D2" s="4"/>
      <c r="E2" s="4"/>
      <c r="F2" s="4"/>
      <c r="G2" s="4"/>
      <c r="H2" s="4"/>
      <c r="I2" s="4"/>
      <c r="J2" s="4"/>
    </row>
    <row r="3" spans="2:19" s="5" customFormat="1" ht="15.75" customHeight="1" x14ac:dyDescent="0.2">
      <c r="B3" s="6" t="s">
        <v>6</v>
      </c>
      <c r="C3" s="7" t="e">
        <f>CONCATENATE("з "&amp;XLRPARAMS_StartDate," по "&amp;XLRPARAMS_EndDate)</f>
        <v>#NAME?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2:19" s="5" customFormat="1" ht="15.75" customHeight="1" x14ac:dyDescent="0.2">
      <c r="B4" s="9" t="s">
        <v>7</v>
      </c>
      <c r="C4" s="10" t="e">
        <f>XLRPARAMS_GRP</f>
        <v>#NAME?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2:19" s="5" customFormat="1" ht="15.75" customHeight="1" x14ac:dyDescent="0.2">
      <c r="B5" s="6" t="s">
        <v>8</v>
      </c>
      <c r="C5" s="7" t="e">
        <f>XLRPARAMS_MatID</f>
        <v>#NAME?</v>
      </c>
    </row>
    <row r="6" spans="2:19" s="1" customFormat="1" ht="49.5" customHeight="1" x14ac:dyDescent="0.25">
      <c r="B6" s="22" t="s">
        <v>3</v>
      </c>
      <c r="C6" s="23"/>
      <c r="D6" s="14" t="s">
        <v>1</v>
      </c>
      <c r="E6" s="14" t="s">
        <v>4</v>
      </c>
      <c r="F6" s="14" t="s">
        <v>5</v>
      </c>
      <c r="G6" s="14" t="s">
        <v>10</v>
      </c>
      <c r="H6" s="14" t="s">
        <v>16</v>
      </c>
      <c r="I6" s="14" t="s">
        <v>11</v>
      </c>
      <c r="J6" s="14" t="s">
        <v>0</v>
      </c>
      <c r="K6" s="14" t="s">
        <v>15</v>
      </c>
      <c r="L6" s="14" t="s">
        <v>21</v>
      </c>
      <c r="M6" s="14" t="s">
        <v>20</v>
      </c>
      <c r="N6" s="14" t="s">
        <v>18</v>
      </c>
      <c r="O6" s="14" t="s">
        <v>17</v>
      </c>
      <c r="P6" s="14" t="s">
        <v>23</v>
      </c>
      <c r="Q6" s="14" t="s">
        <v>19</v>
      </c>
      <c r="R6" s="14" t="s">
        <v>22</v>
      </c>
      <c r="S6" s="14" t="s">
        <v>2</v>
      </c>
    </row>
    <row r="7" spans="2:19" s="2" customFormat="1" ht="16.5" customHeight="1" x14ac:dyDescent="0.25">
      <c r="B7" s="29">
        <v>1</v>
      </c>
      <c r="C7" s="30"/>
      <c r="D7" s="15">
        <v>2</v>
      </c>
      <c r="E7" s="15">
        <v>3</v>
      </c>
      <c r="F7" s="15">
        <v>4</v>
      </c>
      <c r="G7" s="15">
        <v>5</v>
      </c>
      <c r="H7" s="15">
        <v>6</v>
      </c>
      <c r="I7" s="15">
        <v>7</v>
      </c>
      <c r="J7" s="15">
        <v>8</v>
      </c>
      <c r="K7" s="15">
        <v>9</v>
      </c>
      <c r="L7" s="15">
        <v>10</v>
      </c>
      <c r="M7" s="15">
        <v>11</v>
      </c>
      <c r="N7" s="15">
        <v>12</v>
      </c>
      <c r="O7" s="15">
        <v>13</v>
      </c>
      <c r="P7" s="15">
        <v>14</v>
      </c>
      <c r="Q7" s="15">
        <v>15</v>
      </c>
      <c r="R7" s="15">
        <v>16</v>
      </c>
      <c r="S7" s="15">
        <v>17</v>
      </c>
    </row>
    <row r="8" spans="2:19" s="2" customFormat="1" ht="9.75" hidden="1" customHeight="1" x14ac:dyDescent="0.25">
      <c r="B8" s="24" t="e">
        <f>MatList_MatName</f>
        <v>#NAME?</v>
      </c>
      <c r="C8" s="2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  <c r="P8" s="13"/>
      <c r="Q8" s="13"/>
      <c r="R8" s="13"/>
      <c r="S8" s="12"/>
    </row>
    <row r="9" spans="2:19" ht="16.5" hidden="1" customHeight="1" outlineLevel="1" x14ac:dyDescent="0.25">
      <c r="B9" s="26"/>
      <c r="C9" s="27"/>
      <c r="D9" s="11" t="e">
        <f>WBList_OnDate</f>
        <v>#NAME?</v>
      </c>
      <c r="E9" s="12" t="e">
        <f>WBList_AmountIn</f>
        <v>#NAME?</v>
      </c>
      <c r="F9" s="12" t="e">
        <f>WBList_FormationAmount</f>
        <v>#NAME?</v>
      </c>
      <c r="G9" s="12" t="e">
        <f>F9-E9</f>
        <v>#NAME?</v>
      </c>
      <c r="H9" s="12" t="e">
        <f>WBList_CookingAmount</f>
        <v>#NAME?</v>
      </c>
      <c r="I9" s="12" t="e">
        <f>H9-F9</f>
        <v>#NAME?</v>
      </c>
      <c r="J9" s="12" t="e">
        <f>WBList_AmountOut</f>
        <v>#NAME?</v>
      </c>
      <c r="K9" s="12" t="e">
        <f>J9-H9</f>
        <v>#NAME?</v>
      </c>
      <c r="L9" s="13" t="e">
        <f>IF(H9 &gt; 0, K9/H9,0)</f>
        <v>#NAME?</v>
      </c>
      <c r="M9" s="13" t="e">
        <f>WBList_ThermoLossOut/100</f>
        <v>#NAME?</v>
      </c>
      <c r="N9" s="13" t="e">
        <f>ABS(L9)-M9</f>
        <v>#NAME?</v>
      </c>
      <c r="O9" s="13" t="e">
        <f>J9/E9</f>
        <v>#NAME?</v>
      </c>
      <c r="P9" s="19" t="e">
        <f>WBList_OutPlan/100</f>
        <v>#NAME?</v>
      </c>
      <c r="Q9" s="13" t="e">
        <f>ABS(O9)-P9</f>
        <v>#NAME?</v>
      </c>
      <c r="R9" s="13" t="e">
        <f>WBList_Deviation/100</f>
        <v>#NAME?</v>
      </c>
      <c r="S9" s="12" t="e">
        <f>WBList_Price</f>
        <v>#NAME?</v>
      </c>
    </row>
    <row r="10" spans="2:19" ht="18" customHeight="1" collapsed="1" x14ac:dyDescent="0.25">
      <c r="B10" s="28" t="e">
        <f>B8</f>
        <v>#NAME?</v>
      </c>
      <c r="C10" s="28"/>
      <c r="D10" s="16" t="s">
        <v>14</v>
      </c>
      <c r="E10" s="17" t="s">
        <v>12</v>
      </c>
      <c r="F10" s="17" t="s">
        <v>12</v>
      </c>
      <c r="G10" s="17" t="s">
        <v>12</v>
      </c>
      <c r="H10" s="17" t="s">
        <v>12</v>
      </c>
      <c r="I10" s="17" t="s">
        <v>12</v>
      </c>
      <c r="J10" s="17" t="s">
        <v>12</v>
      </c>
      <c r="K10" s="17" t="s">
        <v>12</v>
      </c>
      <c r="L10" s="18" t="s">
        <v>13</v>
      </c>
      <c r="M10" s="18" t="s">
        <v>13</v>
      </c>
      <c r="N10" s="18" t="s">
        <v>13</v>
      </c>
      <c r="O10" s="18" t="s">
        <v>13</v>
      </c>
      <c r="P10" s="20" t="s">
        <v>13</v>
      </c>
      <c r="Q10" s="18" t="e">
        <f>O10-P10</f>
        <v>#VALUE!</v>
      </c>
      <c r="R10" s="20" t="s">
        <v>13</v>
      </c>
      <c r="S10" s="17" t="s">
        <v>13</v>
      </c>
    </row>
  </sheetData>
  <mergeCells count="6">
    <mergeCell ref="B1:J1"/>
    <mergeCell ref="B6:C6"/>
    <mergeCell ref="B8:C8"/>
    <mergeCell ref="B9:C9"/>
    <mergeCell ref="B10:C10"/>
    <mergeCell ref="B7:C7"/>
  </mergeCells>
  <conditionalFormatting sqref="Q9:R9">
    <cfRule type="cellIs" dxfId="3" priority="3" operator="lessThan">
      <formula>-0.01</formula>
    </cfRule>
    <cfRule type="cellIs" dxfId="2" priority="4" operator="greaterThan">
      <formula>0.01</formula>
    </cfRule>
  </conditionalFormatting>
  <conditionalFormatting sqref="Q10">
    <cfRule type="cellIs" dxfId="1" priority="1" operator="lessThan">
      <formula>-0.01</formula>
    </cfRule>
    <cfRule type="cellIs" dxfId="0" priority="2" operator="greaterThan">
      <formula>0.01</formula>
    </cfRule>
  </conditionalFormatting>
  <pageMargins left="0.25" right="0.25" top="0.75" bottom="0.75" header="0.3" footer="0.3"/>
  <pageSetup paperSize="9" scale="71" orientation="landscape" horizontalDpi="180" verticalDpi="180" r:id="rId1"/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MatList</vt:lpstr>
      <vt:lpstr>WBList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2020-05-07T06:49:40Z</dcterms:modified>
</cp:coreProperties>
</file>