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definedNames>
    <definedName name="MatList">Лист1!$A$8:$P$11</definedName>
    <definedName name="WBList">Лист1!$A$9:$P$10</definedName>
    <definedName name="WhList">Лист1!#REF!</definedName>
    <definedName name="_xlnm.Print_Area" localSheetId="0">Лист1!$A$1:$P$18</definedName>
  </definedNames>
  <calcPr/>
</workbook>
</file>

<file path=xl/calcChain.xml><?xml version="1.0" encoding="utf-8"?>
<calcChain xmlns="http://schemas.openxmlformats.org/spreadsheetml/2006/main">
  <c i="1" r="C3"/>
  <c r="O10"/>
  <c r="N9"/>
  <c r="L9"/>
  <c r="H9"/>
  <c r="B10"/>
  <c r="P9"/>
  <c r="J9"/>
  <c r="F9"/>
  <c r="E9"/>
  <c r="D9"/>
  <c r="I9"/>
  <c r="G9"/>
  <c r="B8"/>
  <c r="M9"/>
  <c r="O9"/>
  <c r="K9"/>
</calcChain>
</file>

<file path=xl/sharedStrings.xml><?xml version="1.0" encoding="utf-8"?>
<sst xmlns="http://schemas.openxmlformats.org/spreadsheetml/2006/main">
  <si>
    <t>Аналіз план/факт</t>
  </si>
  <si>
    <t>Період:</t>
  </si>
  <si>
    <t>Група:</t>
  </si>
  <si>
    <t>Усі</t>
  </si>
  <si>
    <t>Товар:</t>
  </si>
  <si>
    <t/>
  </si>
  <si>
    <t>ТМЦ</t>
  </si>
  <si>
    <t>Дата виготовлення</t>
  </si>
  <si>
    <t>Закладка, кг.</t>
  </si>
  <si>
    <t>Фарш на формовку, кг.</t>
  </si>
  <si>
    <r>
      <t xml:space="preserve">∆  </t>
    </r>
    <r>
      <rPr>
        <rFont val="Calibri"/>
        <charset val="204"/>
        <color rgb="FFFF0000"/>
        <sz val="10"/>
      </rPr>
      <t>(ст.4 - ст.3)</t>
    </r>
    <r>
      <rPr>
        <rFont val="Calibri"/>
        <charset val="204"/>
        <sz val="10"/>
      </rPr>
      <t>,</t>
    </r>
    <r>
      <rPr>
        <rFont val="Calibri"/>
        <charset val="204"/>
        <color rgb="FFFF0000"/>
        <sz val="10"/>
      </rPr>
      <t xml:space="preserve"> </t>
    </r>
    <r>
      <rPr>
        <rFont val="Calibri"/>
        <charset val="204"/>
        <sz val="10"/>
      </rPr>
      <t>кг.</t>
    </r>
  </si>
  <si>
    <t>Варка</t>
  </si>
  <si>
    <r>
      <t xml:space="preserve">∆  </t>
    </r>
    <r>
      <rPr>
        <rFont val="Calibri"/>
        <charset val="204"/>
        <color rgb="FFFF0000"/>
        <sz val="10"/>
      </rPr>
      <t>(ст.6 - ст.4)</t>
    </r>
    <r>
      <rPr>
        <rFont val="Calibri"/>
        <charset val="204"/>
        <sz val="10"/>
      </rPr>
      <t>,</t>
    </r>
    <r>
      <rPr>
        <rFont val="Calibri"/>
        <charset val="204"/>
        <color rgb="FFFF0000"/>
        <sz val="10"/>
      </rPr>
      <t xml:space="preserve"> </t>
    </r>
    <r>
      <rPr>
        <rFont val="Calibri"/>
        <charset val="204"/>
        <sz val="10"/>
      </rPr>
      <t>кг.</t>
    </r>
  </si>
  <si>
    <t>Закінчене виробництво</t>
  </si>
  <si>
    <t>Термовтрати (кг.)</t>
  </si>
  <si>
    <t>термовтрати (%)</t>
  </si>
  <si>
    <t>Вихід факт</t>
  </si>
  <si>
    <t>Вихід план, %</t>
  </si>
  <si>
    <t xml:space="preserve">Відхилення  (12-11)</t>
  </si>
  <si>
    <t>Собівартість</t>
  </si>
  <si>
    <t>Разом</t>
  </si>
  <si>
    <t>sum</t>
  </si>
  <si>
    <t>avg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</si>
</sst>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0"/>
      <name val="Arial"/>
      <charset val="204"/>
    </font>
    <font>
      <b/>
      <i/>
      <sz val="9"/>
      <color theme="1"/>
      <name val="Calibri"/>
      <charset val="204"/>
      <scheme val="minor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0">
    <border/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hair">
        <color indexed="64"/>
      </bottom>
    </border>
    <border>
      <right style="thin">
        <color indexed="64"/>
      </right>
      <top style="thin">
        <color indexed="64"/>
      </top>
      <bottom style="hair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hair">
        <color indexed="64"/>
      </left>
      <top style="hair">
        <color indexed="64"/>
      </top>
      <bottom style="hair">
        <color indexed="64"/>
      </bottom>
    </border>
    <border>
      <right style="hair">
        <color indexed="64"/>
      </right>
      <top style="hair">
        <color indexed="64"/>
      </top>
      <bottom style="hair">
        <color indexed="64"/>
      </bottom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4" fontId="0" fillId="0" borderId="9" xfId="0" applyNumberFormat="1" applyBorder="1"/>
    <xf numFmtId="2" fontId="0" fillId="0" borderId="9" xfId="0" applyNumberFormat="1" applyBorder="1" applyAlignment="1">
      <alignment horizontal="right"/>
    </xf>
    <xf numFmtId="10" fontId="0" fillId="0" borderId="9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13" fillId="2" borderId="9" xfId="0" applyFont="1" applyFill="1" applyBorder="1" applyAlignment="1">
      <alignment horizontal="right"/>
    </xf>
    <xf numFmtId="2" fontId="0" fillId="2" borderId="9" xfId="0" applyNumberFormat="1" applyFill="1" applyBorder="1" applyAlignment="1">
      <alignment horizontal="right"/>
    </xf>
    <xf numFmtId="10" fontId="0" fillId="2" borderId="9" xfId="0" applyNumberFormat="1" applyFill="1" applyBorder="1" applyAlignment="1">
      <alignment horizontal="right"/>
    </xf>
    <xf numFmtId="9" fontId="0" fillId="2" borderId="9" xfId="0" applyNumberForma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zoomScaleNormal="100" workbookViewId="0">
      <pane activePane="bottomLeft" state="frozen" topLeftCell="A8" ySplit="7"/>
      <selection pane="bottomLeft" activeCell="O10" sqref="O10"/>
    </sheetView>
  </sheetViews>
  <sheetFormatPr defaultRowHeight="15" outlineLevelRow="1"/>
  <cols>
    <col min="1" max="1" width="1.71" customWidth="1"/>
    <col min="2" max="2" width="11.14" customWidth="1"/>
    <col min="3" max="3" width="32.14" customWidth="1"/>
    <col min="4" max="4" width="12.14" customWidth="1"/>
    <col min="5" max="5" width="9.86" customWidth="1"/>
    <col min="6" max="6" width="10.14" customWidth="1"/>
    <col min="7" max="7" width="10.57" customWidth="1"/>
    <col min="8" max="8" width="9.57" customWidth="1"/>
    <col min="9" max="9" width="10.57" customWidth="1"/>
    <col min="10" max="10" width="11.43" customWidth="1"/>
    <col min="11" max="12" width="11" customWidth="1"/>
    <col min="13" max="13" width="8.29" customWidth="1"/>
    <col min="14" max="15" width="8.14" customWidth="1"/>
    <col min="16" max="16" width="8.57" customWidth="1"/>
  </cols>
  <sheetData>
    <row r="1" s="1" customFormat="1" ht="27" customHeight="1">
      <c r="B1" s="5" t="s">
        <v>0</v>
      </c>
      <c r="C1" s="5"/>
      <c r="D1" s="5"/>
      <c r="E1" s="5"/>
      <c r="F1" s="5"/>
      <c r="G1" s="5"/>
      <c r="H1" s="5"/>
      <c r="I1" s="5"/>
      <c r="J1" s="5"/>
    </row>
    <row r="2" s="1" customFormat="1" ht="10.5" customHeight="1">
      <c r="B2" s="6"/>
      <c r="C2" s="6"/>
      <c r="D2" s="6"/>
      <c r="E2" s="6"/>
      <c r="F2" s="6"/>
      <c r="G2" s="6"/>
      <c r="H2" s="6"/>
      <c r="I2" s="6"/>
      <c r="J2" s="6"/>
    </row>
    <row r="3" s="2" customFormat="1" ht="15.75" customHeight="1">
      <c r="B3" s="7" t="s">
        <v>1</v>
      </c>
      <c r="C3" s="8" t="str">
        <f>CONCATENATE("з "&amp;"01.05.2018"," по "&amp;"14.05.2018")</f>
        <v>з 01.05.2018 по 14.05.2018</v>
      </c>
      <c r="F3" s="9"/>
      <c r="G3" s="9"/>
      <c r="H3" s="9"/>
      <c r="I3" s="9"/>
      <c r="J3" s="9"/>
      <c r="K3" s="9"/>
      <c r="L3" s="9"/>
      <c r="M3" s="9"/>
      <c r="N3" s="9"/>
      <c r="O3" s="9"/>
    </row>
    <row r="4" s="2" customFormat="1" ht="15.75" customHeight="1">
      <c r="B4" s="10" t="s">
        <v>2</v>
      </c>
      <c r="C4" s="11" t="s">
        <v>3</v>
      </c>
      <c r="F4" s="9"/>
      <c r="G4" s="9"/>
      <c r="H4" s="9"/>
      <c r="I4" s="9"/>
      <c r="J4" s="9"/>
      <c r="K4" s="9"/>
      <c r="L4" s="9"/>
      <c r="M4" s="9"/>
      <c r="N4" s="9"/>
      <c r="O4" s="9"/>
    </row>
    <row r="5" s="2" customFormat="1" ht="15.75" customHeight="1">
      <c r="B5" s="7" t="s">
        <v>4</v>
      </c>
      <c r="C5" s="8" t="s">
        <v>5</v>
      </c>
    </row>
    <row r="6" s="3" customFormat="1" ht="49.5" customHeight="1">
      <c r="B6" s="12" t="s">
        <v>6</v>
      </c>
      <c r="C6" s="13"/>
      <c r="D6" s="14" t="s">
        <v>7</v>
      </c>
      <c r="E6" s="14" t="s">
        <v>8</v>
      </c>
      <c r="F6" s="14" t="s">
        <v>9</v>
      </c>
      <c r="G6" s="14" t="s">
        <v>10</v>
      </c>
      <c r="H6" s="14" t="s">
        <v>11</v>
      </c>
      <c r="I6" s="14" t="s">
        <v>12</v>
      </c>
      <c r="J6" s="14" t="s">
        <v>13</v>
      </c>
      <c r="K6" s="14" t="s">
        <v>14</v>
      </c>
      <c r="L6" s="14" t="s">
        <v>15</v>
      </c>
      <c r="M6" s="14" t="s">
        <v>16</v>
      </c>
      <c r="N6" s="14" t="s">
        <v>17</v>
      </c>
      <c r="O6" s="14" t="s">
        <v>18</v>
      </c>
      <c r="P6" s="14" t="s">
        <v>19</v>
      </c>
    </row>
    <row r="7" s="4" customFormat="1" ht="16.5" customHeight="1">
      <c r="B7" s="15">
        <v>1</v>
      </c>
      <c r="C7" s="16"/>
      <c r="D7" s="17">
        <v>2</v>
      </c>
      <c r="E7" s="17">
        <v>3</v>
      </c>
      <c r="F7" s="17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17">
        <v>12</v>
      </c>
      <c r="O7" s="17"/>
      <c r="P7" s="17">
        <v>13</v>
      </c>
    </row>
    <row r="8" hidden="1" s="4" customFormat="1" ht="9.75" customHeight="1">
      <c r="B8" s="18" t="e">
        <f>MatList_MatName</f>
        <v>#NAME?</v>
      </c>
      <c r="C8" s="19"/>
      <c r="D8" s="20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1"/>
    </row>
    <row r="9" hidden="1" outlineLevel="1" ht="16.5" customHeight="1">
      <c r="B9" s="23"/>
      <c r="C9" s="24"/>
      <c r="D9" s="20" t="e">
        <f>WBList_OnDate</f>
        <v>#NAME?</v>
      </c>
      <c r="E9" s="21" t="e">
        <f>WBList_AmountIn</f>
        <v>#NAME?</v>
      </c>
      <c r="F9" s="21" t="e">
        <f>WBList_FormationAmount</f>
        <v>#NAME?</v>
      </c>
      <c r="G9" s="21" t="e">
        <f>F9-E9</f>
        <v>#NAME?</v>
      </c>
      <c r="H9" s="21" t="e">
        <f>WBList_CookingAmount</f>
        <v>#NAME?</v>
      </c>
      <c r="I9" s="21" t="e">
        <f>H9-F9</f>
        <v>#NAME?</v>
      </c>
      <c r="J9" s="21" t="e">
        <f>WBList_AmountOut</f>
        <v>#NAME?</v>
      </c>
      <c r="K9" s="21" t="e">
        <f>J9-H9</f>
        <v>#NAME?</v>
      </c>
      <c r="L9" s="22" t="e">
        <f>IF(H9 &gt; 0, K9/H9,0)</f>
        <v>#NAME?</v>
      </c>
      <c r="M9" s="22" t="e">
        <f>J9/E9</f>
        <v>#NAME?</v>
      </c>
      <c r="N9" s="25" t="e">
        <f>WBList_OutPlan/100</f>
        <v>#NAME?</v>
      </c>
      <c r="O9" s="22" t="e">
        <f>M9-N9</f>
        <v>#NAME?</v>
      </c>
      <c r="P9" s="21" t="e">
        <f>WBList_Price</f>
        <v>#NAME?</v>
      </c>
    </row>
    <row r="10" collapsed="1" ht="18" customHeight="1">
      <c r="B10" s="26" t="e">
        <f>B8</f>
        <v>#NAME?</v>
      </c>
      <c r="C10" s="26"/>
      <c r="D10" s="27" t="s">
        <v>20</v>
      </c>
      <c r="E10" s="28" t="s">
        <v>21</v>
      </c>
      <c r="F10" s="28" t="s">
        <v>21</v>
      </c>
      <c r="G10" s="28" t="s">
        <v>21</v>
      </c>
      <c r="H10" s="28" t="s">
        <v>21</v>
      </c>
      <c r="I10" s="28" t="s">
        <v>21</v>
      </c>
      <c r="J10" s="28" t="s">
        <v>21</v>
      </c>
      <c r="K10" s="28" t="s">
        <v>21</v>
      </c>
      <c r="L10" s="29" t="s">
        <v>22</v>
      </c>
      <c r="M10" s="29" t="s">
        <v>22</v>
      </c>
      <c r="N10" s="30" t="s">
        <v>22</v>
      </c>
      <c r="O10" s="29" t="e">
        <f>M10-N10</f>
        <v>#VALUE!</v>
      </c>
      <c r="P10" s="28" t="s">
        <v>22</v>
      </c>
    </row>
  </sheetData>
  <mergeCells count="6">
    <mergeCell ref="B1:J1"/>
    <mergeCell ref="B6:C6"/>
    <mergeCell ref="B8:C8"/>
    <mergeCell ref="B9:C9"/>
    <mergeCell ref="B10:C10"/>
    <mergeCell ref="B7:C7"/>
  </mergeCells>
  <conditionalFormatting sqref="O10">
    <cfRule priority="1" dxfId="0" type="cellIs" operator="lessThan">
      <formula>-0.01</formula>
    </cfRule>
    <cfRule priority="2" dxfId="1" type="cellIs" operator="greaterThan">
      <formula>0.01</formula>
    </cfRule>
  </conditionalFormatting>
  <conditionalFormatting sqref="O9">
    <cfRule priority="3" dxfId="0" type="cellIs" operator="lessThan">
      <formula>-0.01</formula>
    </cfRule>
    <cfRule priority="4" dxfId="1" type="cellIs" operator="greaterThan">
      <formula>0.01</formula>
    </cfRule>
  </conditionalFormatting>
  <pageMargins left="0.25" right="0.25" top="0.75" bottom="0.75" header="0.3" footer="0.3"/>
  <pageSetup paperSize="9" orientation="landscape" scale="81" horizontalDpi="180" verticalDpi="180"/>
  <colBreaks count="1" manualBreakCount="1">
    <brk id="16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workbookViewId="0"/>
  </sheetViews>
  <sheetFormatPr defaultRowHeight="15"/>
  <sheetData/>
  <pageSetup paperSize="9" orientation="portrait" horizontalDpi="180" verticalDpi="180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/>
  <sheetViews>
    <sheetView workbookViewId="0"/>
  </sheetViews>
  <sheetFormatPr defaultRowHeight="15"/>
  <sheetData/>
  <pageSetup paperSize="9" orientation="portrait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dcterms:created xsi:type="dcterms:W3CDTF">2006-09-28T05:33:49Z</dcterms:created>
  <dcterms:modified xsi:type="dcterms:W3CDTF">2018-05-14T08:22:55Z</dcterms:modified>
</cp:coreProperties>
</file>