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якості'!$A$14:$N$16</definedName>
    <definedName name="range1">Накладна!$A$20:$P$23</definedName>
    <definedName name="range2">'Посвідчення якості'!#REF!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32"/>
  <c r="H25"/>
  <c r="I24"/>
  <c r="N23"/>
  <c r="M23"/>
  <c r="I23"/>
  <c r="O22"/>
  <c r="J22"/>
  <c r="P22"/>
  <c r="O21"/>
  <c r="J21"/>
  <c r="P21"/>
  <c r="O20"/>
  <c r="O23"/>
  <c r="J20"/>
  <c r="P20"/>
  <c r="P23"/>
  <c r="P25"/>
  <c r="C24"/>
  <c r="B25"/>
  <c r="P2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<sst xmlns="http://schemas.openxmlformats.org/spreadsheetml/2006/main">
  <si>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</si>
  <si>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73</t>
  </si>
  <si>
    <t xml:space="preserve">від </t>
  </si>
  <si>
    <t>Постачальник</t>
  </si>
  <si>
    <t>ФОП Test А.А.</t>
  </si>
  <si>
    <t>Одержувач</t>
  </si>
  <si>
    <t xml:space="preserve">СПД Мордвінова В.В.м. Київ Волинська  "Ернест"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</si>
  <si>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</si>
  <si>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</si>
  <si>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</si>
  <si>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</si>
  <si>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</si>
  <si>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</si>
  <si>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</si>
  <si>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</si>
  <si>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</si>
  <si>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Свинина не жирна</t>
  </si>
  <si>
    <t>кг.</t>
  </si>
  <si>
    <t>Свинина жирна</t>
  </si>
  <si>
    <t>Сало бокове</t>
  </si>
  <si>
    <t>Всього на суму:</t>
  </si>
  <si>
    <t>шістдесят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</si>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</sst>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42646.441288773145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","Рахунок на попередню оплату №68")</f>
        <v>Підстава: Рахунок на попередню оплату №68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9</v>
      </c>
      <c r="C19" s="32" t="s">
        <v>10</v>
      </c>
      <c r="D19" s="33"/>
      <c r="E19" s="33"/>
      <c r="F19" s="33"/>
      <c r="G19" s="34"/>
      <c r="H19" s="35" t="s">
        <v>11</v>
      </c>
      <c r="I19" s="35" t="s">
        <v>12</v>
      </c>
      <c r="J19" s="32" t="str">
        <f>IF(B24&gt;0,"Ціна без ПДВ","Ціна без знижки")</f>
        <v>Ціна без знижки</v>
      </c>
      <c r="K19" s="32" t="s">
        <v>13</v>
      </c>
      <c r="L19" s="32"/>
      <c r="M19" s="32" t="s">
        <v>14</v>
      </c>
      <c r="N19" s="32" t="s">
        <v>15</v>
      </c>
      <c r="O19" s="32" t="s">
        <v>15</v>
      </c>
      <c r="P19" s="36" t="str">
        <f>IF(B24&gt;0,"Сума без ПДВ","Сума зі знижкою")</f>
        <v>Сума зі знижкою</v>
      </c>
    </row>
    <row r="20" ht="12.75" customHeight="1">
      <c r="B20" s="37">
        <v>1</v>
      </c>
      <c r="C20" s="38" t="s">
        <v>16</v>
      </c>
      <c r="D20" s="39"/>
      <c r="E20" s="39"/>
      <c r="F20" s="39"/>
      <c r="G20" s="40"/>
      <c r="H20" s="37" t="s">
        <v>17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18</v>
      </c>
      <c r="D21" s="39"/>
      <c r="E21" s="39"/>
      <c r="F21" s="39"/>
      <c r="G21" s="40"/>
      <c r="H21" s="37" t="s">
        <v>17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19</v>
      </c>
      <c r="D22" s="39"/>
      <c r="E22" s="39"/>
      <c r="F22" s="39"/>
      <c r="G22" s="40"/>
      <c r="H22" s="37" t="s">
        <v>17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44"/>
      <c r="C23" s="45"/>
      <c r="D23" s="45"/>
      <c r="E23" s="45"/>
      <c r="F23" s="45"/>
      <c r="G23" s="46"/>
      <c r="H23" s="46"/>
      <c r="I23" s="47" t="str">
        <f>IF(B24&gt;0,"Всього без ПДВ","Всього")</f>
        <v>Всього</v>
      </c>
      <c r="J23" s="48"/>
      <c r="K23" s="48"/>
      <c r="L23" s="49"/>
      <c r="M23" s="50">
        <f>SUM(M20:M22)</f>
        <v>0</v>
      </c>
      <c r="N23" s="51">
        <f>SUM(N20:N22)</f>
        <v>0</v>
      </c>
      <c r="O23" s="51">
        <f>SUM(O20:O22)</f>
        <v>0</v>
      </c>
      <c r="P23" s="52">
        <f>SUM(P20:P22)</f>
        <v>60</v>
      </c>
    </row>
    <row r="24" ht="12.75" customHeight="1">
      <c r="B24" s="53">
        <v>0</v>
      </c>
      <c r="C24" s="54">
        <f>ROUND(P23*B24/100,2)</f>
        <v>0</v>
      </c>
      <c r="D24" s="18"/>
      <c r="E24" s="18"/>
      <c r="F24" s="18"/>
      <c r="G24" s="55"/>
      <c r="H24" s="55"/>
      <c r="I24" s="56" t="str">
        <f>IF(B24&gt;0,CONCATENATE("Всього ПДВ "&amp;WayBillList_NDS&amp;"%"),"Всього без знижки")</f>
        <v>Всього без знижки</v>
      </c>
      <c r="J24" s="57"/>
      <c r="K24" s="57"/>
      <c r="L24" s="49"/>
      <c r="M24" s="49"/>
      <c r="N24" s="49"/>
      <c r="O24" s="49"/>
      <c r="P24" s="58">
        <f>IF(B24&gt;0,C24,O23+P23)</f>
        <v>60</v>
      </c>
    </row>
    <row r="25" ht="12.75" customHeight="1">
      <c r="B25" s="59">
        <f>O23+P23</f>
        <v>60</v>
      </c>
      <c r="H25" s="60" t="str">
        <f>IF(B24&gt;0,"Разом, в т.ч ПДВ:","Всього до сплати")</f>
        <v>Всього до сплати</v>
      </c>
      <c r="I25" s="60"/>
      <c r="J25" s="61"/>
      <c r="K25" s="57"/>
      <c r="L25" s="49"/>
      <c r="M25" s="49"/>
      <c r="N25" s="49"/>
      <c r="O25" s="49"/>
      <c r="P25" s="62">
        <f>IF(B24&gt;0,P23+P24,P23)</f>
        <v>60</v>
      </c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63" t="s">
        <v>20</v>
      </c>
      <c r="C27" s="28"/>
      <c r="D27" s="25" t="s">
        <v>21</v>
      </c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64">
        <v>-1</v>
      </c>
      <c r="C30" s="64" t="s">
        <v>6</v>
      </c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A32" s="65"/>
      <c r="B32" s="67" t="s">
        <v>22</v>
      </c>
      <c r="C32" s="67"/>
      <c r="D32" s="68" t="str">
        <f>IF(B30 &lt; 0,C30," ")</f>
        <v xml:space="preserve">СПД Мордвінова В.В.м. Київ Волинська  "Ернест"</v>
      </c>
      <c r="E32" s="68"/>
      <c r="F32" s="68"/>
      <c r="G32" s="68"/>
      <c r="H32" s="69" t="s">
        <v>23</v>
      </c>
      <c r="I32" s="69"/>
      <c r="J32" s="70"/>
      <c r="K32" s="70"/>
      <c r="L32" s="70"/>
      <c r="M32" s="70"/>
      <c r="N32" s="70"/>
      <c r="O32" s="70"/>
      <c r="P32" s="70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</sheetData>
  <mergeCells count="20"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B26:G26"/>
    <mergeCell ref="B32:C32"/>
    <mergeCell ref="J32:P32"/>
    <mergeCell ref="D32:G32"/>
    <mergeCell ref="H25:J25"/>
    <mergeCell ref="H32:I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25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30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31</v>
      </c>
      <c r="D8" s="75"/>
      <c r="E8" s="75"/>
      <c r="F8" s="75"/>
      <c r="G8" s="78">
        <v>42646.441288773145</v>
      </c>
      <c r="H8" s="78"/>
      <c r="I8" s="75" t="s">
        <v>32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33</v>
      </c>
      <c r="D9" s="75"/>
      <c r="E9" s="75" t="s">
        <v>1</v>
      </c>
      <c r="F9" s="76" t="s">
        <v>34</v>
      </c>
      <c r="G9" s="79">
        <v>42646.441288773145</v>
      </c>
      <c r="H9" s="79"/>
      <c r="I9" s="76" t="s">
        <v>35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36</v>
      </c>
      <c r="C12" s="81" t="s">
        <v>37</v>
      </c>
      <c r="D12" s="82"/>
      <c r="E12" s="82"/>
      <c r="F12" s="83"/>
      <c r="G12" s="80" t="s">
        <v>38</v>
      </c>
      <c r="H12" s="80" t="s">
        <v>39</v>
      </c>
      <c r="I12" s="80" t="s">
        <v>40</v>
      </c>
      <c r="J12" s="80" t="s">
        <v>41</v>
      </c>
      <c r="K12" s="80" t="s">
        <v>42</v>
      </c>
      <c r="L12" s="80" t="s">
        <v>43</v>
      </c>
      <c r="M12" s="81" t="s">
        <v>44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16</v>
      </c>
      <c r="D14" s="90"/>
      <c r="E14" s="90"/>
      <c r="F14" s="91"/>
      <c r="G14" s="92">
        <v>1</v>
      </c>
      <c r="H14" s="92"/>
      <c r="I14" s="92"/>
      <c r="J14" s="93">
        <v>42645.441288773145</v>
      </c>
      <c r="K14" s="92"/>
      <c r="L14" s="92"/>
      <c r="M14" s="94" t="s">
        <v>45</v>
      </c>
      <c r="N14" s="95"/>
    </row>
    <row r="15" s="1" customFormat="1" ht="12.75" customHeight="1">
      <c r="B15" s="88">
        <v>2</v>
      </c>
      <c r="C15" s="89" t="s">
        <v>18</v>
      </c>
      <c r="D15" s="90"/>
      <c r="E15" s="90"/>
      <c r="F15" s="91"/>
      <c r="G15" s="92">
        <v>1</v>
      </c>
      <c r="H15" s="92"/>
      <c r="I15" s="92"/>
      <c r="J15" s="93">
        <v>42645.441288773145</v>
      </c>
      <c r="K15" s="92"/>
      <c r="L15" s="92"/>
      <c r="M15" s="94"/>
      <c r="N15" s="95"/>
    </row>
    <row r="16" s="1" customFormat="1" ht="12.75" customHeight="1">
      <c r="B16" s="88">
        <v>3</v>
      </c>
      <c r="C16" s="89" t="s">
        <v>19</v>
      </c>
      <c r="D16" s="90"/>
      <c r="E16" s="90"/>
      <c r="F16" s="91"/>
      <c r="G16" s="92">
        <v>1</v>
      </c>
      <c r="H16" s="92"/>
      <c r="I16" s="92"/>
      <c r="J16" s="93">
        <v>42645.441288773145</v>
      </c>
      <c r="K16" s="92"/>
      <c r="L16" s="92"/>
      <c r="M16" s="94"/>
      <c r="N16" s="95"/>
    </row>
    <row r="17">
      <c r="C17" s="96" t="s">
        <v>46</v>
      </c>
      <c r="D17" s="97" t="s">
        <v>47</v>
      </c>
      <c r="E17" s="96"/>
      <c r="F17" s="96"/>
      <c r="G17" s="96"/>
      <c r="H17" s="96"/>
      <c r="I17" s="96"/>
      <c r="J17" s="96"/>
      <c r="K17" s="96"/>
      <c r="L17" s="96"/>
      <c r="M17" s="96"/>
    </row>
    <row r="18">
      <c r="C18" t="s">
        <v>48</v>
      </c>
      <c r="D18" s="98" t="s">
        <v>49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50</v>
      </c>
      <c r="E19" s="98"/>
      <c r="F19" s="98" t="s">
        <v>51</v>
      </c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52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53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C22" t="s">
        <v>54</v>
      </c>
      <c r="D22" s="98" t="s">
        <v>55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D23" s="98" t="s">
        <v>56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C24" t="s">
        <v>57</v>
      </c>
      <c r="D24" s="98" t="s">
        <v>58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>
      <c r="C25" t="s">
        <v>59</v>
      </c>
      <c r="D25" s="98" t="s">
        <v>60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8">
      <c r="C28" s="98" t="s">
        <v>61</v>
      </c>
      <c r="D28" s="98"/>
      <c r="E28" s="98"/>
      <c r="F28" s="98"/>
      <c r="G28" s="98"/>
      <c r="H28" s="98"/>
      <c r="K28" t="s">
        <v>62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</sheetData>
  <mergeCells count="32">
    <mergeCell ref="C28:H28"/>
    <mergeCell ref="G9:H9"/>
    <mergeCell ref="B3:N3"/>
    <mergeCell ref="D18:N18"/>
    <mergeCell ref="D22:M22"/>
    <mergeCell ref="C6:N6"/>
    <mergeCell ref="F7:N7"/>
    <mergeCell ref="I12:I13"/>
    <mergeCell ref="C8:F8"/>
    <mergeCell ref="D23:M23"/>
    <mergeCell ref="D24:N24"/>
    <mergeCell ref="B12:B13"/>
    <mergeCell ref="C12:F13"/>
    <mergeCell ref="G12:G13"/>
    <mergeCell ref="H12:H13"/>
    <mergeCell ref="B1:N1"/>
    <mergeCell ref="B2:K2"/>
    <mergeCell ref="C4:N4"/>
    <mergeCell ref="C5:N5"/>
    <mergeCell ref="D25:N2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2016-10-03T07:35:34Z</dcterms:modified>
</cp:coreProperties>
</file>