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Лист1!$A$9:$P$11</definedName>
    <definedName name="WBList">Лист1!#REF!</definedName>
    <definedName name="WhList">Лист1!#REF!</definedName>
    <definedName name="_xlnm.Print_Area" localSheetId="0">Лист1!$A$1:$P$18</definedName>
  </definedNames>
  <calcPr/>
</workbook>
</file>

<file path=xl/calcChain.xml><?xml version="1.0" encoding="utf-8"?>
<calcChain xmlns="http://schemas.openxmlformats.org/spreadsheetml/2006/main">
  <c i="1" r="P11"/>
  <c r="L11"/>
  <c r="J11"/>
  <c r="H11"/>
  <c r="F11"/>
  <c r="E11"/>
  <c r="B11"/>
  <c r="O10"/>
  <c r="O11"/>
  <c r="M10"/>
  <c r="M11"/>
  <c r="N10"/>
  <c r="N11"/>
  <c r="K10"/>
  <c r="K11"/>
  <c r="I10"/>
  <c r="I11"/>
  <c r="G10"/>
  <c r="G11"/>
  <c r="C3"/>
</calcChain>
</file>

<file path=xl/sharedStrings.xml><?xml version="1.0" encoding="utf-8"?>
<sst xmlns="http://schemas.openxmlformats.org/spreadsheetml/2006/main">
  <si>
    <t>Аналіз план/факт (копченості)</t>
  </si>
  <si>
    <t>Період:</t>
  </si>
  <si>
    <t>Група:</t>
  </si>
  <si>
    <t>Усі</t>
  </si>
  <si>
    <t>Товар:</t>
  </si>
  <si>
    <t>ТМЦ</t>
  </si>
  <si>
    <t>Дата виготовлення</t>
  </si>
  <si>
    <t>Закладка, кг.</t>
  </si>
  <si>
    <t>Ін'єктування</t>
  </si>
  <si>
    <t>Масування</t>
  </si>
  <si>
    <t>Варка</t>
  </si>
  <si>
    <t>Закінчене виробництво</t>
  </si>
  <si>
    <t>Термовтрати (кг.)</t>
  </si>
  <si>
    <t>термовтрати (%)</t>
  </si>
  <si>
    <t>Вихід</t>
  </si>
  <si>
    <t>Собівартість</t>
  </si>
  <si>
    <t>к-сть, кг.</t>
  </si>
  <si>
    <t>% від закладки</t>
  </si>
  <si>
    <t>Софієвські 1.с". Сардельки</t>
  </si>
  <si>
    <t>Разом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</si>
</sst>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"/>
      <charset val="204"/>
    </font>
    <font>
      <b/>
      <i/>
      <sz val="9"/>
      <color theme="1"/>
      <name val="Calibri"/>
      <charset val="204"/>
      <scheme val="minor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3">
    <border/>
    <border>
      <left style="thin">
        <color indexed="64"/>
      </left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hair">
        <color indexed="64"/>
      </bottom>
    </border>
    <border>
      <right style="thin">
        <color indexed="64"/>
      </right>
      <top style="thin">
        <color indexed="64"/>
      </top>
      <bottom style="hair">
        <color indexed="64"/>
      </bottom>
    </border>
    <border>
      <left style="hair">
        <color indexed="64"/>
      </left>
      <top style="hair">
        <color indexed="64"/>
      </top>
      <bottom style="hair">
        <color indexed="64"/>
      </bottom>
    </border>
    <border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14" fontId="0" fillId="0" borderId="12" xfId="0" applyNumberFormat="1" applyBorder="1"/>
    <xf numFmtId="2" fontId="0" fillId="0" borderId="12" xfId="0" applyNumberFormat="1" applyBorder="1" applyAlignment="1">
      <alignment horizontal="right"/>
    </xf>
    <xf numFmtId="10" fontId="0" fillId="0" borderId="12" xfId="0" applyNumberForma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13" fillId="2" borderId="12" xfId="0" applyFont="1" applyFill="1" applyBorder="1" applyAlignment="1">
      <alignment horizontal="right"/>
    </xf>
    <xf numFmtId="2" fontId="0" fillId="2" borderId="12" xfId="0" applyNumberFormat="1" applyFill="1" applyBorder="1" applyAlignment="1">
      <alignment horizontal="right"/>
    </xf>
    <xf numFmtId="10" fontId="0" fillId="2" borderId="1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zoomScaleNormal="100" workbookViewId="0">
      <pane activePane="bottomLeft" state="frozen" topLeftCell="A6" ySplit="5"/>
      <selection pane="bottomLeft" activeCell="A5" sqref="A5"/>
    </sheetView>
  </sheetViews>
  <sheetFormatPr defaultRowHeight="15" outlineLevelRow="1"/>
  <cols>
    <col min="1" max="1" width="1.71" customWidth="1"/>
    <col min="2" max="2" width="11.14" customWidth="1"/>
    <col min="3" max="3" width="32.14" customWidth="1"/>
    <col min="4" max="4" width="12.14" customWidth="1"/>
    <col min="5" max="5" width="9.86" customWidth="1"/>
    <col min="6" max="6" width="10.14" customWidth="1"/>
    <col min="7" max="8" width="10.57" customWidth="1"/>
    <col min="9" max="9" width="11.57" customWidth="1"/>
    <col min="10" max="10" width="9.57" customWidth="1"/>
    <col min="11" max="11" width="10.57" customWidth="1"/>
    <col min="12" max="12" width="11.43" customWidth="1"/>
    <col min="13" max="14" width="11" customWidth="1"/>
    <col min="15" max="15" width="10.86" customWidth="1"/>
    <col min="16" max="16" width="11" customWidth="1"/>
  </cols>
  <sheetData>
    <row r="1" s="1" customFormat="1" ht="27" customHeight="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1" customFormat="1" ht="10.5" customHeight="1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15.75" customHeight="1">
      <c r="B3" s="7" t="s">
        <v>1</v>
      </c>
      <c r="C3" s="8" t="str">
        <f>CONCATENATE("з "&amp;"01.01.2019"," по "&amp;"31.12.2019")</f>
        <v>з 01.01.2019 по 31.12.2019</v>
      </c>
      <c r="F3" s="9"/>
      <c r="G3" s="9"/>
      <c r="H3" s="9"/>
      <c r="I3" s="9"/>
      <c r="J3" s="9"/>
      <c r="K3" s="9"/>
      <c r="L3" s="9"/>
      <c r="M3" s="9"/>
      <c r="N3" s="9"/>
      <c r="O3" s="9"/>
    </row>
    <row r="4" s="2" customFormat="1" ht="15.75" customHeight="1">
      <c r="B4" s="10" t="s">
        <v>2</v>
      </c>
      <c r="C4" s="11" t="s">
        <v>3</v>
      </c>
      <c r="F4" s="9"/>
      <c r="G4" s="9"/>
      <c r="H4" s="9"/>
      <c r="I4" s="9"/>
      <c r="J4" s="9"/>
      <c r="K4" s="9"/>
      <c r="L4" s="9"/>
      <c r="M4" s="9"/>
      <c r="N4" s="9"/>
      <c r="O4" s="9"/>
    </row>
    <row r="5" s="2" customFormat="1" ht="15.75" customHeight="1">
      <c r="B5" s="7" t="s">
        <v>4</v>
      </c>
      <c r="C5" s="8" t="s">
        <v>3</v>
      </c>
    </row>
    <row r="6" s="3" customFormat="1" ht="30" customHeight="1">
      <c r="B6" s="12" t="s">
        <v>5</v>
      </c>
      <c r="C6" s="13"/>
      <c r="D6" s="14" t="s">
        <v>6</v>
      </c>
      <c r="E6" s="14" t="s">
        <v>7</v>
      </c>
      <c r="F6" s="12" t="s">
        <v>8</v>
      </c>
      <c r="G6" s="13"/>
      <c r="H6" s="12" t="s">
        <v>9</v>
      </c>
      <c r="I6" s="13"/>
      <c r="J6" s="12" t="s">
        <v>10</v>
      </c>
      <c r="K6" s="13"/>
      <c r="L6" s="14" t="s">
        <v>11</v>
      </c>
      <c r="M6" s="14" t="s">
        <v>12</v>
      </c>
      <c r="N6" s="14" t="s">
        <v>13</v>
      </c>
      <c r="O6" s="14" t="s">
        <v>14</v>
      </c>
      <c r="P6" s="14" t="s">
        <v>15</v>
      </c>
    </row>
    <row r="7" s="3" customFormat="1" ht="26.25" customHeight="1">
      <c r="B7" s="15"/>
      <c r="C7" s="16"/>
      <c r="D7" s="17"/>
      <c r="E7" s="17"/>
      <c r="F7" s="18" t="s">
        <v>16</v>
      </c>
      <c r="G7" s="18" t="s">
        <v>17</v>
      </c>
      <c r="H7" s="18" t="s">
        <v>16</v>
      </c>
      <c r="I7" s="18" t="s">
        <v>17</v>
      </c>
      <c r="J7" s="18" t="s">
        <v>16</v>
      </c>
      <c r="K7" s="18" t="s">
        <v>17</v>
      </c>
      <c r="L7" s="17"/>
      <c r="M7" s="17"/>
      <c r="N7" s="17"/>
      <c r="O7" s="17"/>
      <c r="P7" s="17"/>
    </row>
    <row r="8" s="4" customFormat="1" ht="16.5" customHeight="1">
      <c r="B8" s="19">
        <v>1</v>
      </c>
      <c r="C8" s="20"/>
      <c r="D8" s="21">
        <v>2</v>
      </c>
      <c r="E8" s="21">
        <v>3</v>
      </c>
      <c r="F8" s="21">
        <v>4</v>
      </c>
      <c r="G8" s="21">
        <v>5</v>
      </c>
      <c r="H8" s="21"/>
      <c r="I8" s="21"/>
      <c r="J8" s="21">
        <v>6</v>
      </c>
      <c r="K8" s="21">
        <v>7</v>
      </c>
      <c r="L8" s="21">
        <v>8</v>
      </c>
      <c r="M8" s="21">
        <v>9</v>
      </c>
      <c r="N8" s="21">
        <v>10</v>
      </c>
      <c r="O8" s="21">
        <v>11</v>
      </c>
      <c r="P8" s="21">
        <v>12</v>
      </c>
    </row>
    <row r="9" hidden="1" s="4" customFormat="1" ht="9.75" customHeight="1">
      <c r="B9" s="22" t="s">
        <v>18</v>
      </c>
      <c r="C9" s="23"/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5"/>
    </row>
    <row r="10" hidden="1" outlineLevel="1" ht="16.5" customHeight="1">
      <c r="B10" s="27"/>
      <c r="C10" s="28"/>
      <c r="D10" s="24">
        <v>43811.585874687495</v>
      </c>
      <c r="E10" s="25">
        <v>91.400000000000006</v>
      </c>
      <c r="F10" s="25">
        <v>0</v>
      </c>
      <c r="G10" s="26">
        <f>IF(E10 &gt; 0, F10/E10,0)</f>
        <v>0</v>
      </c>
      <c r="H10" s="25">
        <v>63</v>
      </c>
      <c r="I10" s="26">
        <f>IF(E10 &gt; 0, H10/E10,0)</f>
        <v>0.68927789934354478</v>
      </c>
      <c r="J10" s="25">
        <v>72</v>
      </c>
      <c r="K10" s="26">
        <f>IF(E10 &gt; 0, J10/E10,0)</f>
        <v>0.78774617067833697</v>
      </c>
      <c r="L10" s="25">
        <v>85</v>
      </c>
      <c r="M10" s="25">
        <f>L10-J10</f>
        <v>13</v>
      </c>
      <c r="N10" s="26">
        <f>IF(J10 &gt; 0, M10/J10,0)</f>
        <v>0.18055555555555555</v>
      </c>
      <c r="O10" s="26">
        <f>L10/E10</f>
        <v>0.92997811816192555</v>
      </c>
      <c r="P10" s="25">
        <v>13.529411764705882</v>
      </c>
    </row>
    <row r="11" collapsed="1" ht="18" customHeight="1">
      <c r="B11" s="29" t="str">
        <f>B9</f>
        <v>Софієвські 1.с". Сардельки</v>
      </c>
      <c r="C11" s="29"/>
      <c r="D11" s="30" t="s">
        <v>19</v>
      </c>
      <c r="E11" s="31">
        <f>SUM(E10)</f>
        <v>91.400000000000006</v>
      </c>
      <c r="F11" s="31">
        <f>SUM(F10)</f>
        <v>0</v>
      </c>
      <c r="G11" s="32">
        <f>AVERAGE(G10)</f>
        <v>0</v>
      </c>
      <c r="H11" s="31">
        <f>SUM(H10)</f>
        <v>63</v>
      </c>
      <c r="I11" s="32">
        <f>AVERAGE(I10)</f>
        <v>0.68927789934354478</v>
      </c>
      <c r="J11" s="31">
        <f>SUM(J10)</f>
        <v>72</v>
      </c>
      <c r="K11" s="32">
        <f>AVERAGE(K10)</f>
        <v>0.78774617067833697</v>
      </c>
      <c r="L11" s="31">
        <f>SUM(L10)</f>
        <v>85</v>
      </c>
      <c r="M11" s="31">
        <f>SUM(M10)</f>
        <v>13</v>
      </c>
      <c r="N11" s="32">
        <f>AVERAGE(N10)</f>
        <v>0.18055555555555555</v>
      </c>
      <c r="O11" s="32">
        <f>AVERAGE(O10)</f>
        <v>0.92997811816192555</v>
      </c>
      <c r="P11" s="31">
        <f>AVERAGE(P10)</f>
        <v>13.529411764705882</v>
      </c>
    </row>
  </sheetData>
  <mergeCells count="16">
    <mergeCell ref="M6:M7"/>
    <mergeCell ref="N6:N7"/>
    <mergeCell ref="O6:O7"/>
    <mergeCell ref="P6:P7"/>
    <mergeCell ref="B1:P1"/>
    <mergeCell ref="B6:C6"/>
    <mergeCell ref="J6:K6"/>
    <mergeCell ref="L6:L7"/>
    <mergeCell ref="B8:C8"/>
    <mergeCell ref="H6:I6"/>
    <mergeCell ref="F6:G6"/>
    <mergeCell ref="D6:D7"/>
    <mergeCell ref="E6:E7"/>
    <mergeCell ref="B9:C9"/>
    <mergeCell ref="B11:C11"/>
    <mergeCell ref="B10:C10"/>
  </mergeCells>
  <pageMargins left="0.25" right="0.25" top="0.75" bottom="0.75" header="0.3" footer="0.3"/>
  <pageSetup paperSize="9" orientation="landscape" scale="93" horizontalDpi="180" verticalDpi="180"/>
  <colBreaks count="1" manualBreakCount="1">
    <brk id="16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workbookViewId="0"/>
  </sheetViews>
  <sheetFormatPr defaultRowHeight="15"/>
  <sheetData/>
  <pageSetup paperSize="9" orientation="portrait" horizontalDpi="180" verticalDpi="180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/>
  <sheetViews>
    <sheetView workbookViewId="0"/>
  </sheetViews>
  <sheetFormatPr defaultRowHeight="15"/>
  <sheetData/>
  <pageSetup paperSize="9"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2006-09-28T05:33:49Z</dcterms:created>
  <dcterms:modified xsi:type="dcterms:W3CDTF">2020-02-25T07:50:29Z</dcterms:modified>
</cp:coreProperties>
</file>