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Лист1!$A$8:$P$10</definedName>
    <definedName name="WBList">Лист1!#REF!</definedName>
    <definedName name="WhList">Лист1!#REF!</definedName>
    <definedName name="_xlnm.Print_Area" localSheetId="0">Лист1!$A$1:$P$17</definedName>
  </definedNames>
  <calcPr/>
</workbook>
</file>

<file path=xl/calcChain.xml><?xml version="1.0" encoding="utf-8"?>
<calcChain xmlns="http://schemas.openxmlformats.org/spreadsheetml/2006/main">
  <c i="1" r="P10"/>
  <c r="J10"/>
  <c r="H10"/>
  <c r="F10"/>
  <c r="E10"/>
  <c r="B10"/>
  <c r="M9"/>
  <c r="M10"/>
  <c r="K9"/>
  <c r="K10"/>
  <c r="L9"/>
  <c r="L10"/>
  <c r="I9"/>
  <c r="I10"/>
  <c r="G9"/>
  <c r="G10"/>
  <c r="N9"/>
  <c r="N10"/>
  <c r="O10"/>
  <c r="O9"/>
  <c r="C3"/>
</calcChain>
</file>

<file path=xl/sharedStrings.xml><?xml version="1.0" encoding="utf-8"?>
<sst xmlns="http://schemas.openxmlformats.org/spreadsheetml/2006/main">
  <si>
    <t>Аналіз план/факт</t>
  </si>
  <si>
    <t>Період:</t>
  </si>
  <si>
    <t>Група:</t>
  </si>
  <si>
    <t>Усі</t>
  </si>
  <si>
    <t>Товар:</t>
  </si>
  <si>
    <t>ТМЦ</t>
  </si>
  <si>
    <t>Дата виготовлення</t>
  </si>
  <si>
    <t>Закладка, кг.</t>
  </si>
  <si>
    <t>Фарш на формовку, кг.</t>
  </si>
  <si>
    <r>
      <t xml:space="preserve">∆  </t>
    </r>
    <r>
      <rPr>
        <rFont val="Calibri"/>
        <charset val="204"/>
        <color rgb="FFFF0000"/>
        <sz val="10"/>
      </rPr>
      <t>(ст.4 - ст.3)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</si>
  <si>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Варка</t>
  </si>
  <si>
    <r>
      <t xml:space="preserve">∆  </t>
    </r>
    <r>
      <rPr>
        <rFont val="Calibri"/>
        <charset val="204"/>
        <color rgb="FFFF0000"/>
        <sz val="10"/>
      </rPr>
      <t>(ст.6 - ст.4)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</si>
  <si>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Закінчене виробництво</t>
  </si>
  <si>
    <t>Термовтрати (кг.)</t>
  </si>
  <si>
    <t>термовтрати (%)</t>
  </si>
  <si>
    <t>Вихід факт</t>
  </si>
  <si>
    <t>Вихід план, %</t>
  </si>
  <si>
    <t xml:space="preserve">Відхилення  (12-11)</t>
  </si>
  <si>
    <t>Собівартість</t>
  </si>
  <si>
    <t>Софієвські 1.с". Сардельки</t>
  </si>
  <si>
    <t>Разом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</si>
</sst>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0">
    <border/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  <bottom style="hair">
        <color indexed="64"/>
      </bottom>
    </border>
    <border>
      <right style="thin">
        <color indexed="64"/>
      </right>
      <top style="thin">
        <color indexed="64"/>
      </top>
      <bottom style="hair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hair">
        <color indexed="64"/>
      </left>
      <top style="hair">
        <color indexed="64"/>
      </top>
      <bottom style="hair">
        <color indexed="64"/>
      </bottom>
    </border>
    <border>
      <right style="hair">
        <color indexed="64"/>
      </right>
      <top style="hair">
        <color indexed="64"/>
      </top>
      <bottom style="hair">
        <color indexed="64"/>
      </bottom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4" fontId="0" fillId="0" borderId="9" xfId="0" applyNumberFormat="1" applyBorder="1"/>
    <xf numFmtId="2" fontId="0" fillId="0" borderId="9" xfId="0" applyNumberFormat="1" applyBorder="1" applyAlignment="1">
      <alignment horizontal="right"/>
    </xf>
    <xf numFmtId="10" fontId="0" fillId="0" borderId="9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13" fillId="2" borderId="9" xfId="0" applyFont="1" applyFill="1" applyBorder="1" applyAlignment="1">
      <alignment horizontal="right"/>
    </xf>
    <xf numFmtId="2" fontId="0" fillId="2" borderId="9" xfId="0" applyNumberFormat="1" applyFill="1" applyBorder="1" applyAlignment="1">
      <alignment horizontal="right"/>
    </xf>
    <xf numFmtId="10" fontId="0" fillId="2" borderId="9" xfId="0" applyNumberFormat="1" applyFill="1" applyBorder="1" applyAlignment="1">
      <alignment horizontal="right"/>
    </xf>
    <xf numFmtId="9" fontId="0" fillId="2" borderId="9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pane activePane="bottomLeft" state="frozen" topLeftCell="A5" ySplit="4"/>
      <selection pane="bottomLeft" activeCell="O10" sqref="O10"/>
    </sheetView>
  </sheetViews>
  <sheetFormatPr defaultRowHeight="15" outlineLevelRow="1"/>
  <cols>
    <col min="1" max="1" width="1.71" customWidth="1"/>
    <col min="2" max="2" width="11.14" customWidth="1"/>
    <col min="3" max="3" width="32.14" customWidth="1"/>
    <col min="4" max="4" width="12.14" customWidth="1"/>
    <col min="5" max="5" width="9.86" customWidth="1"/>
    <col min="6" max="6" width="10.14" customWidth="1"/>
    <col min="7" max="7" width="10.57" customWidth="1"/>
    <col min="8" max="8" width="9.57" customWidth="1"/>
    <col min="9" max="9" width="10.57" customWidth="1"/>
    <col min="10" max="10" width="11.43" customWidth="1"/>
    <col min="11" max="12" width="11" customWidth="1"/>
    <col min="13" max="13" width="8.29" customWidth="1"/>
    <col min="14" max="15" width="8.14" customWidth="1"/>
    <col min="16" max="16" width="8.57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  <c r="J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  <c r="J2" s="6"/>
    </row>
    <row r="3" s="2" customFormat="1" ht="15.75" customHeight="1">
      <c r="B3" s="7" t="s">
        <v>1</v>
      </c>
      <c r="C3" s="8" t="str">
        <f>CONCATENATE("з "&amp;"01.01.2019"," по "&amp;"31.12.2019")</f>
        <v>з 01.01.2019 по 31.12.2019</v>
      </c>
      <c r="F3" s="9"/>
      <c r="G3" s="9"/>
      <c r="H3" s="9"/>
      <c r="I3" s="9"/>
      <c r="J3" s="9"/>
      <c r="K3" s="9"/>
      <c r="L3" s="9"/>
      <c r="M3" s="9"/>
      <c r="N3" s="9"/>
      <c r="O3" s="9"/>
    </row>
    <row r="4" s="2" customFormat="1" ht="15.75" customHeight="1">
      <c r="B4" s="10" t="s">
        <v>2</v>
      </c>
      <c r="C4" s="11" t="s">
        <v>3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="2" customFormat="1" ht="15.75" customHeight="1">
      <c r="B5" s="7" t="s">
        <v>4</v>
      </c>
      <c r="C5" s="8" t="s">
        <v>3</v>
      </c>
    </row>
    <row r="6" s="3" customFormat="1" ht="49.5" customHeight="1">
      <c r="B6" s="12" t="s">
        <v>5</v>
      </c>
      <c r="C6" s="13"/>
      <c r="D6" s="14" t="s">
        <v>6</v>
      </c>
      <c r="E6" s="14" t="s">
        <v>7</v>
      </c>
      <c r="F6" s="14" t="s">
        <v>8</v>
      </c>
      <c r="G6" s="14" t="s">
        <v>9</v>
      </c>
      <c r="H6" s="14" t="s">
        <v>10</v>
      </c>
      <c r="I6" s="14" t="s">
        <v>11</v>
      </c>
      <c r="J6" s="14" t="s">
        <v>12</v>
      </c>
      <c r="K6" s="14" t="s">
        <v>13</v>
      </c>
      <c r="L6" s="14" t="s">
        <v>14</v>
      </c>
      <c r="M6" s="14" t="s">
        <v>15</v>
      </c>
      <c r="N6" s="14" t="s">
        <v>16</v>
      </c>
      <c r="O6" s="14" t="s">
        <v>17</v>
      </c>
      <c r="P6" s="14" t="s">
        <v>18</v>
      </c>
    </row>
    <row r="7" s="4" customFormat="1" ht="16.5" customHeight="1">
      <c r="B7" s="15">
        <v>1</v>
      </c>
      <c r="C7" s="16"/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/>
      <c r="P7" s="17">
        <v>13</v>
      </c>
    </row>
    <row r="8" hidden="1" s="4" customFormat="1" ht="9.75" customHeight="1">
      <c r="B8" s="18" t="s">
        <v>19</v>
      </c>
      <c r="C8" s="19"/>
      <c r="D8" s="20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1"/>
    </row>
    <row r="9" hidden="1" outlineLevel="1" ht="16.5" customHeight="1">
      <c r="B9" s="23"/>
      <c r="C9" s="24"/>
      <c r="D9" s="20">
        <v>43811.585874687495</v>
      </c>
      <c r="E9" s="21">
        <v>91.400000000000006</v>
      </c>
      <c r="F9" s="21">
        <v>0</v>
      </c>
      <c r="G9" s="21">
        <f>F9-E9</f>
        <v>-91.400000000000006</v>
      </c>
      <c r="H9" s="21">
        <v>72</v>
      </c>
      <c r="I9" s="21">
        <f>H9-F9</f>
        <v>72</v>
      </c>
      <c r="J9" s="21">
        <v>85</v>
      </c>
      <c r="K9" s="21">
        <f>J9-H9</f>
        <v>13</v>
      </c>
      <c r="L9" s="22">
        <f>IF(H9 &gt; 0, K9/H9,0)</f>
        <v>0.18055555555555555</v>
      </c>
      <c r="M9" s="22">
        <f>J9/E9</f>
        <v>0.92997811816192555</v>
      </c>
      <c r="N9" s="25">
        <f>90/100</f>
        <v>0.90000000000000002</v>
      </c>
      <c r="O9" s="22">
        <f>M9-N9</f>
        <v>0.029978118161925527</v>
      </c>
      <c r="P9" s="21">
        <v>13.529411764705882</v>
      </c>
    </row>
    <row r="10" collapsed="1" ht="18" customHeight="1">
      <c r="B10" s="26" t="str">
        <f>B8</f>
        <v>Софієвські 1.с". Сардельки</v>
      </c>
      <c r="C10" s="26"/>
      <c r="D10" s="27" t="s">
        <v>20</v>
      </c>
      <c r="E10" s="28">
        <f>SUM(E9)</f>
        <v>91.400000000000006</v>
      </c>
      <c r="F10" s="28">
        <f>SUM(F9)</f>
        <v>0</v>
      </c>
      <c r="G10" s="28">
        <f>SUM(G9)</f>
        <v>-91.400000000000006</v>
      </c>
      <c r="H10" s="28">
        <f>SUM(H9)</f>
        <v>72</v>
      </c>
      <c r="I10" s="28">
        <f>SUM(I9)</f>
        <v>72</v>
      </c>
      <c r="J10" s="28">
        <f>SUM(J9)</f>
        <v>85</v>
      </c>
      <c r="K10" s="28">
        <f>SUM(K9)</f>
        <v>13</v>
      </c>
      <c r="L10" s="29">
        <f>AVERAGE(L9)</f>
        <v>0.18055555555555555</v>
      </c>
      <c r="M10" s="29">
        <f>AVERAGE(M9)</f>
        <v>0.92997811816192555</v>
      </c>
      <c r="N10" s="30">
        <f>AVERAGE(N9)</f>
        <v>0.90000000000000002</v>
      </c>
      <c r="O10" s="29">
        <f>M10-N10</f>
        <v>0.029978118161925527</v>
      </c>
      <c r="P10" s="28">
        <f>AVERAGE(P9)</f>
        <v>13.529411764705882</v>
      </c>
    </row>
  </sheetData>
  <mergeCells count="6">
    <mergeCell ref="B1:J1"/>
    <mergeCell ref="B6:C6"/>
    <mergeCell ref="B7:C7"/>
    <mergeCell ref="B8:C8"/>
    <mergeCell ref="B10:C10"/>
    <mergeCell ref="B9:C9"/>
  </mergeCells>
  <conditionalFormatting sqref="O10">
    <cfRule priority="1" dxfId="0" type="cellIs" operator="lessThan">
      <formula>-0.01</formula>
    </cfRule>
    <cfRule priority="3" dxfId="1" type="cellIs" operator="greaterThan">
      <formula>0.01</formula>
    </cfRule>
  </conditionalFormatting>
  <conditionalFormatting sqref="O9">
    <cfRule priority="6" dxfId="0" type="cellIs" operator="lessThan">
      <formula>-0.01</formula>
    </cfRule>
    <cfRule priority="8" dxfId="1" type="cellIs" operator="greaterThan">
      <formula>0.01</formula>
    </cfRule>
  </conditionalFormatting>
  <pageMargins left="0.25" right="0.25" top="0.75" bottom="0.75" header="0.3" footer="0.3"/>
  <pageSetup paperSize="9" orientation="landscape" scale="81" horizontalDpi="180" verticalDpi="180"/>
  <colBreaks count="1" manualBreakCount="1">
    <brk id="16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2020-02-25T07:45:09Z</dcterms:modified>
</cp:coreProperties>
</file>