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Накладна!$A$20:$P$22</definedName>
    <definedName name="range2">'Посвідчення якості'!#REF!</definedName>
    <definedName name="_xlnm.Print_Area" localSheetId="0">Накладна!$A$1:$AF$31</definedName>
  </definedNames>
  <calcPr/>
</workbook>
</file>

<file path=xl/calcChain.xml><?xml version="1.0" encoding="utf-8"?>
<calcChain xmlns="http://schemas.openxmlformats.org/spreadsheetml/2006/main">
  <c i="1" r="T31"/>
  <c r="D31"/>
  <c r="W24"/>
  <c r="G24"/>
  <c r="Y23"/>
  <c r="I23"/>
  <c r="AD22"/>
  <c r="AC22"/>
  <c r="V22"/>
  <c r="N22"/>
  <c r="M22"/>
  <c r="F22"/>
  <c r="AE21"/>
  <c r="Z21"/>
  <c r="AF21"/>
  <c r="X21"/>
  <c r="O21"/>
  <c r="J21"/>
  <c r="P21"/>
  <c r="H21"/>
  <c r="AE20"/>
  <c r="AE22"/>
  <c r="Z20"/>
  <c r="AF20"/>
  <c r="AF22"/>
  <c r="AF24"/>
  <c r="S23"/>
  <c r="R24"/>
  <c r="AF23"/>
  <c r="X20"/>
  <c r="X22"/>
  <c r="Y22"/>
  <c r="O20"/>
  <c r="O22"/>
  <c r="J20"/>
  <c r="P20"/>
  <c r="P22"/>
  <c r="P24"/>
  <c r="C23"/>
  <c r="B24"/>
  <c r="P23"/>
  <c r="H20"/>
  <c r="H22"/>
  <c r="I22"/>
  <c r="AF19"/>
  <c r="Z19"/>
  <c r="P19"/>
  <c r="J19"/>
  <c r="T5"/>
  <c r="D5"/>
  <c r="T6"/>
  <c r="D6"/>
  <c r="T7"/>
  <c r="D7"/>
  <c r="T8"/>
  <c r="D8"/>
  <c r="T12"/>
  <c r="D12"/>
  <c r="V16"/>
  <c r="F16"/>
  <c r="R17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<sst xmlns="http://schemas.openxmlformats.org/spreadsheetml/2006/main">
  <si>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</si>
  <si>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680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</si>
  <si>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</si>
  <si>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</si>
  <si>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</si>
  <si>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</si>
  <si>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</si>
  <si>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</si>
  <si>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</si>
  <si>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</si>
  <si>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</si>
  <si>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</si>
  <si>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</si>
  <si>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</si>
  <si>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</si>
  <si>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</si>
  <si>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</si>
  <si>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</si>
  <si>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</si>
  <si>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</si>
  <si>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Яловичина односортна</t>
  </si>
  <si>
    <t>Всього на суму:</t>
  </si>
  <si>
    <t>одинадцять гривень п’ятдесят п’ять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</si>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</sst>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/>
    </xf>
    <xf numFmtId="0" fontId="9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/>
    <xf numFmtId="0" fontId="4" fillId="0" borderId="3" xfId="0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2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3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4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right"/>
    </xf>
    <xf numFmtId="2" fontId="1" fillId="0" borderId="9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4" xfId="0" applyFont="1" applyFill="1" applyBorder="1" applyAlignment="1">
      <alignment horizontal="right"/>
    </xf>
    <xf numFmtId="2" fontId="17" fillId="0" borderId="9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3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7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1" xfId="0" applyFont="1" applyBorder="1" applyAlignment="1">
      <alignment horizontal="left"/>
    </xf>
    <xf numFmtId="0" fontId="26" fillId="0" borderId="22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3" xfId="0" applyBorder="1" applyAlignment="1">
      <alignment horizontal="left"/>
    </xf>
    <xf numFmtId="0" fontId="26" fillId="0" borderId="0" xfId="0" applyFont="1" applyBorder="1"/>
    <xf numFmtId="0" fontId="0" fillId="0" borderId="21" xfId="0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3" xfId="0" applyBorder="1"/>
    <xf numFmtId="14" fontId="0" fillId="0" borderId="24" xfId="0" applyNumberFormat="1" applyBorder="1" applyAlignment="1">
      <alignment horizontal="left"/>
    </xf>
    <xf numFmtId="0" fontId="0" fillId="0" borderId="25" xfId="0" applyBorder="1" applyAlignment="1"/>
    <xf numFmtId="0" fontId="26" fillId="0" borderId="23" xfId="0" applyFont="1" applyBorder="1"/>
    <xf numFmtId="0" fontId="11" fillId="2" borderId="16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5" xfId="0" applyBorder="1"/>
    <xf numFmtId="0" fontId="0" fillId="0" borderId="21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R30" sqref="R30:S30"/>
    </sheetView>
  </sheetViews>
  <sheetFormatPr defaultRowHeight="12.75"/>
  <cols>
    <col min="1" max="1" width="0.8554688" style="1" customWidth="1"/>
    <col min="2" max="2" width="4.71" style="1" customWidth="1"/>
    <col min="3" max="3" width="11" style="1" customWidth="1"/>
    <col min="4" max="4" width="9" style="1" customWidth="1"/>
    <col min="5" max="5" width="2.71" style="1" customWidth="1"/>
    <col min="6" max="6" width="7.86" style="1" customWidth="1"/>
    <col min="7" max="7" width="7.29" style="1" customWidth="1"/>
    <col min="8" max="8" width="7.29" style="1" hidden="1" customWidth="1"/>
    <col min="9" max="9" width="7.29" style="1" customWidth="1"/>
    <col min="10" max="10" width="9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0.140625" style="1" hidden="1" customWidth="1"/>
    <col min="16" max="16" width="12.71" style="1" customWidth="1"/>
    <col min="17" max="17" width="1.71" style="1" customWidth="1"/>
    <col min="18" max="18" width="4.71" style="1" customWidth="1"/>
    <col min="19" max="19" width="11.14" style="1" customWidth="1"/>
    <col min="20" max="20" width="9.71" style="1" bestFit="1" customWidth="1"/>
    <col min="21" max="21" width="3" style="1" customWidth="1"/>
    <col min="22" max="22" width="7.29" style="1" customWidth="1"/>
    <col min="23" max="23" width="7.43" style="1" customWidth="1"/>
    <col min="24" max="24" width="9.14" style="1" hidden="1" customWidth="1"/>
    <col min="25" max="25" width="7.14" style="1" customWidth="1"/>
    <col min="26" max="26" width="8.29" style="1" customWidth="1"/>
    <col min="27" max="27" width="0.2851563" style="1" hidden="1" customWidth="1"/>
    <col min="28" max="28" width="0.140625" style="1" hidden="1" customWidth="1"/>
    <col min="29" max="30" width="9.14" style="1" hidden="1" customWidth="1"/>
    <col min="31" max="31" width="10.14" style="1" hidden="1" customWidth="1"/>
    <col min="32" max="32" width="12.14" style="1" customWidth="1"/>
    <col min="33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44244.593643599532</v>
      </c>
      <c r="P2" s="6"/>
      <c r="Q2" s="7"/>
      <c r="R2" s="2" t="s">
        <v>0</v>
      </c>
      <c r="S2" s="2"/>
      <c r="T2" s="2"/>
      <c r="U2" s="2"/>
      <c r="V2" s="2"/>
      <c r="W2" s="2"/>
      <c r="X2" s="2"/>
      <c r="Y2" s="3" t="s">
        <v>1</v>
      </c>
      <c r="Z2" s="4" t="s">
        <v>2</v>
      </c>
      <c r="AA2" s="4"/>
      <c r="AB2" s="5"/>
      <c r="AC2" s="5"/>
      <c r="AD2" s="5"/>
      <c r="AE2" s="6">
        <v>44244.593643599532</v>
      </c>
      <c r="AF2" s="6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R4" s="8" t="s">
        <v>3</v>
      </c>
      <c r="S4" s="9"/>
      <c r="T4" s="10" t="s">
        <v>4</v>
      </c>
      <c r="U4" s="11"/>
      <c r="V4" s="11"/>
      <c r="W4" s="9"/>
      <c r="X4" s="9"/>
      <c r="Y4" s="9"/>
    </row>
    <row r="5">
      <c r="B5" s="12"/>
      <c r="D5" s="13" t="str">
        <f>CONCATENATE(IF("2"&lt;&gt;"","ЗКПО "&amp;"2"&amp;", ",""),"тел. ","0416231167")</f>
        <v>ЗКПО 2, тел. 0416231167</v>
      </c>
      <c r="R5" s="12"/>
      <c r="T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  <c r="R6" s="12"/>
      <c r="T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  <c r="R7" s="12" t="s">
        <v>5</v>
      </c>
      <c r="S7" s="14" t="s">
        <v>6</v>
      </c>
      <c r="T7" s="13" t="str">
        <f>IF(R7&lt;&gt;"",CONCATENATE("ІПН ",R7,",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R8" s="15"/>
      <c r="T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R11" s="8" t="s">
        <v>7</v>
      </c>
      <c r="S11" s="9"/>
      <c r="T11" s="10" t="s">
        <v>8</v>
      </c>
      <c r="U11" s="11"/>
      <c r="V11" s="11"/>
      <c r="W11" s="9"/>
      <c r="X11" s="9"/>
      <c r="Y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R12" s="17"/>
      <c r="S12" s="18"/>
      <c r="T12" s="19" t="str">
        <f>CONCATENATE("Адреса: ","")</f>
        <v xml:space="preserve">Адреса: 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ht="9" customHeight="1"/>
    <row r="14" hidden="1" ht="10.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  <c r="R14" s="20"/>
      <c r="S14" s="21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</row>
    <row r="15" hidden="1" ht="1.5" customHeight="1">
      <c r="B15" s="23" t="s">
        <v>9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  <c r="R15" s="23" t="s">
        <v>9</v>
      </c>
      <c r="S15" s="24"/>
      <c r="T15" s="25"/>
      <c r="U15" s="25"/>
      <c r="V15" s="25"/>
      <c r="W15" s="24"/>
      <c r="X15" s="24"/>
      <c r="Y15" s="26"/>
      <c r="Z15" s="26"/>
      <c r="AA15" s="26"/>
      <c r="AB15" s="26"/>
      <c r="AC15" s="26"/>
      <c r="AD15" s="26"/>
      <c r="AE15" s="26"/>
      <c r="AF15" s="26"/>
    </row>
    <row r="16" hidden="1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7"/>
      <c r="H16" s="27"/>
      <c r="I16" s="22"/>
      <c r="J16" s="22"/>
      <c r="K16" s="22"/>
      <c r="L16" s="22"/>
      <c r="M16" s="22"/>
      <c r="N16" s="22"/>
      <c r="O16" s="22"/>
      <c r="P16" s="22"/>
      <c r="R16" s="13" t="s">
        <v>10</v>
      </c>
      <c r="S16" s="27"/>
      <c r="T16" s="28"/>
      <c r="U16" s="21" t="s">
        <v>2</v>
      </c>
      <c r="V16" s="29" t="str">
        <f>IF(""&gt;0,"","")</f>
        <v/>
      </c>
      <c r="W16" s="27"/>
      <c r="X16" s="27"/>
      <c r="Y16" s="22"/>
      <c r="Z16" s="22"/>
      <c r="AA16" s="22"/>
      <c r="AB16" s="22"/>
      <c r="AC16" s="22"/>
      <c r="AD16" s="22"/>
      <c r="AE16" s="22"/>
      <c r="AF16" s="22"/>
    </row>
    <row r="17" hidden="1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 t="str">
        <f>CONCATENATE("Підстава: ","")</f>
        <v xml:space="preserve">Підстава: 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  <c r="S18" s="30"/>
      <c r="T18" s="30"/>
      <c r="Y18" s="31"/>
      <c r="Z18" s="31"/>
      <c r="AA18" s="31"/>
      <c r="AB18" s="31"/>
      <c r="AC18" s="31"/>
      <c r="AD18" s="31"/>
      <c r="AE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 t="s">
        <v>13</v>
      </c>
      <c r="H19" s="34"/>
      <c r="I19" s="34" t="s">
        <v>14</v>
      </c>
      <c r="J19" s="32" t="str">
        <f>IF(B23&gt;0,"Ціна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5" t="str">
        <f>IF(B23&gt;0,"Сума без ПДВ","Сума зі знижкою")</f>
        <v>Сума зі знижкою</v>
      </c>
      <c r="R19" s="32" t="s">
        <v>11</v>
      </c>
      <c r="S19" s="32" t="s">
        <v>12</v>
      </c>
      <c r="T19" s="33"/>
      <c r="U19" s="33"/>
      <c r="V19" s="33"/>
      <c r="W19" s="34" t="s">
        <v>13</v>
      </c>
      <c r="X19" s="34"/>
      <c r="Y19" s="34" t="s">
        <v>14</v>
      </c>
      <c r="Z19" s="32" t="str">
        <f>IF(R23&gt;0,"Ціна без ПДВ","Ціна без знижки")</f>
        <v>Ціна без знижки</v>
      </c>
      <c r="AA19" s="32" t="s">
        <v>15</v>
      </c>
      <c r="AB19" s="32"/>
      <c r="AC19" s="32" t="s">
        <v>16</v>
      </c>
      <c r="AD19" s="32" t="s">
        <v>17</v>
      </c>
      <c r="AE19" s="32" t="s">
        <v>17</v>
      </c>
      <c r="AF19" s="35" t="str">
        <f>IF(R23&gt;0,"Сума без ПДВ","Сума зі знижкою")</f>
        <v>Сума зі знижкою</v>
      </c>
    </row>
    <row r="20" ht="12.75" customHeight="1">
      <c r="B20" s="36">
        <v>1</v>
      </c>
      <c r="C20" s="37" t="s">
        <v>18</v>
      </c>
      <c r="D20" s="38"/>
      <c r="E20" s="38"/>
      <c r="F20" s="38"/>
      <c r="G20" s="36" t="s">
        <v>19</v>
      </c>
      <c r="H20" s="36">
        <f>IF(G20="кг.",I20,0)</f>
        <v>1</v>
      </c>
      <c r="I20" s="39">
        <v>1</v>
      </c>
      <c r="J20" s="40">
        <f>K20+N20</f>
        <v>11.411885000000002</v>
      </c>
      <c r="K20" s="40">
        <v>9.7001000000000008</v>
      </c>
      <c r="L20" s="41">
        <v>0</v>
      </c>
      <c r="M20" s="41">
        <v>0</v>
      </c>
      <c r="N20" s="40">
        <v>1.7117849999999999</v>
      </c>
      <c r="O20" s="40">
        <f>I20*N20</f>
        <v>1.7117849999999999</v>
      </c>
      <c r="P20" s="40">
        <f>ROUND(I20*(J20-N20),2)</f>
        <v>9.6999999999999993</v>
      </c>
      <c r="R20" s="36">
        <v>1</v>
      </c>
      <c r="S20" s="37" t="s">
        <v>18</v>
      </c>
      <c r="T20" s="38"/>
      <c r="U20" s="38"/>
      <c r="V20" s="38"/>
      <c r="W20" s="36" t="s">
        <v>19</v>
      </c>
      <c r="X20" s="36">
        <f>IF(W20="кг.",Y20,0)</f>
        <v>1</v>
      </c>
      <c r="Y20" s="39">
        <v>1</v>
      </c>
      <c r="Z20" s="40">
        <f>AA20+AD20</f>
        <v>11.411885000000002</v>
      </c>
      <c r="AA20" s="40">
        <v>9.7001000000000008</v>
      </c>
      <c r="AB20" s="41">
        <v>0</v>
      </c>
      <c r="AC20" s="41">
        <v>0</v>
      </c>
      <c r="AD20" s="40">
        <v>1.7117849999999999</v>
      </c>
      <c r="AE20" s="40">
        <f>Y20*AD20</f>
        <v>1.7117849999999999</v>
      </c>
      <c r="AF20" s="40">
        <f>ROUND(Y20*(Z20-AD20),2)</f>
        <v>9.6999999999999993</v>
      </c>
    </row>
    <row r="21" ht="12.75" customHeight="1">
      <c r="B21" s="36">
        <v>2</v>
      </c>
      <c r="C21" s="37" t="s">
        <v>20</v>
      </c>
      <c r="D21" s="38"/>
      <c r="E21" s="38"/>
      <c r="F21" s="38"/>
      <c r="G21" s="36" t="s">
        <v>19</v>
      </c>
      <c r="H21" s="36">
        <f>IF(G21="кг.",I21,0)</f>
        <v>2</v>
      </c>
      <c r="I21" s="39">
        <v>2</v>
      </c>
      <c r="J21" s="40">
        <f>K21+N21</f>
        <v>1.0884750000000001</v>
      </c>
      <c r="K21" s="40">
        <v>0.92520000000000002</v>
      </c>
      <c r="L21" s="41">
        <v>0</v>
      </c>
      <c r="M21" s="41">
        <v>0</v>
      </c>
      <c r="N21" s="40">
        <v>0.163275</v>
      </c>
      <c r="O21" s="40">
        <f>I21*N21</f>
        <v>0.32655000000000001</v>
      </c>
      <c r="P21" s="40">
        <f>ROUND(I21*(J21-N21),2)</f>
        <v>1.8500000000000001</v>
      </c>
      <c r="R21" s="36">
        <v>2</v>
      </c>
      <c r="S21" s="37" t="s">
        <v>20</v>
      </c>
      <c r="T21" s="38"/>
      <c r="U21" s="38"/>
      <c r="V21" s="38"/>
      <c r="W21" s="36" t="s">
        <v>19</v>
      </c>
      <c r="X21" s="36">
        <f>IF(W21="кг.",Y21,0)</f>
        <v>2</v>
      </c>
      <c r="Y21" s="39">
        <v>2</v>
      </c>
      <c r="Z21" s="40">
        <f>AA21+AD21</f>
        <v>1.0884750000000001</v>
      </c>
      <c r="AA21" s="40">
        <v>0.92520000000000002</v>
      </c>
      <c r="AB21" s="41">
        <v>0</v>
      </c>
      <c r="AC21" s="41">
        <v>0</v>
      </c>
      <c r="AD21" s="40">
        <v>0.163275</v>
      </c>
      <c r="AE21" s="40">
        <f>Y21*AD21</f>
        <v>0.32655000000000001</v>
      </c>
      <c r="AF21" s="40">
        <f>ROUND(Y21*(Z21-AD21),2)</f>
        <v>1.8500000000000001</v>
      </c>
    </row>
    <row r="22" ht="12.75" customHeight="1">
      <c r="B22" s="42"/>
      <c r="C22" s="43"/>
      <c r="D22" s="43"/>
      <c r="E22" s="43"/>
      <c r="F22" s="44" t="str">
        <f>IF(B23&gt;0,"Всього без ПДВ","Всього")</f>
        <v>Всього</v>
      </c>
      <c r="G22" s="44"/>
      <c r="H22" s="45">
        <f>SUM(H20:H21)</f>
        <v>3</v>
      </c>
      <c r="I22" s="46">
        <f>H22</f>
        <v>3</v>
      </c>
      <c r="J22" s="47"/>
      <c r="K22" s="48"/>
      <c r="L22" s="49"/>
      <c r="M22" s="50">
        <f>SUM(M20:M21)</f>
        <v>0</v>
      </c>
      <c r="N22" s="51">
        <f>SUM(N20:N21)</f>
        <v>1.87506</v>
      </c>
      <c r="O22" s="51">
        <f>SUM(O20:O21)</f>
        <v>2.038335</v>
      </c>
      <c r="P22" s="52">
        <f>SUM(P20:P21)</f>
        <v>11.549999999999999</v>
      </c>
      <c r="R22" s="42"/>
      <c r="S22" s="43"/>
      <c r="T22" s="43"/>
      <c r="U22" s="43"/>
      <c r="V22" s="44" t="str">
        <f>IF(R23&gt;0,"Всього без ПДВ","Всього")</f>
        <v>Всього</v>
      </c>
      <c r="W22" s="44"/>
      <c r="X22" s="45">
        <f>SUM(X20:X21)</f>
        <v>3</v>
      </c>
      <c r="Y22" s="46">
        <f>X22</f>
        <v>3</v>
      </c>
      <c r="Z22" s="47"/>
      <c r="AA22" s="48"/>
      <c r="AB22" s="49"/>
      <c r="AC22" s="50">
        <f>SUM(AC20:AC21)</f>
        <v>0</v>
      </c>
      <c r="AD22" s="51">
        <f>SUM(AD20:AD21)</f>
        <v>1.87506</v>
      </c>
      <c r="AE22" s="51">
        <f>SUM(AE20:AE21)</f>
        <v>2.038335</v>
      </c>
      <c r="AF22" s="52">
        <f>SUM(AF20:AF21)</f>
        <v>11.549999999999999</v>
      </c>
    </row>
    <row r="23" ht="12.75" customHeight="1">
      <c r="B23" s="53">
        <v>0</v>
      </c>
      <c r="C23" s="54">
        <f>ROUND(P22*B23/100,2)</f>
        <v>0</v>
      </c>
      <c r="D23" s="18"/>
      <c r="E23" s="18"/>
      <c r="F23" s="18"/>
      <c r="G23" s="55"/>
      <c r="H23" s="55"/>
      <c r="I23" s="56" t="str">
        <f>IF(B23&gt;0,CONCATENATE("Всього ПДВ "&amp;WayBillList_NDS&amp;"%"),"Всього без знижки")</f>
        <v>Всього без знижки</v>
      </c>
      <c r="J23" s="57"/>
      <c r="K23" s="57"/>
      <c r="L23" s="49"/>
      <c r="M23" s="49"/>
      <c r="N23" s="49"/>
      <c r="O23" s="49"/>
      <c r="P23" s="58">
        <f>IF(B23&gt;0,C23,O22+P22)</f>
        <v>13.588334999999999</v>
      </c>
      <c r="R23" s="53">
        <v>0</v>
      </c>
      <c r="S23" s="54">
        <f>ROUND(AF22*R23/100,2)</f>
        <v>0</v>
      </c>
      <c r="T23" s="18"/>
      <c r="U23" s="18"/>
      <c r="V23" s="18"/>
      <c r="W23" s="55"/>
      <c r="X23" s="55"/>
      <c r="Y23" s="56" t="str">
        <f>IF(R23&gt;0,CONCATENATE("Всього ПДВ "&amp;WayBillList_NDS&amp;"%"),"Всього без знижки")</f>
        <v>Всього без знижки</v>
      </c>
      <c r="Z23" s="57"/>
      <c r="AA23" s="57"/>
      <c r="AB23" s="49"/>
      <c r="AC23" s="49"/>
      <c r="AD23" s="49"/>
      <c r="AE23" s="49"/>
      <c r="AF23" s="58">
        <f>IF(R23&gt;0,S23,AE22+AF22)</f>
        <v>13.588334999999999</v>
      </c>
    </row>
    <row r="24" ht="12.75" customHeight="1">
      <c r="B24" s="59">
        <f>O22+P22</f>
        <v>13.588334999999999</v>
      </c>
      <c r="G24" s="60" t="str">
        <f>IF(B23&gt;0,"Разом, в т.ч ПДВ:","Всього до сплати")</f>
        <v>Всього до сплати</v>
      </c>
      <c r="H24" s="60"/>
      <c r="I24" s="60"/>
      <c r="J24" s="61"/>
      <c r="K24" s="57"/>
      <c r="L24" s="49"/>
      <c r="M24" s="49"/>
      <c r="N24" s="49"/>
      <c r="O24" s="49"/>
      <c r="P24" s="62">
        <f>IF(B23&gt;0,P22+P23,P22)</f>
        <v>11.549999999999999</v>
      </c>
      <c r="R24" s="59">
        <f>AE22+AF22</f>
        <v>13.588334999999999</v>
      </c>
      <c r="W24" s="60" t="str">
        <f>IF(R23&gt;0,"Разом, в т.ч ПДВ:","Всього до сплати")</f>
        <v>Всього до сплати</v>
      </c>
      <c r="X24" s="60"/>
      <c r="Y24" s="60"/>
      <c r="Z24" s="61"/>
      <c r="AA24" s="57"/>
      <c r="AB24" s="49"/>
      <c r="AC24" s="49"/>
      <c r="AD24" s="49"/>
      <c r="AE24" s="49"/>
      <c r="AF24" s="62">
        <f>IF(R23&gt;0,AF22+AF23,AF22)</f>
        <v>11.549999999999999</v>
      </c>
    </row>
    <row r="25" ht="12.75" customHeight="1">
      <c r="B25" s="28"/>
      <c r="C25" s="28"/>
      <c r="D25" s="28"/>
      <c r="E25" s="28"/>
      <c r="F25" s="28"/>
      <c r="G25" s="55"/>
      <c r="H25" s="55"/>
      <c r="I25" s="55"/>
      <c r="J25" s="55"/>
      <c r="K25" s="55"/>
      <c r="L25" s="55"/>
      <c r="M25" s="55"/>
      <c r="N25" s="55"/>
      <c r="O25" s="55"/>
      <c r="P25" s="55"/>
      <c r="R25" s="28"/>
      <c r="S25" s="28"/>
      <c r="T25" s="28"/>
      <c r="U25" s="28"/>
      <c r="V25" s="28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 ht="12.75" customHeight="1">
      <c r="B26" s="63" t="s">
        <v>21</v>
      </c>
      <c r="C26" s="28"/>
      <c r="D26" s="25" t="s">
        <v>22</v>
      </c>
      <c r="E26" s="25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R26" s="63" t="s">
        <v>21</v>
      </c>
      <c r="S26" s="28"/>
      <c r="T26" s="25" t="s">
        <v>22</v>
      </c>
      <c r="U26" s="25"/>
      <c r="V26" s="25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ht="12.75" customHeight="1">
      <c r="B27" s="28"/>
      <c r="C27" s="28"/>
      <c r="D27" s="28"/>
      <c r="E27" s="28"/>
      <c r="F27" s="28"/>
      <c r="G27" s="55"/>
      <c r="H27" s="55"/>
      <c r="I27" s="55"/>
      <c r="J27" s="55"/>
      <c r="K27" s="55"/>
      <c r="L27" s="55"/>
      <c r="M27" s="55"/>
      <c r="N27" s="55"/>
      <c r="O27" s="55"/>
      <c r="P27" s="55"/>
      <c r="R27" s="28"/>
      <c r="S27" s="28"/>
      <c r="T27" s="28"/>
      <c r="U27" s="28"/>
      <c r="V27" s="28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 ht="9" customHeight="1">
      <c r="B28" s="28"/>
      <c r="C28" s="28"/>
      <c r="D28" s="28"/>
      <c r="E28" s="28"/>
      <c r="F28" s="28"/>
      <c r="G28" s="55"/>
      <c r="H28" s="55"/>
      <c r="I28" s="55"/>
      <c r="J28" s="55"/>
      <c r="K28" s="55"/>
      <c r="L28" s="55"/>
      <c r="M28" s="55"/>
      <c r="N28" s="55"/>
      <c r="O28" s="55"/>
      <c r="P28" s="55"/>
      <c r="R28" s="28"/>
      <c r="S28" s="28"/>
      <c r="T28" s="28"/>
      <c r="U28" s="28"/>
      <c r="V28" s="28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hidden="1" ht="12.75" customHeight="1">
      <c r="B29" s="64">
        <v>-1</v>
      </c>
      <c r="C29" s="64" t="s">
        <v>23</v>
      </c>
      <c r="D29" s="28"/>
      <c r="E29" s="28"/>
      <c r="F29" s="28"/>
      <c r="G29" s="55"/>
      <c r="H29" s="55"/>
      <c r="I29" s="55"/>
      <c r="J29" s="55"/>
      <c r="K29" s="55"/>
      <c r="L29" s="55"/>
      <c r="M29" s="55"/>
      <c r="N29" s="55"/>
      <c r="O29" s="55"/>
      <c r="P29" s="55"/>
      <c r="R29" s="64">
        <v>-1</v>
      </c>
      <c r="S29" s="64" t="s">
        <v>23</v>
      </c>
      <c r="T29" s="28"/>
      <c r="U29" s="28"/>
      <c r="V29" s="28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 hidden="1" ht="12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</row>
    <row r="31" ht="12.75" customHeight="1">
      <c r="A31" s="65"/>
      <c r="B31" s="67" t="s">
        <v>24</v>
      </c>
      <c r="C31" s="67"/>
      <c r="D31" s="68" t="str">
        <f>IF(B29 &lt; 0,C29," ")</f>
        <v>Admin SP</v>
      </c>
      <c r="E31" s="68"/>
      <c r="F31" s="68"/>
      <c r="G31" s="69" t="s">
        <v>25</v>
      </c>
      <c r="H31" s="69"/>
      <c r="I31" s="69"/>
      <c r="J31" s="70"/>
      <c r="K31" s="70"/>
      <c r="L31" s="70"/>
      <c r="M31" s="70"/>
      <c r="N31" s="70"/>
      <c r="O31" s="70"/>
      <c r="P31" s="70"/>
      <c r="R31" s="67" t="s">
        <v>24</v>
      </c>
      <c r="S31" s="67"/>
      <c r="T31" s="68" t="str">
        <f>IF(R29 &lt; 0,S29," ")</f>
        <v>Admin SP</v>
      </c>
      <c r="U31" s="68"/>
      <c r="V31" s="68"/>
      <c r="W31" s="69" t="s">
        <v>25</v>
      </c>
      <c r="X31" s="69"/>
      <c r="Y31" s="69"/>
      <c r="Z31" s="70"/>
      <c r="AA31" s="70"/>
      <c r="AB31" s="70"/>
      <c r="AC31" s="70"/>
      <c r="AD31" s="70"/>
      <c r="AE31" s="70"/>
      <c r="AF31" s="70"/>
    </row>
  </sheetData>
  <mergeCells count="36">
    <mergeCell ref="B25:F25"/>
    <mergeCell ref="B31:C31"/>
    <mergeCell ref="J31:P31"/>
    <mergeCell ref="D31:F31"/>
    <mergeCell ref="G24:J24"/>
    <mergeCell ref="G31:I31"/>
    <mergeCell ref="B2:G2"/>
    <mergeCell ref="B17:P17"/>
    <mergeCell ref="I23:J23"/>
    <mergeCell ref="L2:M2"/>
    <mergeCell ref="O2:P2"/>
    <mergeCell ref="C18:D18"/>
    <mergeCell ref="C19:F19"/>
    <mergeCell ref="F22:G22"/>
    <mergeCell ref="D8:P8"/>
    <mergeCell ref="D12:P12"/>
    <mergeCell ref="R17:AF17"/>
    <mergeCell ref="S18:T18"/>
    <mergeCell ref="S19:V19"/>
    <mergeCell ref="R2:W2"/>
    <mergeCell ref="AB2:AC2"/>
    <mergeCell ref="AE2:AF2"/>
    <mergeCell ref="T8:AF8"/>
    <mergeCell ref="T12:AF12"/>
    <mergeCell ref="V22:W22"/>
    <mergeCell ref="Y23:Z23"/>
    <mergeCell ref="W24:Z24"/>
    <mergeCell ref="R25:V25"/>
    <mergeCell ref="R31:S31"/>
    <mergeCell ref="T31:V31"/>
    <mergeCell ref="W31:Y31"/>
    <mergeCell ref="Z31:AF31"/>
    <mergeCell ref="C20:F20"/>
    <mergeCell ref="S20:V20"/>
    <mergeCell ref="C21:F21"/>
    <mergeCell ref="S21:V21"/>
  </mergeCells>
  <pageMargins left="0.25" right="0.25" top="0.75" bottom="0.75" header="0.3" footer="0.3"/>
  <pageSetup paperSize="9" orientation="landscape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1" t="s">
        <v>26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="1" customFormat="1" ht="27.75" customHeight="1">
      <c r="B2" s="73" t="s">
        <v>27</v>
      </c>
      <c r="C2" s="73"/>
      <c r="D2" s="73"/>
      <c r="E2" s="73"/>
      <c r="F2" s="73"/>
      <c r="G2" s="73"/>
      <c r="H2" s="73"/>
      <c r="I2" s="73"/>
      <c r="J2" s="73"/>
      <c r="K2" s="73"/>
      <c r="L2" s="74" t="s">
        <v>1</v>
      </c>
      <c r="M2" s="75"/>
      <c r="N2" s="75"/>
    </row>
    <row r="3" s="1" customFormat="1" ht="14.25" customHeight="1">
      <c r="B3" s="76" t="s">
        <v>28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="1" customFormat="1" ht="14.25" customHeight="1">
      <c r="B4" s="76"/>
      <c r="C4" s="74" t="s">
        <v>29</v>
      </c>
      <c r="D4" s="74"/>
      <c r="E4" s="74"/>
      <c r="F4" s="74"/>
      <c r="G4" s="74"/>
      <c r="H4" s="74"/>
      <c r="I4" s="74" t="s">
        <v>4</v>
      </c>
      <c r="J4" s="74"/>
      <c r="K4" s="74"/>
      <c r="L4" s="74"/>
      <c r="M4" s="74"/>
      <c r="N4" s="74"/>
    </row>
    <row r="5" s="1" customFormat="1" ht="16.5" customHeight="1">
      <c r="B5" s="76"/>
      <c r="C5" s="74" t="s">
        <v>30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="1" customFormat="1" ht="16.5" customHeight="1">
      <c r="B6" s="76"/>
      <c r="C6" s="74" t="s">
        <v>31</v>
      </c>
      <c r="D6" s="74"/>
      <c r="E6" s="74" t="s">
        <v>4</v>
      </c>
      <c r="F6" s="74"/>
      <c r="G6" s="74"/>
      <c r="H6" s="74"/>
      <c r="I6" s="74"/>
      <c r="J6" s="74"/>
      <c r="K6" s="74"/>
      <c r="L6" s="74"/>
      <c r="M6" s="74"/>
      <c r="N6" s="74"/>
    </row>
    <row r="7" s="1" customFormat="1" ht="15.75" customHeight="1">
      <c r="B7" s="76"/>
      <c r="C7" s="75" t="s">
        <v>32</v>
      </c>
      <c r="D7" s="75"/>
      <c r="E7" s="75"/>
      <c r="F7" s="74" t="s">
        <v>8</v>
      </c>
      <c r="G7" s="74"/>
      <c r="H7" s="74"/>
      <c r="I7" s="74"/>
      <c r="J7" s="74"/>
      <c r="K7" s="74"/>
      <c r="L7" s="74"/>
      <c r="M7" s="74"/>
      <c r="N7" s="74"/>
    </row>
    <row r="8" s="1" customFormat="1" ht="16.5" customHeight="1">
      <c r="B8" s="73"/>
      <c r="C8" s="74" t="s">
        <v>33</v>
      </c>
      <c r="D8" s="74"/>
      <c r="E8" s="74"/>
      <c r="F8" s="74"/>
      <c r="G8" s="77">
        <v>44244.593643599532</v>
      </c>
      <c r="H8" s="77"/>
      <c r="I8" s="74" t="s">
        <v>34</v>
      </c>
      <c r="J8" s="74"/>
      <c r="K8" s="74"/>
      <c r="L8" s="74"/>
      <c r="M8" s="74"/>
      <c r="N8" s="74"/>
    </row>
    <row r="9" s="1" customFormat="1" ht="17.25" customHeight="1">
      <c r="B9" s="73"/>
      <c r="C9" s="74" t="s">
        <v>35</v>
      </c>
      <c r="D9" s="74"/>
      <c r="E9" s="74" t="s">
        <v>1</v>
      </c>
      <c r="F9" s="75" t="s">
        <v>36</v>
      </c>
      <c r="G9" s="78">
        <v>44244.593643599532</v>
      </c>
      <c r="H9" s="78"/>
      <c r="I9" s="75" t="s">
        <v>37</v>
      </c>
      <c r="J9" s="75"/>
      <c r="K9" s="75"/>
      <c r="L9" s="74"/>
      <c r="M9" s="75"/>
      <c r="N9" s="75"/>
    </row>
    <row r="10" s="1" customFormat="1" ht="14.25" customHeight="1">
      <c r="B10" s="73"/>
      <c r="C10" s="74"/>
      <c r="D10" s="74"/>
      <c r="E10" s="74"/>
      <c r="F10" s="74"/>
      <c r="G10" s="75"/>
      <c r="H10" s="73"/>
      <c r="I10" s="73"/>
      <c r="J10" s="73"/>
      <c r="K10" s="73"/>
      <c r="L10" s="74"/>
      <c r="M10" s="75"/>
      <c r="N10" s="75"/>
    </row>
    <row r="11" s="1" customFormat="1"/>
    <row r="12" s="1" customFormat="1" ht="23.25" customHeight="1">
      <c r="B12" s="79" t="s">
        <v>38</v>
      </c>
      <c r="C12" s="80" t="s">
        <v>39</v>
      </c>
      <c r="D12" s="81"/>
      <c r="E12" s="81"/>
      <c r="F12" s="82"/>
      <c r="G12" s="79" t="s">
        <v>40</v>
      </c>
      <c r="H12" s="79" t="s">
        <v>41</v>
      </c>
      <c r="I12" s="79" t="s">
        <v>42</v>
      </c>
      <c r="J12" s="79" t="s">
        <v>43</v>
      </c>
      <c r="K12" s="79" t="s">
        <v>44</v>
      </c>
      <c r="L12" s="79" t="s">
        <v>45</v>
      </c>
      <c r="M12" s="80" t="s">
        <v>46</v>
      </c>
      <c r="N12" s="82"/>
    </row>
    <row r="13" s="1" customFormat="1" ht="27" customHeight="1">
      <c r="B13" s="83"/>
      <c r="C13" s="84"/>
      <c r="D13" s="85"/>
      <c r="E13" s="85"/>
      <c r="F13" s="86"/>
      <c r="G13" s="83"/>
      <c r="H13" s="83"/>
      <c r="I13" s="83"/>
      <c r="J13" s="83"/>
      <c r="K13" s="83"/>
      <c r="L13" s="83"/>
      <c r="M13" s="84"/>
      <c r="N13" s="86"/>
    </row>
    <row r="14" ht="12.75" customHeight="1"/>
    <row r="15" ht="290.25" customHeight="1">
      <c r="C15" s="87" t="s">
        <v>47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</row>
    <row r="16"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</row>
    <row r="18">
      <c r="C18" s="90" t="s">
        <v>48</v>
      </c>
      <c r="D18" s="90"/>
      <c r="E18" s="90"/>
      <c r="F18" s="90"/>
      <c r="G18" s="90"/>
      <c r="H18" s="90"/>
      <c r="K18" t="s">
        <v>49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1" t="s">
        <v>50</v>
      </c>
      <c r="C1" s="92"/>
      <c r="D1" s="92"/>
      <c r="E1" s="92"/>
      <c r="F1" s="92"/>
      <c r="G1" s="93"/>
      <c r="H1" s="93"/>
      <c r="I1" s="94" t="s">
        <v>1</v>
      </c>
      <c r="J1" s="95"/>
      <c r="K1" s="96" t="s">
        <v>51</v>
      </c>
      <c r="L1" s="97"/>
      <c r="M1" s="98" t="s">
        <v>1</v>
      </c>
      <c r="N1" s="98"/>
      <c r="O1" s="98"/>
    </row>
    <row r="2">
      <c r="J2" s="95"/>
      <c r="K2" s="99"/>
    </row>
    <row r="3">
      <c r="B3" t="s">
        <v>52</v>
      </c>
      <c r="D3" s="97"/>
      <c r="E3" s="98" t="s">
        <v>30</v>
      </c>
      <c r="F3" s="98"/>
      <c r="G3" s="98"/>
      <c r="H3" s="98"/>
      <c r="I3" s="100"/>
      <c r="J3" s="95"/>
      <c r="K3" s="101" t="s">
        <v>4</v>
      </c>
      <c r="L3" s="102"/>
      <c r="M3" s="102"/>
      <c r="N3" s="102"/>
      <c r="O3" s="102"/>
    </row>
    <row r="4" ht="15" customHeight="1">
      <c r="B4" t="s">
        <v>53</v>
      </c>
      <c r="E4" s="103">
        <v>44244.593643599532</v>
      </c>
      <c r="F4" s="103"/>
      <c r="G4" s="97"/>
      <c r="H4" s="97"/>
      <c r="I4" s="104"/>
      <c r="J4" s="95"/>
      <c r="K4" s="105"/>
      <c r="L4" s="102"/>
      <c r="M4" s="102"/>
      <c r="N4" s="102"/>
      <c r="O4" s="102"/>
    </row>
    <row r="5">
      <c r="J5" s="95"/>
      <c r="K5" s="99"/>
    </row>
    <row r="6" ht="18" customHeight="1">
      <c r="B6" s="32" t="s">
        <v>11</v>
      </c>
      <c r="C6" s="32" t="s">
        <v>54</v>
      </c>
      <c r="D6" s="106"/>
      <c r="E6" s="32" t="s">
        <v>55</v>
      </c>
      <c r="F6" s="106"/>
      <c r="G6" s="107" t="s">
        <v>56</v>
      </c>
      <c r="H6" s="108"/>
      <c r="I6" s="108"/>
      <c r="J6" s="95"/>
      <c r="K6" s="109" t="s">
        <v>57</v>
      </c>
      <c r="L6" s="32" t="s">
        <v>58</v>
      </c>
      <c r="M6" s="106"/>
      <c r="N6" s="34" t="s">
        <v>59</v>
      </c>
      <c r="O6" s="34" t="s">
        <v>60</v>
      </c>
    </row>
    <row r="7" ht="16.5" customHeight="1">
      <c r="B7" s="110"/>
      <c r="C7" s="110"/>
      <c r="D7" s="111"/>
      <c r="E7" s="110"/>
      <c r="F7" s="111"/>
      <c r="G7" s="35" t="s">
        <v>14</v>
      </c>
      <c r="H7" s="112" t="s">
        <v>61</v>
      </c>
      <c r="I7" s="112" t="s">
        <v>62</v>
      </c>
      <c r="J7" s="95"/>
      <c r="K7" s="113"/>
      <c r="L7" s="110"/>
      <c r="M7" s="111"/>
      <c r="N7" s="114"/>
      <c r="O7" s="114"/>
    </row>
    <row r="8">
      <c r="F8" s="115"/>
      <c r="G8" s="116"/>
      <c r="H8" s="116"/>
      <c r="I8" s="117"/>
      <c r="J8" s="95"/>
      <c r="K8" s="115"/>
      <c r="L8" s="116"/>
      <c r="M8" s="116"/>
      <c r="N8" s="116"/>
      <c r="O8" s="116"/>
    </row>
    <row r="9" ht="19.5" customHeight="1">
      <c r="B9" t="s">
        <v>63</v>
      </c>
      <c r="F9" s="98" t="s">
        <v>4</v>
      </c>
      <c r="G9" s="102"/>
      <c r="H9" s="102"/>
      <c r="I9" s="118"/>
      <c r="J9" s="95"/>
      <c r="K9" s="119" t="s">
        <v>64</v>
      </c>
      <c r="L9" s="120"/>
      <c r="M9" s="120"/>
      <c r="N9" s="120"/>
      <c r="O9" s="116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2021-03-01T07:07:06Z</cp:lastPrinted>
  <dcterms:created xsi:type="dcterms:W3CDTF">2001-10-10T06:27:02Z</dcterms:created>
  <dcterms:modified xsi:type="dcterms:W3CDTF">2021-06-02T10:17:55Z</dcterms:modified>
</cp:coreProperties>
</file>