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K16"/>
  <c r="Q16"/>
  <c r="I16"/>
  <c r="P15"/>
  <c r="K15"/>
  <c r="Q15"/>
  <c r="I15"/>
  <c r="P14"/>
  <c r="P17"/>
  <c r="K14"/>
  <c r="Q14"/>
  <c r="Q17"/>
  <c r="Q19"/>
  <c r="C18"/>
  <c r="B19"/>
  <c r="Q18"/>
  <c r="I14"/>
  <c r="I17"/>
  <c r="J17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<sst xmlns="http://schemas.openxmlformats.org/spreadsheetml/2006/main">
  <si>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</si>
  <si>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РТ-286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</si>
  <si>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</si>
  <si>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</si>
  <si>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</si>
  <si>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</si>
  <si>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</si>
  <si>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</si>
  <si>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</si>
  <si>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</si>
  <si>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</si>
  <si>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</si>
  <si>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</si>
  <si>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</si>
  <si>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</si>
  <si>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</si>
  <si>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Реберця св. (пальчики) напів фабрикат</t>
  </si>
  <si>
    <t>кг.</t>
  </si>
  <si>
    <t>Гранули тваринний білок</t>
  </si>
  <si>
    <t>Мясо конини вищого сорту</t>
  </si>
  <si>
    <t>Всього на суму:</t>
  </si>
  <si>
    <t>сорок гривень сiмнадцять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</si>
  <si>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</si>
  <si>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</si>
  <si>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</si>
  <si>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</si>
  <si>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</si>
  <si>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</si>
  <si>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</si>
  <si>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</si>
  <si>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</si>
  <si>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</si>
  <si>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</si>
  <si>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</si>
  <si>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</si>
  <si>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</si>
  <si>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</si>
  <si>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</si>
  <si>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</si>
  <si>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</si>
  <si>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</si>
  <si>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</si>
  <si>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</si>
  <si>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</si>
  <si>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</si>
  <si>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</si>
  <si>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</t>
  </si>
  <si>
    <t>ТУ У 15.1-25878614.008-2002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</si>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</sst>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44763.60316450231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IF(B18&gt;0,"Ціна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IF(B18&gt;0,"Сума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13.359999999999999</v>
      </c>
      <c r="L14" s="31">
        <v>13.359999999999999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13.359999999999999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13.359999999999999</v>
      </c>
      <c r="L15" s="31">
        <v>13.359999999999999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13.359999999999999</v>
      </c>
    </row>
    <row r="16" ht="12.75" customHeight="1">
      <c r="B16" s="28">
        <v>3</v>
      </c>
      <c r="C16" s="29" t="s">
        <v>19</v>
      </c>
      <c r="D16" s="29"/>
      <c r="E16" s="29"/>
      <c r="F16" s="29"/>
      <c r="G16" s="29"/>
      <c r="H16" s="28" t="s">
        <v>17</v>
      </c>
      <c r="I16" s="28">
        <f>IF(H16="кг.",J16,0)</f>
        <v>1</v>
      </c>
      <c r="J16" s="30">
        <v>1</v>
      </c>
      <c r="K16" s="31">
        <f>L16+O16</f>
        <v>13.4483</v>
      </c>
      <c r="L16" s="31">
        <v>13.4483</v>
      </c>
      <c r="M16" s="32">
        <v>0</v>
      </c>
      <c r="N16" s="32">
        <v>0</v>
      </c>
      <c r="O16" s="31">
        <v>0</v>
      </c>
      <c r="P16" s="31">
        <f>J16*O16</f>
        <v>0</v>
      </c>
      <c r="Q16" s="31">
        <f>ROUND(J16*(K16-O16),2)</f>
        <v>13.449999999999999</v>
      </c>
    </row>
    <row r="17" ht="12.75" customHeight="1">
      <c r="B17" s="33"/>
      <c r="C17" s="34"/>
      <c r="D17" s="34"/>
      <c r="E17" s="34"/>
      <c r="F17" s="35" t="str">
        <f>IF(B18&gt;0,"Всього без ПДВ","Всього")</f>
        <v>Всього</v>
      </c>
      <c r="G17" s="35"/>
      <c r="H17" s="35"/>
      <c r="I17" s="36">
        <f>SUM(I14:I16)</f>
        <v>3</v>
      </c>
      <c r="J17" s="37">
        <f>I17</f>
        <v>3</v>
      </c>
      <c r="K17" s="38"/>
      <c r="L17" s="39"/>
      <c r="M17" s="40"/>
      <c r="N17" s="41">
        <f>SUM(N14:N16)</f>
        <v>0</v>
      </c>
      <c r="O17" s="42">
        <f>SUM(O14:O16)</f>
        <v>0</v>
      </c>
      <c r="P17" s="42">
        <f>SUM(P14:P16)</f>
        <v>0</v>
      </c>
      <c r="Q17" s="43">
        <f>SUM(Q14:Q16)</f>
        <v>40.170000000000002</v>
      </c>
    </row>
    <row r="18" ht="12.75" customHeight="1">
      <c r="B18" s="44">
        <v>0</v>
      </c>
      <c r="C18" s="45">
        <f>ROUND(Q17*B18/100,2)</f>
        <v>0</v>
      </c>
      <c r="D18" s="19"/>
      <c r="E18" s="19"/>
      <c r="F18" s="19"/>
      <c r="G18" s="46"/>
      <c r="H18" s="46"/>
      <c r="I18" s="46"/>
      <c r="J18" s="47" t="str">
        <f>IF(B18&gt;0,CONCATENATE("Всього ПДВ "&amp;WayBillList_NDS&amp;"%"),"Всього без знижки")</f>
        <v>Всього без знижки</v>
      </c>
      <c r="K18" s="39"/>
      <c r="L18" s="39"/>
      <c r="M18" s="48"/>
      <c r="N18" s="48"/>
      <c r="O18" s="48"/>
      <c r="P18" s="48"/>
      <c r="Q18" s="49">
        <f>IF(B18&gt;0,C18,P17+Q17)</f>
        <v>40.170000000000002</v>
      </c>
    </row>
    <row r="19" ht="12.75" customHeight="1">
      <c r="B19" s="50">
        <f>P17+Q17</f>
        <v>40.170000000000002</v>
      </c>
      <c r="H19" s="51" t="str">
        <f>IF(B18&gt;0,"Разом, в т.ч ПДВ:","Всього до сплати")</f>
        <v>Всього до сплати</v>
      </c>
      <c r="I19" s="51"/>
      <c r="J19" s="51"/>
      <c r="K19" s="52"/>
      <c r="L19" s="39"/>
      <c r="M19" s="48"/>
      <c r="N19" s="48"/>
      <c r="O19" s="48"/>
      <c r="P19" s="48"/>
      <c r="Q19" s="53">
        <f>IF(B18&gt;0,Q17+Q18,Q17)</f>
        <v>40.170000000000002</v>
      </c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5" t="s">
        <v>20</v>
      </c>
      <c r="C21" s="54"/>
      <c r="D21" s="56" t="s">
        <v>21</v>
      </c>
      <c r="E21" s="56"/>
      <c r="F21" s="56"/>
      <c r="G21" s="56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4"/>
      <c r="C23" s="54"/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B24" s="57">
        <v>-25</v>
      </c>
      <c r="C24" s="57" t="s">
        <v>22</v>
      </c>
      <c r="D24" s="54"/>
      <c r="E24" s="54"/>
      <c r="F24" s="54"/>
      <c r="G24" s="54"/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ht="12.75" customHeight="1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</row>
    <row r="26" ht="12.75" customHeight="1">
      <c r="A26" s="58"/>
      <c r="B26" s="60" t="s">
        <v>23</v>
      </c>
      <c r="C26" s="60"/>
      <c r="D26" s="61" t="str">
        <f>IF(B24 &lt; 0,C24," ")</f>
        <v>Developer SP</v>
      </c>
      <c r="E26" s="61"/>
      <c r="F26" s="61"/>
      <c r="G26" s="61"/>
      <c r="H26" s="62" t="s">
        <v>24</v>
      </c>
      <c r="I26" s="62"/>
      <c r="J26" s="62"/>
      <c r="K26" s="63"/>
      <c r="L26" s="63"/>
      <c r="M26" s="63"/>
      <c r="N26" s="63"/>
      <c r="O26" s="63"/>
      <c r="P26" s="63"/>
      <c r="Q26" s="63"/>
    </row>
  </sheetData>
  <mergeCells count="20">
    <mergeCell ref="B20:G20"/>
    <mergeCell ref="B26:C26"/>
    <mergeCell ref="K26:Q26"/>
    <mergeCell ref="D26:G26"/>
    <mergeCell ref="H19:K19"/>
    <mergeCell ref="H26:J26"/>
    <mergeCell ref="B2:H2"/>
    <mergeCell ref="B11:Q11"/>
    <mergeCell ref="J18:K18"/>
    <mergeCell ref="M2:N2"/>
    <mergeCell ref="P2:Q2"/>
    <mergeCell ref="D10:J10"/>
    <mergeCell ref="C12:D12"/>
    <mergeCell ref="C13:G13"/>
    <mergeCell ref="F17:H17"/>
    <mergeCell ref="D8:J8"/>
    <mergeCell ref="D9:Q9"/>
    <mergeCell ref="C14:G14"/>
    <mergeCell ref="C15:G15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26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28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29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30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31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32</v>
      </c>
      <c r="D8" s="67"/>
      <c r="E8" s="67"/>
      <c r="F8" s="67"/>
      <c r="G8" s="70">
        <v>44763.60316450231</v>
      </c>
      <c r="H8" s="70"/>
      <c r="I8" s="67" t="s">
        <v>33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34</v>
      </c>
      <c r="D9" s="67"/>
      <c r="E9" s="67" t="s">
        <v>1</v>
      </c>
      <c r="F9" s="68" t="s">
        <v>35</v>
      </c>
      <c r="G9" s="71">
        <v>44763.60316450231</v>
      </c>
      <c r="H9" s="71"/>
      <c r="I9" s="68" t="s">
        <v>36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37</v>
      </c>
      <c r="C12" s="73" t="s">
        <v>38</v>
      </c>
      <c r="D12" s="74"/>
      <c r="E12" s="74"/>
      <c r="F12" s="75"/>
      <c r="G12" s="72" t="s">
        <v>39</v>
      </c>
      <c r="H12" s="72" t="s">
        <v>40</v>
      </c>
      <c r="I12" s="72" t="s">
        <v>41</v>
      </c>
      <c r="J12" s="72" t="s">
        <v>42</v>
      </c>
      <c r="K12" s="72" t="s">
        <v>43</v>
      </c>
      <c r="L12" s="72" t="s">
        <v>44</v>
      </c>
      <c r="M12" s="73" t="s">
        <v>45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2</v>
      </c>
      <c r="C14" s="81" t="s">
        <v>18</v>
      </c>
      <c r="D14" s="82"/>
      <c r="E14" s="82"/>
      <c r="F14" s="83"/>
      <c r="G14" s="84">
        <v>1</v>
      </c>
      <c r="H14" s="84"/>
      <c r="I14" s="84" t="s">
        <v>46</v>
      </c>
      <c r="J14" s="85">
        <v>44762.60316450231</v>
      </c>
      <c r="K14" s="84"/>
      <c r="L14" s="84"/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29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44763.60316450231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2022-07-21T11:31:08Z</dcterms:modified>
</cp:coreProperties>
</file>