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120" yWindow="165" windowWidth="15120" windowHeight="7950"/>
  </bookViews>
  <sheets>
    <sheet name="Лист1" sheetId="1" r:id="rId1"/>
  </sheets>
  <definedNames>
    <definedName name="MatList">Лист1!$A$9:$P$12</definedName>
    <definedName name="WBList">Лист1!$A$10:$P$11</definedName>
    <definedName name="WhList">Лист1!#REF!</definedName>
    <definedName name="_xlnm.Print_Area" localSheetId="0">Лист1!$A$1:$S$19</definedName>
  </definedNames>
  <calcPr calcId="125725"/>
</workbook>
</file>

<file path=xl/calcChain.xml><?xml version="1.0" encoding="utf-8"?>
<calcChain xmlns="http://schemas.openxmlformats.org/spreadsheetml/2006/main">
  <c r="S10" i="1"/>
  <c r="R10"/>
  <c r="Q10"/>
  <c r="H10" l="1"/>
  <c r="J10"/>
  <c r="F10"/>
  <c r="N10" l="1"/>
  <c r="P10" l="1"/>
  <c r="L10"/>
  <c r="E10"/>
  <c r="K10" s="1"/>
  <c r="D10"/>
  <c r="I10" l="1"/>
  <c r="G10"/>
  <c r="B9"/>
  <c r="B11" s="1"/>
  <c r="O10" l="1"/>
  <c r="M10"/>
  <c r="C5"/>
  <c r="C4" l="1"/>
  <c r="C3"/>
</calcChain>
</file>

<file path=xl/sharedStrings.xml><?xml version="1.0" encoding="utf-8"?>
<sst xmlns="http://schemas.openxmlformats.org/spreadsheetml/2006/main" count="37" uniqueCount="23">
  <si>
    <t>Закінчене виробництво</t>
  </si>
  <si>
    <t>Дата виготовлення</t>
  </si>
  <si>
    <t>Собівартість</t>
  </si>
  <si>
    <t>ТМЦ</t>
  </si>
  <si>
    <t>Закладка, кг.</t>
  </si>
  <si>
    <t>Період:</t>
  </si>
  <si>
    <t>Група:</t>
  </si>
  <si>
    <t>Товар:</t>
  </si>
  <si>
    <t>Вихід</t>
  </si>
  <si>
    <t>sum</t>
  </si>
  <si>
    <t>avg</t>
  </si>
  <si>
    <t>Разом</t>
  </si>
  <si>
    <t>Термовтрати (кг.)</t>
  </si>
  <si>
    <t>термовтрати (%)</t>
  </si>
  <si>
    <t>Варка</t>
  </si>
  <si>
    <t>% від закладки</t>
  </si>
  <si>
    <t>Масування</t>
  </si>
  <si>
    <t>к-сть, кг.</t>
  </si>
  <si>
    <t>Ін'єктування</t>
  </si>
  <si>
    <t>Аналіз план/факт (копченості)</t>
  </si>
  <si>
    <t>термовтрати план</t>
  </si>
  <si>
    <t>Вихід план</t>
  </si>
  <si>
    <t>Відхилення план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</si>
</sst>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charset val="204"/>
      <scheme val="minor"/>
    </font>
    <font>
      <b/>
      <i/>
      <sz val="9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sz val="10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name val="Arial"/>
      <family val="2"/>
      <charset val="204"/>
    </font>
    <font>
      <sz val="10"/>
      <color indexed="18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14" fontId="0" fillId="0" borderId="2" xfId="0" applyNumberFormat="1" applyBorder="1"/>
    <xf numFmtId="2" fontId="0" fillId="0" borderId="2" xfId="0" applyNumberFormat="1" applyBorder="1" applyAlignment="1">
      <alignment horizontal="right"/>
    </xf>
    <xf numFmtId="10" fontId="0" fillId="0" borderId="2" xfId="0" applyNumberFormat="1" applyBorder="1" applyAlignment="1">
      <alignment horizontal="right"/>
    </xf>
    <xf numFmtId="0" fontId="1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10" fontId="0" fillId="2" borderId="2" xfId="0" applyNumberFormat="1" applyFill="1" applyBorder="1" applyAlignment="1">
      <alignment horizontal="righ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Alignment="1">
      <alignment horizont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B1:S11"/>
  <sheetViews>
    <sheetView tabSelected="1" workbookViewId="0">
      <pane ySplit="8" topLeftCell="A9" activePane="bottomLeft" state="frozen"/>
      <selection pane="bottomLeft" activeCell="A2" sqref="A2"/>
    </sheetView>
  </sheetViews>
  <sheetFormatPr defaultRowHeight="15" outlineLevelRow="1"/>
  <cols>
    <col min="1" max="1" width="1.7109375" customWidth="1"/>
    <col min="2" max="2" width="11.140625" customWidth="1"/>
    <col min="3" max="3" width="32.140625" customWidth="1"/>
    <col min="4" max="4" width="12.140625" customWidth="1"/>
    <col min="5" max="5" width="9.85546875" customWidth="1"/>
    <col min="6" max="6" width="10.140625" customWidth="1"/>
    <col min="7" max="8" width="10.5703125" customWidth="1"/>
    <col min="9" max="9" width="11.5703125" customWidth="1"/>
    <col min="10" max="10" width="9.5703125" customWidth="1"/>
    <col min="11" max="11" width="10.5703125" customWidth="1"/>
    <col min="12" max="12" width="11.42578125" customWidth="1"/>
    <col min="13" max="14" width="11" customWidth="1"/>
    <col min="15" max="15" width="10.85546875" customWidth="1"/>
    <col min="16" max="16" width="11" customWidth="1"/>
  </cols>
  <sheetData>
    <row r="1" spans="2:19" s="3" customFormat="1" ht="27" customHeight="1">
      <c r="B1" s="27" t="s">
        <v>19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2:19" s="3" customFormat="1" ht="10.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2:19" s="5" customFormat="1" ht="15.75" customHeight="1">
      <c r="B3" s="6" t="s">
        <v>5</v>
      </c>
      <c r="C3" s="7" t="e">
        <f>CONCATENATE("з "&amp;XLRPARAMS_StartDate," по "&amp;XLRPARAMS_EndDate)</f>
        <v>#NAME?</v>
      </c>
      <c r="F3" s="8"/>
      <c r="G3" s="8"/>
      <c r="H3" s="8"/>
      <c r="I3" s="8"/>
      <c r="J3" s="8"/>
      <c r="K3" s="8"/>
      <c r="L3" s="8"/>
      <c r="M3" s="8"/>
      <c r="N3" s="8"/>
      <c r="O3" s="8"/>
    </row>
    <row r="4" spans="2:19" s="5" customFormat="1" ht="15.75" customHeight="1">
      <c r="B4" s="9" t="s">
        <v>6</v>
      </c>
      <c r="C4" s="10" t="e">
        <f>XLRPARAMS_GRP</f>
        <v>#NAME?</v>
      </c>
      <c r="F4" s="8"/>
      <c r="G4" s="8"/>
      <c r="H4" s="8"/>
      <c r="I4" s="8"/>
      <c r="J4" s="8"/>
      <c r="K4" s="8"/>
      <c r="L4" s="8"/>
      <c r="M4" s="8"/>
      <c r="N4" s="8"/>
      <c r="O4" s="8"/>
    </row>
    <row r="5" spans="2:19" s="5" customFormat="1" ht="15.75" customHeight="1">
      <c r="B5" s="6" t="s">
        <v>7</v>
      </c>
      <c r="C5" s="7" t="e">
        <f>XLRPARAMS_MatID</f>
        <v>#NAME?</v>
      </c>
    </row>
    <row r="6" spans="2:19" s="1" customFormat="1" ht="30" customHeight="1">
      <c r="B6" s="28" t="s">
        <v>3</v>
      </c>
      <c r="C6" s="29"/>
      <c r="D6" s="21" t="s">
        <v>1</v>
      </c>
      <c r="E6" s="21" t="s">
        <v>4</v>
      </c>
      <c r="F6" s="28" t="s">
        <v>18</v>
      </c>
      <c r="G6" s="29"/>
      <c r="H6" s="28" t="s">
        <v>16</v>
      </c>
      <c r="I6" s="29"/>
      <c r="J6" s="28" t="s">
        <v>14</v>
      </c>
      <c r="K6" s="29"/>
      <c r="L6" s="21" t="s">
        <v>0</v>
      </c>
      <c r="M6" s="21" t="s">
        <v>12</v>
      </c>
      <c r="N6" s="21" t="s">
        <v>13</v>
      </c>
      <c r="O6" s="21" t="s">
        <v>8</v>
      </c>
      <c r="P6" s="21" t="s">
        <v>2</v>
      </c>
      <c r="Q6" s="21" t="s">
        <v>20</v>
      </c>
      <c r="R6" s="21" t="s">
        <v>21</v>
      </c>
      <c r="S6" s="21" t="s">
        <v>22</v>
      </c>
    </row>
    <row r="7" spans="2:19" s="1" customFormat="1" ht="26.25" customHeight="1">
      <c r="B7" s="19"/>
      <c r="C7" s="20"/>
      <c r="D7" s="22"/>
      <c r="E7" s="22"/>
      <c r="F7" s="14" t="s">
        <v>17</v>
      </c>
      <c r="G7" s="14" t="s">
        <v>15</v>
      </c>
      <c r="H7" s="14" t="s">
        <v>17</v>
      </c>
      <c r="I7" s="14" t="s">
        <v>15</v>
      </c>
      <c r="J7" s="14" t="s">
        <v>17</v>
      </c>
      <c r="K7" s="14" t="s">
        <v>15</v>
      </c>
      <c r="L7" s="22"/>
      <c r="M7" s="22"/>
      <c r="N7" s="22"/>
      <c r="O7" s="22"/>
      <c r="P7" s="22"/>
      <c r="Q7" s="22"/>
      <c r="R7" s="22"/>
      <c r="S7" s="22"/>
    </row>
    <row r="8" spans="2:19" s="2" customFormat="1" ht="16.5" customHeight="1">
      <c r="B8" s="31">
        <v>1</v>
      </c>
      <c r="C8" s="32"/>
      <c r="D8" s="15">
        <v>2</v>
      </c>
      <c r="E8" s="15">
        <v>3</v>
      </c>
      <c r="F8" s="15">
        <v>4</v>
      </c>
      <c r="G8" s="15">
        <v>5</v>
      </c>
      <c r="H8" s="15"/>
      <c r="I8" s="15"/>
      <c r="J8" s="15">
        <v>6</v>
      </c>
      <c r="K8" s="15">
        <v>7</v>
      </c>
      <c r="L8" s="15">
        <v>8</v>
      </c>
      <c r="M8" s="15">
        <v>9</v>
      </c>
      <c r="N8" s="15">
        <v>10</v>
      </c>
      <c r="O8" s="15">
        <v>11</v>
      </c>
      <c r="P8" s="15">
        <v>12</v>
      </c>
      <c r="Q8" s="15">
        <v>13</v>
      </c>
      <c r="R8" s="15">
        <v>14</v>
      </c>
      <c r="S8" s="15">
        <v>15</v>
      </c>
    </row>
    <row r="9" spans="2:19" s="2" customFormat="1" ht="9.75" hidden="1" customHeight="1">
      <c r="B9" s="23" t="e">
        <f>MatList_MatName</f>
        <v>#NAME?</v>
      </c>
      <c r="C9" s="24"/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3"/>
      <c r="P9" s="12"/>
    </row>
    <row r="10" spans="2:19" ht="16.5" customHeight="1" outlineLevel="1">
      <c r="B10" s="25"/>
      <c r="C10" s="26"/>
      <c r="D10" s="11" t="e">
        <f>WBList_OnDate</f>
        <v>#NAME?</v>
      </c>
      <c r="E10" s="12" t="e">
        <f>WBList_AmountIn</f>
        <v>#NAME?</v>
      </c>
      <c r="F10" s="12" t="e">
        <f>WBList_InjectionAmount</f>
        <v>#NAME?</v>
      </c>
      <c r="G10" s="13" t="e">
        <f>IF(E10 &gt; 0, F10/E10,0)</f>
        <v>#NAME?</v>
      </c>
      <c r="H10" s="12" t="e">
        <f>WBList_ConcentrationAmount</f>
        <v>#NAME?</v>
      </c>
      <c r="I10" s="13" t="e">
        <f>IF(E10 &gt; 0, H10/E10,0)</f>
        <v>#NAME?</v>
      </c>
      <c r="J10" s="12" t="e">
        <f>WBList_CookingAmount</f>
        <v>#NAME?</v>
      </c>
      <c r="K10" s="13" t="e">
        <f>IF(E10 &gt; 0, J10/E10,0)</f>
        <v>#NAME?</v>
      </c>
      <c r="L10" s="12" t="e">
        <f>WBList_AmountOut</f>
        <v>#NAME?</v>
      </c>
      <c r="M10" s="12" t="e">
        <f>L10-J10</f>
        <v>#NAME?</v>
      </c>
      <c r="N10" s="13" t="e">
        <f>IF(J10 &gt; 0, M10/J10,0)</f>
        <v>#NAME?</v>
      </c>
      <c r="O10" s="13" t="e">
        <f>L10/E10</f>
        <v>#NAME?</v>
      </c>
      <c r="P10" s="12" t="e">
        <f>WBList_Price</f>
        <v>#NAME?</v>
      </c>
      <c r="Q10" t="e">
        <f>WBList_ThermoLossOut/100</f>
        <v>#NAME?</v>
      </c>
      <c r="R10" t="e">
        <f>WBList_OutPlan/100</f>
        <v>#NAME?</v>
      </c>
      <c r="S10" t="e">
        <f>WBList_Deviation/100</f>
        <v>#NAME?</v>
      </c>
    </row>
    <row r="11" spans="2:19" ht="18" customHeight="1">
      <c r="B11" s="30" t="e">
        <f>B9</f>
        <v>#NAME?</v>
      </c>
      <c r="C11" s="30"/>
      <c r="D11" s="16" t="s">
        <v>11</v>
      </c>
      <c r="E11" s="17" t="s">
        <v>9</v>
      </c>
      <c r="F11" s="17" t="s">
        <v>9</v>
      </c>
      <c r="G11" s="18" t="s">
        <v>10</v>
      </c>
      <c r="H11" s="17" t="s">
        <v>9</v>
      </c>
      <c r="I11" s="18" t="s">
        <v>10</v>
      </c>
      <c r="J11" s="17" t="s">
        <v>9</v>
      </c>
      <c r="K11" s="18" t="s">
        <v>10</v>
      </c>
      <c r="L11" s="17" t="s">
        <v>9</v>
      </c>
      <c r="M11" s="17" t="s">
        <v>9</v>
      </c>
      <c r="N11" s="18" t="s">
        <v>10</v>
      </c>
      <c r="O11" s="18" t="s">
        <v>10</v>
      </c>
      <c r="P11" s="17" t="s">
        <v>10</v>
      </c>
    </row>
  </sheetData>
  <mergeCells count="19">
    <mergeCell ref="B1:P1"/>
    <mergeCell ref="B6:C6"/>
    <mergeCell ref="J6:K6"/>
    <mergeCell ref="L6:L7"/>
    <mergeCell ref="B11:C11"/>
    <mergeCell ref="B8:C8"/>
    <mergeCell ref="H6:I6"/>
    <mergeCell ref="F6:G6"/>
    <mergeCell ref="D6:D7"/>
    <mergeCell ref="E6:E7"/>
    <mergeCell ref="Q6:Q7"/>
    <mergeCell ref="R6:R7"/>
    <mergeCell ref="S6:S7"/>
    <mergeCell ref="B9:C9"/>
    <mergeCell ref="B10:C10"/>
    <mergeCell ref="M6:M7"/>
    <mergeCell ref="N6:N7"/>
    <mergeCell ref="O6:O7"/>
    <mergeCell ref="P6:P7"/>
  </mergeCells>
  <pageMargins left="0.25" right="0.25" top="0.75" bottom="0.75" header="0.3" footer="0.3"/>
  <pageSetup paperSize="9" scale="67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Лист1</vt:lpstr>
      <vt:lpstr>MatList</vt:lpstr>
      <vt:lpstr>WBList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2024-03-05T06:14:12Z</dcterms:modified>
</cp:coreProperties>
</file>