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Накладна!$A$20:$P$21</definedName>
    <definedName name="range2">'Посвідчення якості'!#REF!</definedName>
    <definedName name="_xlnm.Print_Area" localSheetId="0">Накладна!$A$1:$AF$30</definedName>
  </definedNames>
  <calcPr calcId="125725"/>
</workbook>
</file>

<file path=xl/calcChain.xml><?xml version="1.0" encoding="utf-8"?>
<calcChain xmlns="http://schemas.openxmlformats.org/spreadsheetml/2006/main">
  <c r="S28" i="1"/>
  <c r="R28"/>
  <c r="T30" s="1"/>
  <c r="T25"/>
  <c r="R23"/>
  <c r="R22"/>
  <c r="W23" s="1"/>
  <c r="Y21"/>
  <c r="AD20"/>
  <c r="AC20"/>
  <c r="AB20"/>
  <c r="AA20"/>
  <c r="Y20"/>
  <c r="AE20" s="1"/>
  <c r="W20"/>
  <c r="X20" s="1"/>
  <c r="S20"/>
  <c r="R20"/>
  <c r="AF19"/>
  <c r="Z19"/>
  <c r="R17"/>
  <c r="V16"/>
  <c r="T16"/>
  <c r="T15"/>
  <c r="T12"/>
  <c r="T11"/>
  <c r="T8"/>
  <c r="S7"/>
  <c r="R7"/>
  <c r="T7" s="1"/>
  <c r="T6"/>
  <c r="T5"/>
  <c r="T4"/>
  <c r="AE2"/>
  <c r="Y2"/>
  <c r="Z20" l="1"/>
  <c r="AF20" s="1"/>
  <c r="AF22"/>
  <c r="V21"/>
  <c r="Y22"/>
  <c r="AF23"/>
  <c r="S22"/>
  <c r="I8" i="3"/>
  <c r="H8"/>
  <c r="B8" l="1"/>
  <c r="C8"/>
  <c r="E3" l="1"/>
  <c r="K8"/>
  <c r="K3"/>
  <c r="F11"/>
  <c r="E4"/>
  <c r="M1"/>
  <c r="I1"/>
  <c r="G8"/>
  <c r="E8"/>
  <c r="C17" i="2" l="1"/>
  <c r="M14"/>
  <c r="L14"/>
  <c r="K14"/>
  <c r="J14"/>
  <c r="I14"/>
  <c r="H14"/>
  <c r="G14"/>
  <c r="C14"/>
  <c r="B14"/>
  <c r="G9"/>
  <c r="E9"/>
  <c r="G8"/>
  <c r="F7"/>
  <c r="E6"/>
  <c r="C5"/>
  <c r="I4"/>
  <c r="L2"/>
  <c r="I21" i="1" l="1"/>
  <c r="D5" l="1"/>
  <c r="D6" l="1"/>
  <c r="D8" l="1"/>
  <c r="D12" l="1"/>
  <c r="D25" l="1"/>
  <c r="B17" l="1"/>
  <c r="F16" l="1"/>
  <c r="C28" l="1"/>
  <c r="B28"/>
  <c r="D30" s="1"/>
  <c r="C7" l="1"/>
  <c r="B7" l="1"/>
  <c r="D7" s="1"/>
  <c r="D4"/>
  <c r="N20" l="1"/>
  <c r="M20"/>
  <c r="L20"/>
  <c r="K20"/>
  <c r="I20"/>
  <c r="G20"/>
  <c r="H20" s="1"/>
  <c r="C20"/>
  <c r="B20"/>
  <c r="B23" l="1"/>
  <c r="B22"/>
  <c r="J20"/>
  <c r="P20" s="1"/>
  <c r="D11"/>
  <c r="O2"/>
  <c r="D16"/>
  <c r="D15"/>
  <c r="I2"/>
  <c r="I22"/>
  <c r="P23" l="1"/>
  <c r="F21"/>
  <c r="G23"/>
  <c r="P22"/>
  <c r="J19"/>
  <c r="C22"/>
  <c r="P19"/>
  <c r="O20"/>
</calcChain>
</file>

<file path=xl/sharedStrings.xml><?xml version="1.0" encoding="utf-8"?>
<sst xmlns="http://schemas.openxmlformats.org/spreadsheetml/2006/main" count="88" uniqueCount="54">
  <si>
    <t>sum</t>
  </si>
  <si>
    <t>Через кого</t>
  </si>
  <si>
    <t>№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</si>
  <si>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</si>
  <si>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</si>
  <si>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</si>
  <si>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</si>
  <si>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</si>
  <si>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</si>
  <si>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</si>
  <si>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</si>
  <si>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</si>
  <si>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</si>
  <si>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</si>
  <si>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</si>
  <si>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</si>
  <si>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</si>
  <si>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</si>
  <si>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</si>
  <si>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</si>
  <si>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</si>
  <si>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</si>
  <si>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</si>
  <si>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</si>
  <si>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Ціна зі знижкою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</si>
  <si>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</si>
  <si>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</si>
  <si>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</si>
  <si>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</si>
  <si>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</si>
  <si>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</si>
  <si>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</si>
  <si>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</si>
  <si>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</si>
  <si>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</si>
  <si>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</si>
  <si>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</si>
  <si>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>Назва товара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</si>
  <si>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</si>
  <si>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</si>
  <si>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</si>
  <si>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</si>
  <si>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</si>
  <si>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</si>
  <si>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</si>
  <si>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</si>
  <si>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Вартість</t>
  </si>
  <si>
    <t>Всього</t>
  </si>
  <si>
    <t>Матеріально відповідальне лице</t>
  </si>
  <si>
    <t>Сума</t>
  </si>
  <si>
    <t>Фактично виявлено</t>
  </si>
  <si>
    <t>Повернуто</t>
  </si>
  <si>
    <t>Залишок</t>
  </si>
  <si>
    <t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</si>
</sst>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9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8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9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center"/>
    </xf>
    <xf numFmtId="0" fontId="17" fillId="0" borderId="9" xfId="0" applyNumberFormat="1" applyFont="1" applyBorder="1" applyAlignment="1">
      <alignment horizontal="right"/>
    </xf>
    <xf numFmtId="14" fontId="17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2" fontId="18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2" fillId="0" borderId="0" xfId="0" applyFont="1"/>
    <xf numFmtId="2" fontId="22" fillId="0" borderId="0" xfId="0" applyNumberFormat="1" applyFont="1"/>
    <xf numFmtId="2" fontId="21" fillId="0" borderId="3" xfId="0" applyNumberFormat="1" applyFont="1" applyFill="1" applyBorder="1" applyAlignment="1">
      <alignment horizontal="right"/>
    </xf>
    <xf numFmtId="2" fontId="22" fillId="0" borderId="0" xfId="0" applyNumberFormat="1" applyFont="1" applyBorder="1"/>
    <xf numFmtId="165" fontId="12" fillId="0" borderId="0" xfId="0" applyNumberFormat="1" applyFont="1" applyAlignment="1"/>
    <xf numFmtId="0" fontId="0" fillId="0" borderId="0" xfId="0" applyAlignment="1"/>
    <xf numFmtId="2" fontId="24" fillId="0" borderId="0" xfId="0" applyNumberFormat="1" applyFont="1" applyAlignment="1">
      <alignment horizontal="right"/>
    </xf>
    <xf numFmtId="0" fontId="25" fillId="0" borderId="0" xfId="0" applyFont="1" applyBorder="1"/>
    <xf numFmtId="0" fontId="24" fillId="0" borderId="0" xfId="0" applyFont="1" applyFill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4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>
      <alignment vertical="top"/>
    </xf>
    <xf numFmtId="0" fontId="26" fillId="0" borderId="0" xfId="0" applyFont="1" applyAlignment="1"/>
    <xf numFmtId="0" fontId="27" fillId="0" borderId="0" xfId="0" applyFont="1" applyAlignment="1"/>
    <xf numFmtId="0" fontId="27" fillId="0" borderId="0" xfId="0" applyFont="1" applyBorder="1" applyAlignment="1"/>
    <xf numFmtId="0" fontId="28" fillId="0" borderId="29" xfId="0" applyFont="1" applyBorder="1"/>
    <xf numFmtId="0" fontId="26" fillId="0" borderId="0" xfId="0" applyFont="1"/>
    <xf numFmtId="0" fontId="0" fillId="0" borderId="0" xfId="0" applyBorder="1" applyAlignment="1"/>
    <xf numFmtId="0" fontId="28" fillId="0" borderId="0" xfId="0" applyFont="1" applyBorder="1"/>
    <xf numFmtId="0" fontId="28" fillId="0" borderId="30" xfId="0" applyFont="1" applyBorder="1"/>
    <xf numFmtId="0" fontId="0" fillId="0" borderId="5" xfId="0" applyBorder="1"/>
    <xf numFmtId="0" fontId="0" fillId="0" borderId="32" xfId="0" applyBorder="1" applyAlignment="1"/>
    <xf numFmtId="0" fontId="2" fillId="2" borderId="37" xfId="0" applyFont="1" applyFill="1" applyBorder="1" applyAlignment="1">
      <alignment horizontal="center" vertical="center" wrapText="1"/>
    </xf>
    <xf numFmtId="0" fontId="0" fillId="0" borderId="44" xfId="0" applyBorder="1"/>
    <xf numFmtId="0" fontId="28" fillId="0" borderId="0" xfId="0" applyFont="1" applyAlignment="1">
      <alignment horizontal="right" vertical="center"/>
    </xf>
    <xf numFmtId="0" fontId="0" fillId="0" borderId="47" xfId="0" applyBorder="1"/>
    <xf numFmtId="0" fontId="28" fillId="0" borderId="0" xfId="0" applyFont="1" applyAlignment="1">
      <alignment horizontal="right"/>
    </xf>
    <xf numFmtId="0" fontId="0" fillId="0" borderId="0" xfId="0" applyBorder="1"/>
    <xf numFmtId="0" fontId="0" fillId="0" borderId="32" xfId="0" applyBorder="1"/>
    <xf numFmtId="0" fontId="0" fillId="0" borderId="28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7" fillId="0" borderId="2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28" fillId="0" borderId="29" xfId="0" applyFont="1" applyBorder="1" applyAlignment="1">
      <alignment vertical="center"/>
    </xf>
    <xf numFmtId="0" fontId="28" fillId="0" borderId="3" xfId="0" applyFont="1" applyBorder="1" applyAlignment="1">
      <alignment horizontal="right" vertical="center"/>
    </xf>
    <xf numFmtId="0" fontId="0" fillId="0" borderId="41" xfId="0" applyFont="1" applyBorder="1" applyAlignment="1">
      <alignment horizontal="left" vertical="center"/>
    </xf>
    <xf numFmtId="0" fontId="0" fillId="0" borderId="30" xfId="0" applyFon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/>
    </xf>
    <xf numFmtId="2" fontId="0" fillId="0" borderId="40" xfId="0" applyNumberFormat="1" applyBorder="1" applyAlignment="1">
      <alignment horizontal="right" vertical="center"/>
    </xf>
    <xf numFmtId="2" fontId="28" fillId="0" borderId="40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4" fontId="3" fillId="0" borderId="13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8" fillId="0" borderId="16" xfId="0" applyFont="1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2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8" fillId="0" borderId="27" xfId="0" applyFont="1" applyFill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6" fillId="2" borderId="2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7" fillId="0" borderId="23" xfId="0" applyNumberFormat="1" applyFont="1" applyBorder="1" applyAlignment="1">
      <alignment horizontal="center"/>
    </xf>
    <xf numFmtId="0" fontId="17" fillId="0" borderId="26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3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8" xfId="0" applyBorder="1" applyAlignment="1">
      <alignment horizontal="left"/>
    </xf>
    <xf numFmtId="14" fontId="0" fillId="0" borderId="31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AF30"/>
  <sheetViews>
    <sheetView showGridLines="0" tabSelected="1" zoomScaleNormal="100" workbookViewId="0">
      <selection activeCell="B2" sqref="B2:G2"/>
    </sheetView>
  </sheetViews>
  <sheetFormatPr defaultRowHeight="12.75"/>
  <cols>
    <col min="1" max="1" width="0.85546875" style="1" customWidth="1"/>
    <col min="2" max="2" width="4.7109375" style="1" customWidth="1"/>
    <col min="3" max="3" width="11" style="1" customWidth="1"/>
    <col min="4" max="4" width="9" style="1" customWidth="1"/>
    <col min="5" max="5" width="2.7109375" style="1" customWidth="1"/>
    <col min="6" max="6" width="7.85546875" style="1" customWidth="1"/>
    <col min="7" max="7" width="7.28515625" style="1" customWidth="1"/>
    <col min="8" max="8" width="7.28515625" style="1" hidden="1" customWidth="1"/>
    <col min="9" max="9" width="7.28515625" style="1" customWidth="1"/>
    <col min="10" max="10" width="9" style="1" customWidth="1"/>
    <col min="11" max="11" width="15.7109375" style="1" hidden="1" customWidth="1"/>
    <col min="12" max="12" width="14" style="1" hidden="1" customWidth="1"/>
    <col min="13" max="13" width="17.42578125" style="1" hidden="1" customWidth="1"/>
    <col min="14" max="14" width="14.5703125" style="1" hidden="1" customWidth="1"/>
    <col min="15" max="15" width="0.140625" style="1" hidden="1" customWidth="1"/>
    <col min="16" max="16" width="12.7109375" style="1" customWidth="1"/>
    <col min="17" max="17" width="1.7109375" style="1" customWidth="1"/>
    <col min="18" max="18" width="4.7109375" style="1" customWidth="1"/>
    <col min="19" max="19" width="11.140625" style="1" customWidth="1"/>
    <col min="20" max="20" width="9.7109375" style="1" bestFit="1" customWidth="1"/>
    <col min="21" max="21" width="3" style="1" customWidth="1"/>
    <col min="22" max="22" width="7.28515625" style="1" customWidth="1"/>
    <col min="23" max="23" width="7.42578125" style="1" customWidth="1"/>
    <col min="24" max="24" width="9.140625" style="1" hidden="1" customWidth="1"/>
    <col min="25" max="25" width="7.140625" style="1" customWidth="1"/>
    <col min="26" max="26" width="8.28515625" style="1" customWidth="1"/>
    <col min="27" max="27" width="0.28515625" style="1" hidden="1" customWidth="1"/>
    <col min="28" max="28" width="0.140625" style="1" hidden="1" customWidth="1"/>
    <col min="29" max="30" width="9.140625" style="1" hidden="1" customWidth="1"/>
    <col min="31" max="31" width="10.140625" style="1" hidden="1" customWidth="1"/>
    <col min="32" max="32" width="12.140625" style="1" customWidth="1"/>
    <col min="33" max="16384" width="9.140625" style="1"/>
  </cols>
  <sheetData>
    <row r="2" spans="2:32" ht="16.5" customHeight="1">
      <c r="B2" s="114" t="s">
        <v>6</v>
      </c>
      <c r="C2" s="114"/>
      <c r="D2" s="114"/>
      <c r="E2" s="114"/>
      <c r="F2" s="114"/>
      <c r="G2" s="114"/>
      <c r="H2" s="56"/>
      <c r="I2" s="30" t="e">
        <f>WayBillList_NUM</f>
        <v>#NAME?</v>
      </c>
      <c r="J2" s="26" t="s">
        <v>3</v>
      </c>
      <c r="K2" s="26"/>
      <c r="L2" s="118"/>
      <c r="M2" s="118"/>
      <c r="N2" s="41"/>
      <c r="O2" s="119" t="e">
        <f>WayBillList_ONDATE</f>
        <v>#NAME?</v>
      </c>
      <c r="P2" s="119"/>
      <c r="Q2" s="49"/>
      <c r="R2" s="114" t="s">
        <v>6</v>
      </c>
      <c r="S2" s="114"/>
      <c r="T2" s="114"/>
      <c r="U2" s="114"/>
      <c r="V2" s="114"/>
      <c r="W2" s="114"/>
      <c r="X2" s="97"/>
      <c r="Y2" s="30" t="e">
        <f>WayBillList_NUM</f>
        <v>#NAME?</v>
      </c>
      <c r="Z2" s="26" t="s">
        <v>3</v>
      </c>
      <c r="AA2" s="26"/>
      <c r="AB2" s="118"/>
      <c r="AC2" s="118"/>
      <c r="AD2" s="100"/>
      <c r="AE2" s="119" t="e">
        <f>WayBillList_ONDATE</f>
        <v>#NAME?</v>
      </c>
      <c r="AF2" s="119"/>
    </row>
    <row r="4" spans="2:32" ht="16.5" thickBot="1">
      <c r="B4" s="24" t="s">
        <v>7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R4" s="24" t="s">
        <v>7</v>
      </c>
      <c r="S4" s="25"/>
      <c r="T4" s="36" t="e">
        <f>WayBillList_EntKaFullName</f>
        <v>#NAME?</v>
      </c>
      <c r="U4" s="31"/>
      <c r="V4" s="31"/>
      <c r="W4" s="25"/>
      <c r="X4" s="25"/>
      <c r="Y4" s="25"/>
    </row>
    <row r="5" spans="2:32">
      <c r="B5" s="45"/>
      <c r="D5" s="11" t="e">
        <f>CONCATENATE(IF(WayBillList_EntOKPO&lt;&gt;"","ЗКПО "&amp;WayBillList_EntOKPO&amp;", ",""),"тел. ",WayBillList_EntKaPhone)</f>
        <v>#NAME?</v>
      </c>
      <c r="R5" s="45"/>
      <c r="T5" s="11" t="e">
        <f>CONCATENATE(IF(WayBillList_EntOKPO&lt;&gt;"","ЗКПО "&amp;WayBillList_EntOKPO&amp;", ",""),"тел. ",WayBillList_EntKaPhone)</f>
        <v>#NAME?</v>
      </c>
    </row>
    <row r="6" spans="2:32">
      <c r="B6" s="45"/>
      <c r="D6" s="11" t="e">
        <f>IF(EntAccount_AccNum&lt;&gt;"",CONCATENATE("Р/р ",EntAccount_AccNum," в ",EntAccount_BankName, ", МФО ",EntAccount_MFO),"")</f>
        <v>#NAME?</v>
      </c>
      <c r="R6" s="45"/>
      <c r="T6" s="11" t="e">
        <f>IF(EntAccount_AccNum&lt;&gt;"",CONCATENATE("Р/р ",EntAccount_AccNum," в ",EntAccount_BankName, ", МФО ",EntAccount_MFO),"")</f>
        <v>#NAME?</v>
      </c>
    </row>
    <row r="7" spans="2:32">
      <c r="B7" s="45" t="e">
        <f>WayBillList_EntINN</f>
        <v>#NAME?</v>
      </c>
      <c r="C7" s="54" t="e">
        <f>WayBillList_EntCertNum</f>
        <v>#NAME?</v>
      </c>
      <c r="D7" s="11" t="e">
        <f>IF(B7&lt;&gt;"",CONCATENATE("ІПН ",B7,", номер свідотцтва ",WayBillList_EntCertNum),"")</f>
        <v>#NAME?</v>
      </c>
      <c r="R7" s="45" t="e">
        <f>WayBillList_EntINN</f>
        <v>#NAME?</v>
      </c>
      <c r="S7" s="54" t="e">
        <f>WayBillList_EntCertNum</f>
        <v>#NAME?</v>
      </c>
      <c r="T7" s="11" t="e">
        <f>IF(R7&lt;&gt;"",CONCATENATE("ІПН ",R7,", номер свідотцтва ",WayBillList_EntCertNum),"")</f>
        <v>#NAME?</v>
      </c>
    </row>
    <row r="8" spans="2:32" ht="24.75" customHeight="1">
      <c r="B8" s="53"/>
      <c r="D8" s="126" t="e">
        <f>"Адреса: "&amp;WayBillList_AddressSel</f>
        <v>#NAME?</v>
      </c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R8" s="53"/>
      <c r="T8" s="126" t="e">
        <f>"Адреса: "&amp;WayBillList_AddressSel</f>
        <v>#NAME?</v>
      </c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</row>
    <row r="11" spans="2:32" ht="16.5" thickBot="1">
      <c r="B11" s="24" t="s">
        <v>11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R11" s="24" t="s">
        <v>11</v>
      </c>
      <c r="S11" s="25"/>
      <c r="T11" s="36" t="e">
        <f>WayBillList_NAME</f>
        <v>#NAME?</v>
      </c>
      <c r="U11" s="31"/>
      <c r="V11" s="31"/>
      <c r="W11" s="25"/>
      <c r="X11" s="25"/>
      <c r="Y11" s="25"/>
    </row>
    <row r="12" spans="2:32" ht="24.75" customHeight="1">
      <c r="B12" s="52"/>
      <c r="C12" s="21"/>
      <c r="D12" s="127" t="e">
        <f>CONCATENATE("Адреса: ",WayBillList_AddressBuy)</f>
        <v>#NAME?</v>
      </c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R12" s="52"/>
      <c r="S12" s="21"/>
      <c r="T12" s="127" t="e">
        <f>CONCATENATE("Адреса: ",WayBillList_AddressBuy)</f>
        <v>#NAME?</v>
      </c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</row>
    <row r="13" spans="2:32" ht="9" customHeight="1"/>
    <row r="14" spans="2:32" ht="10.5" hidden="1" customHeight="1">
      <c r="B14" s="20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R14" s="20"/>
      <c r="S14" s="9"/>
      <c r="T14" s="9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</row>
    <row r="15" spans="2:32" ht="1.5" hidden="1" customHeight="1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6"/>
      <c r="J15" s="16"/>
      <c r="K15" s="16"/>
      <c r="L15" s="16"/>
      <c r="M15" s="16"/>
      <c r="N15" s="16"/>
      <c r="O15" s="16"/>
      <c r="P15" s="16"/>
      <c r="R15" s="98" t="s">
        <v>1</v>
      </c>
      <c r="S15" s="15"/>
      <c r="T15" s="22" t="e">
        <f>WayBillList_RECEIVED</f>
        <v>#NAME?</v>
      </c>
      <c r="U15" s="22"/>
      <c r="V15" s="22"/>
      <c r="W15" s="15"/>
      <c r="X15" s="15"/>
      <c r="Y15" s="16"/>
      <c r="Z15" s="16"/>
      <c r="AA15" s="16"/>
      <c r="AB15" s="16"/>
      <c r="AC15" s="16"/>
      <c r="AD15" s="16"/>
      <c r="AE15" s="16"/>
      <c r="AF15" s="16"/>
    </row>
    <row r="16" spans="2:32" ht="16.5" hidden="1" customHeight="1">
      <c r="B16" s="11" t="s">
        <v>13</v>
      </c>
      <c r="C16" s="12"/>
      <c r="D16" s="27" t="e">
        <f>WayBillList_ATTNUM</f>
        <v>#NAME?</v>
      </c>
      <c r="E16" s="9" t="s">
        <v>3</v>
      </c>
      <c r="F16" s="101" t="e">
        <f>IF(WayBillList_AttDate&gt;0,WayBillList_AttDate,"")</f>
        <v>#NAME?</v>
      </c>
      <c r="G16" s="12"/>
      <c r="H16" s="12"/>
      <c r="I16" s="10"/>
      <c r="J16" s="10"/>
      <c r="K16" s="10"/>
      <c r="L16" s="10"/>
      <c r="M16" s="10"/>
      <c r="N16" s="10"/>
      <c r="O16" s="10"/>
      <c r="P16" s="10"/>
      <c r="R16" s="11" t="s">
        <v>13</v>
      </c>
      <c r="S16" s="12"/>
      <c r="T16" s="103" t="e">
        <f>WayBillList_ATTNUM</f>
        <v>#NAME?</v>
      </c>
      <c r="U16" s="9" t="s">
        <v>3</v>
      </c>
      <c r="V16" s="101" t="e">
        <f>IF(WayBillList_AttDate&gt;0,WayBillList_AttDate,"")</f>
        <v>#NAME?</v>
      </c>
      <c r="W16" s="12"/>
      <c r="X16" s="12"/>
      <c r="Y16" s="10"/>
      <c r="Z16" s="10"/>
      <c r="AA16" s="10"/>
      <c r="AB16" s="10"/>
      <c r="AC16" s="10"/>
      <c r="AD16" s="10"/>
      <c r="AE16" s="10"/>
      <c r="AF16" s="10"/>
    </row>
    <row r="17" spans="1:32" ht="18.75" hidden="1" customHeight="1">
      <c r="B17" s="115" t="e">
        <f>CONCATENATE("Підстава: ",WayBillList_Reason)</f>
        <v>#NAME?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R17" s="115" t="e">
        <f>CONCATENATE("Підстава: ",WayBillList_Reason)</f>
        <v>#NAME?</v>
      </c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</row>
    <row r="18" spans="1:32" ht="6" customHeight="1">
      <c r="C18" s="120"/>
      <c r="D18" s="120"/>
      <c r="I18" s="2"/>
      <c r="J18" s="2"/>
      <c r="K18" s="2"/>
      <c r="L18" s="2"/>
      <c r="M18" s="2"/>
      <c r="N18" s="2"/>
      <c r="O18" s="2"/>
      <c r="S18" s="120"/>
      <c r="T18" s="120"/>
      <c r="Y18" s="2"/>
      <c r="Z18" s="2"/>
      <c r="AA18" s="2"/>
      <c r="AB18" s="2"/>
      <c r="AC18" s="2"/>
      <c r="AD18" s="2"/>
      <c r="AE18" s="2"/>
    </row>
    <row r="19" spans="1:32" ht="30.75" customHeight="1">
      <c r="B19" s="6" t="s">
        <v>2</v>
      </c>
      <c r="C19" s="121" t="s">
        <v>37</v>
      </c>
      <c r="D19" s="122"/>
      <c r="E19" s="122"/>
      <c r="F19" s="122"/>
      <c r="G19" s="7" t="s">
        <v>5</v>
      </c>
      <c r="H19" s="7"/>
      <c r="I19" s="7" t="s">
        <v>4</v>
      </c>
      <c r="J19" s="6" t="e">
        <f>IF(B22&gt;0,"Ціна без ПДВ","Ціна без знижки")</f>
        <v>#NAME?</v>
      </c>
      <c r="K19" s="6" t="s">
        <v>24</v>
      </c>
      <c r="L19" s="6"/>
      <c r="M19" s="6" t="s">
        <v>10</v>
      </c>
      <c r="N19" s="6" t="s">
        <v>23</v>
      </c>
      <c r="O19" s="6" t="s">
        <v>23</v>
      </c>
      <c r="P19" s="13" t="e">
        <f>IF(B22&gt;0,"Сума без ПДВ","Сума зі знижкою")</f>
        <v>#NAME?</v>
      </c>
      <c r="R19" s="102" t="s">
        <v>2</v>
      </c>
      <c r="S19" s="121" t="s">
        <v>37</v>
      </c>
      <c r="T19" s="122"/>
      <c r="U19" s="122"/>
      <c r="V19" s="122"/>
      <c r="W19" s="104" t="s">
        <v>5</v>
      </c>
      <c r="X19" s="104"/>
      <c r="Y19" s="104" t="s">
        <v>4</v>
      </c>
      <c r="Z19" s="102" t="e">
        <f>IF(R22&gt;0,"Ціна без ПДВ","Ціна без знижки")</f>
        <v>#NAME?</v>
      </c>
      <c r="AA19" s="102" t="s">
        <v>24</v>
      </c>
      <c r="AB19" s="102"/>
      <c r="AC19" s="102" t="s">
        <v>10</v>
      </c>
      <c r="AD19" s="102" t="s">
        <v>23</v>
      </c>
      <c r="AE19" s="102" t="s">
        <v>23</v>
      </c>
      <c r="AF19" s="13" t="e">
        <f>IF(R22&gt;0,"Сума без ПДВ","Сума зі знижкою")</f>
        <v>#NAME?</v>
      </c>
    </row>
    <row r="20" spans="1:32" ht="12.75" customHeight="1">
      <c r="B20" s="8" t="e">
        <f>range1_NUM</f>
        <v>#NAME?</v>
      </c>
      <c r="C20" s="123" t="e">
        <f>range1_MATNAME</f>
        <v>#NAME?</v>
      </c>
      <c r="D20" s="124"/>
      <c r="E20" s="124"/>
      <c r="F20" s="124"/>
      <c r="G20" s="8" t="e">
        <f>range1_MSRNAME</f>
        <v>#NAME?</v>
      </c>
      <c r="H20" s="8" t="e">
        <f>IF(G20="кг.",I20,0)</f>
        <v>#NAME?</v>
      </c>
      <c r="I20" s="29" t="e">
        <f>range1_AMOUNT</f>
        <v>#NAME?</v>
      </c>
      <c r="J20" s="19" t="e">
        <f>K20+N20</f>
        <v>#NAME?</v>
      </c>
      <c r="K20" s="19" t="e">
        <f>range1_PRICE</f>
        <v>#NAME?</v>
      </c>
      <c r="L20" s="23" t="e">
        <f>range1_NDS</f>
        <v>#NAME?</v>
      </c>
      <c r="M20" s="23" t="e">
        <f>range1_SumNDS</f>
        <v>#NAME?</v>
      </c>
      <c r="N20" s="19" t="e">
        <f>range1_DISCOUNTPRICE</f>
        <v>#NAME?</v>
      </c>
      <c r="O20" s="19" t="e">
        <f>I20*N20</f>
        <v>#NAME?</v>
      </c>
      <c r="P20" s="19" t="e">
        <f>ROUND(I20*(J20-N20),2)</f>
        <v>#NAME?</v>
      </c>
      <c r="R20" s="8" t="e">
        <f>range1_NUM</f>
        <v>#NAME?</v>
      </c>
      <c r="S20" s="123" t="e">
        <f>range1_MATNAME</f>
        <v>#NAME?</v>
      </c>
      <c r="T20" s="124"/>
      <c r="U20" s="124"/>
      <c r="V20" s="124"/>
      <c r="W20" s="8" t="e">
        <f>range1_MSRNAME</f>
        <v>#NAME?</v>
      </c>
      <c r="X20" s="8" t="e">
        <f>IF(W20="кг.",Y20,0)</f>
        <v>#NAME?</v>
      </c>
      <c r="Y20" s="29" t="e">
        <f>range1_AMOUNT</f>
        <v>#NAME?</v>
      </c>
      <c r="Z20" s="19" t="e">
        <f>AA20+AD20</f>
        <v>#NAME?</v>
      </c>
      <c r="AA20" s="19" t="e">
        <f>range1_PRICE</f>
        <v>#NAME?</v>
      </c>
      <c r="AB20" s="23" t="e">
        <f>range1_NDS</f>
        <v>#NAME?</v>
      </c>
      <c r="AC20" s="23" t="e">
        <f>range1_SumNDS</f>
        <v>#NAME?</v>
      </c>
      <c r="AD20" s="19" t="e">
        <f>range1_DISCOUNTPRICE</f>
        <v>#NAME?</v>
      </c>
      <c r="AE20" s="19" t="e">
        <f>Y20*AD20</f>
        <v>#NAME?</v>
      </c>
      <c r="AF20" s="19" t="e">
        <f>ROUND(Y20*(Z20-AD20),2)</f>
        <v>#NAME?</v>
      </c>
    </row>
    <row r="21" spans="1:32" ht="12.75" customHeight="1">
      <c r="B21" s="17"/>
      <c r="C21" s="18"/>
      <c r="D21" s="18"/>
      <c r="E21" s="18"/>
      <c r="F21" s="125" t="e">
        <f>IF(B22&gt;0,"Всього без ПДВ","Всього")</f>
        <v>#NAME?</v>
      </c>
      <c r="G21" s="125"/>
      <c r="H21" s="58" t="s">
        <v>0</v>
      </c>
      <c r="I21" s="60" t="str">
        <f>H21</f>
        <v>sum</v>
      </c>
      <c r="J21" s="59"/>
      <c r="K21" s="43"/>
      <c r="L21" s="32"/>
      <c r="M21" s="35" t="s">
        <v>0</v>
      </c>
      <c r="N21" s="42" t="s">
        <v>0</v>
      </c>
      <c r="O21" s="42" t="s">
        <v>0</v>
      </c>
      <c r="P21" s="33" t="s">
        <v>0</v>
      </c>
      <c r="R21" s="17"/>
      <c r="S21" s="18"/>
      <c r="T21" s="18"/>
      <c r="U21" s="18"/>
      <c r="V21" s="125" t="e">
        <f>IF(R22&gt;0,"Всього без ПДВ","Всього")</f>
        <v>#NAME?</v>
      </c>
      <c r="W21" s="125"/>
      <c r="X21" s="58" t="s">
        <v>0</v>
      </c>
      <c r="Y21" s="60" t="str">
        <f>X21</f>
        <v>sum</v>
      </c>
      <c r="Z21" s="59"/>
      <c r="AA21" s="43"/>
      <c r="AB21" s="32"/>
      <c r="AC21" s="35" t="s">
        <v>0</v>
      </c>
      <c r="AD21" s="42" t="s">
        <v>0</v>
      </c>
      <c r="AE21" s="42" t="s">
        <v>0</v>
      </c>
      <c r="AF21" s="33" t="s">
        <v>0</v>
      </c>
    </row>
    <row r="22" spans="1:32" ht="12.75" customHeight="1">
      <c r="B22" s="48" t="e">
        <f>WayBillList_NDS</f>
        <v>#NAME?</v>
      </c>
      <c r="C22" s="51" t="e">
        <f>ROUND(P21*B22/100,2)</f>
        <v>#VALUE!</v>
      </c>
      <c r="D22" s="21"/>
      <c r="E22" s="21"/>
      <c r="F22" s="21"/>
      <c r="G22" s="3"/>
      <c r="H22" s="3"/>
      <c r="I22" s="116" t="e">
        <f>IF(B22&gt;0,CONCATENATE("Всього ПДВ "&amp;WayBillList_NDS&amp;"%"),"Всього без знижки")</f>
        <v>#NAME?</v>
      </c>
      <c r="J22" s="117"/>
      <c r="K22" s="44"/>
      <c r="L22" s="32"/>
      <c r="M22" s="32"/>
      <c r="N22" s="32"/>
      <c r="O22" s="32"/>
      <c r="P22" s="34" t="e">
        <f>IF(B22&gt;0,C22,O21+P21)</f>
        <v>#NAME?</v>
      </c>
      <c r="R22" s="48" t="e">
        <f>WayBillList_NDS</f>
        <v>#NAME?</v>
      </c>
      <c r="S22" s="51" t="e">
        <f>ROUND(AF21*R22/100,2)</f>
        <v>#VALUE!</v>
      </c>
      <c r="T22" s="21"/>
      <c r="U22" s="21"/>
      <c r="V22" s="21"/>
      <c r="W22" s="3"/>
      <c r="X22" s="3"/>
      <c r="Y22" s="116" t="e">
        <f>IF(R22&gt;0,CONCATENATE("Всього ПДВ "&amp;WayBillList_NDS&amp;"%"),"Всього без знижки")</f>
        <v>#NAME?</v>
      </c>
      <c r="Z22" s="117"/>
      <c r="AA22" s="99"/>
      <c r="AB22" s="32"/>
      <c r="AC22" s="32"/>
      <c r="AD22" s="32"/>
      <c r="AE22" s="32"/>
      <c r="AF22" s="34" t="e">
        <f>IF(R22&gt;0,S22,AE21+AF21)</f>
        <v>#NAME?</v>
      </c>
    </row>
    <row r="23" spans="1:32" ht="12.75" customHeight="1">
      <c r="B23" s="46" t="e">
        <f>O21+P21</f>
        <v>#VALUE!</v>
      </c>
      <c r="G23" s="111" t="e">
        <f>IF(B22&gt;0,"Разом, в т.ч ПДВ:","Всього до сплати")</f>
        <v>#NAME?</v>
      </c>
      <c r="H23" s="111"/>
      <c r="I23" s="111"/>
      <c r="J23" s="112"/>
      <c r="K23" s="44"/>
      <c r="L23" s="32"/>
      <c r="M23" s="32"/>
      <c r="N23" s="32"/>
      <c r="O23" s="32"/>
      <c r="P23" s="47" t="e">
        <f>IF(B22&gt;0,P21+P22,P21)</f>
        <v>#NAME?</v>
      </c>
      <c r="R23" s="46" t="e">
        <f>AE21+AF21</f>
        <v>#VALUE!</v>
      </c>
      <c r="W23" s="111" t="e">
        <f>IF(R22&gt;0,"Разом, в т.ч ПДВ:","Всього до сплати")</f>
        <v>#NAME?</v>
      </c>
      <c r="X23" s="111"/>
      <c r="Y23" s="111"/>
      <c r="Z23" s="112"/>
      <c r="AA23" s="99"/>
      <c r="AB23" s="32"/>
      <c r="AC23" s="32"/>
      <c r="AD23" s="32"/>
      <c r="AE23" s="32"/>
      <c r="AF23" s="47" t="e">
        <f>IF(R22&gt;0,AF21+AF22,AF21)</f>
        <v>#NAME?</v>
      </c>
    </row>
    <row r="24" spans="1:32" ht="12.75" customHeight="1">
      <c r="B24" s="107"/>
      <c r="C24" s="107"/>
      <c r="D24" s="107"/>
      <c r="E24" s="107"/>
      <c r="F24" s="107"/>
      <c r="G24" s="3"/>
      <c r="H24" s="3"/>
      <c r="I24" s="3"/>
      <c r="J24" s="3"/>
      <c r="K24" s="3"/>
      <c r="L24" s="3"/>
      <c r="M24" s="3"/>
      <c r="N24" s="3"/>
      <c r="O24" s="3"/>
      <c r="P24" s="3"/>
      <c r="R24" s="107"/>
      <c r="S24" s="107"/>
      <c r="T24" s="107"/>
      <c r="U24" s="107"/>
      <c r="V24" s="107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2.75" customHeight="1">
      <c r="B25" s="28" t="s">
        <v>12</v>
      </c>
      <c r="C25" s="27"/>
      <c r="D25" s="22" t="e">
        <f>WayBillList_www</f>
        <v>#NAME?</v>
      </c>
      <c r="E25" s="22"/>
      <c r="F25" s="22"/>
      <c r="G25" s="14"/>
      <c r="H25" s="57"/>
      <c r="I25" s="14"/>
      <c r="J25" s="14"/>
      <c r="K25" s="14"/>
      <c r="L25" s="14"/>
      <c r="M25" s="14"/>
      <c r="N25" s="14"/>
      <c r="O25" s="14"/>
      <c r="P25" s="14"/>
      <c r="R25" s="28" t="s">
        <v>12</v>
      </c>
      <c r="S25" s="103"/>
      <c r="T25" s="22" t="e">
        <f>WayBillList_www</f>
        <v>#NAME?</v>
      </c>
      <c r="U25" s="22"/>
      <c r="V25" s="22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 spans="1:32" ht="12.75" customHeight="1">
      <c r="B26" s="27"/>
      <c r="C26" s="27"/>
      <c r="D26" s="27"/>
      <c r="E26" s="27"/>
      <c r="F26" s="27"/>
      <c r="G26" s="3"/>
      <c r="H26" s="3"/>
      <c r="I26" s="3"/>
      <c r="J26" s="3"/>
      <c r="K26" s="3"/>
      <c r="L26" s="3"/>
      <c r="M26" s="3"/>
      <c r="N26" s="3"/>
      <c r="O26" s="3"/>
      <c r="P26" s="3"/>
      <c r="R26" s="103"/>
      <c r="S26" s="103"/>
      <c r="T26" s="103"/>
      <c r="U26" s="103"/>
      <c r="V26" s="10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9" customHeight="1">
      <c r="B27" s="27"/>
      <c r="C27" s="27"/>
      <c r="D27" s="27"/>
      <c r="E27" s="27"/>
      <c r="F27" s="27"/>
      <c r="G27" s="3"/>
      <c r="H27" s="3"/>
      <c r="I27" s="3"/>
      <c r="J27" s="3"/>
      <c r="K27" s="3"/>
      <c r="L27" s="3"/>
      <c r="M27" s="3"/>
      <c r="N27" s="3"/>
      <c r="O27" s="3"/>
      <c r="P27" s="3"/>
      <c r="R27" s="103"/>
      <c r="S27" s="103"/>
      <c r="T27" s="103"/>
      <c r="U27" s="103"/>
      <c r="V27" s="10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2.75" hidden="1" customHeight="1">
      <c r="B28" s="55" t="e">
        <f>WayBillList_WTYPE</f>
        <v>#NAME?</v>
      </c>
      <c r="C28" s="55" t="e">
        <f>WayBillList_PERSONNAME</f>
        <v>#NAME?</v>
      </c>
      <c r="D28" s="27"/>
      <c r="E28" s="27"/>
      <c r="F28" s="27"/>
      <c r="G28" s="3"/>
      <c r="H28" s="3"/>
      <c r="I28" s="3"/>
      <c r="J28" s="3"/>
      <c r="K28" s="3"/>
      <c r="L28" s="3"/>
      <c r="M28" s="3"/>
      <c r="N28" s="3"/>
      <c r="O28" s="3"/>
      <c r="P28" s="3"/>
      <c r="R28" s="55" t="e">
        <f>WayBillList_WTYPE</f>
        <v>#NAME?</v>
      </c>
      <c r="S28" s="55" t="e">
        <f>WayBillList_PERSONNAME</f>
        <v>#NAME?</v>
      </c>
      <c r="T28" s="103"/>
      <c r="U28" s="103"/>
      <c r="V28" s="10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2.75" hidden="1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2.75" customHeight="1">
      <c r="A30" s="4"/>
      <c r="B30" s="108" t="s">
        <v>8</v>
      </c>
      <c r="C30" s="108"/>
      <c r="D30" s="110" t="e">
        <f>IF(B28 &lt; 0,C28," ")</f>
        <v>#NAME?</v>
      </c>
      <c r="E30" s="110"/>
      <c r="F30" s="110"/>
      <c r="G30" s="113" t="s">
        <v>9</v>
      </c>
      <c r="H30" s="113"/>
      <c r="I30" s="113"/>
      <c r="J30" s="109"/>
      <c r="K30" s="109"/>
      <c r="L30" s="109"/>
      <c r="M30" s="109"/>
      <c r="N30" s="109"/>
      <c r="O30" s="109"/>
      <c r="P30" s="109"/>
      <c r="R30" s="108" t="s">
        <v>8</v>
      </c>
      <c r="S30" s="108"/>
      <c r="T30" s="110" t="e">
        <f>IF(R28 &lt; 0,S28," ")</f>
        <v>#NAME?</v>
      </c>
      <c r="U30" s="110"/>
      <c r="V30" s="110"/>
      <c r="W30" s="113" t="s">
        <v>9</v>
      </c>
      <c r="X30" s="113"/>
      <c r="Y30" s="113"/>
      <c r="Z30" s="109"/>
      <c r="AA30" s="109"/>
      <c r="AB30" s="109"/>
      <c r="AC30" s="109"/>
      <c r="AD30" s="109"/>
      <c r="AE30" s="109"/>
      <c r="AF30" s="109"/>
    </row>
  </sheetData>
  <mergeCells count="34">
    <mergeCell ref="V21:W21"/>
    <mergeCell ref="Y22:Z22"/>
    <mergeCell ref="W23:Z23"/>
    <mergeCell ref="R24:V24"/>
    <mergeCell ref="R30:S30"/>
    <mergeCell ref="T30:V30"/>
    <mergeCell ref="W30:Y30"/>
    <mergeCell ref="Z30:AF30"/>
    <mergeCell ref="R17:AF17"/>
    <mergeCell ref="S18:T18"/>
    <mergeCell ref="S19:V19"/>
    <mergeCell ref="S20:V20"/>
    <mergeCell ref="R2:W2"/>
    <mergeCell ref="AB2:AC2"/>
    <mergeCell ref="AE2:AF2"/>
    <mergeCell ref="T8:AF8"/>
    <mergeCell ref="T12:AF12"/>
    <mergeCell ref="B2:G2"/>
    <mergeCell ref="B17:P17"/>
    <mergeCell ref="I22:J22"/>
    <mergeCell ref="L2:M2"/>
    <mergeCell ref="O2:P2"/>
    <mergeCell ref="C18:D18"/>
    <mergeCell ref="C19:F19"/>
    <mergeCell ref="C20:F20"/>
    <mergeCell ref="F21:G21"/>
    <mergeCell ref="D8:P8"/>
    <mergeCell ref="D12:P12"/>
    <mergeCell ref="B24:F24"/>
    <mergeCell ref="B30:C30"/>
    <mergeCell ref="J30:P30"/>
    <mergeCell ref="D30:F30"/>
    <mergeCell ref="G23:J23"/>
    <mergeCell ref="G30:I30"/>
  </mergeCells>
  <phoneticPr fontId="0" type="noConversion"/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B1:N48"/>
  <sheetViews>
    <sheetView topLeftCell="A13" zoomScaleNormal="100" workbookViewId="0">
      <selection activeCell="K20" sqref="K20"/>
    </sheetView>
  </sheetViews>
  <sheetFormatPr defaultRowHeight="12.75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10.140625" customWidth="1"/>
  </cols>
  <sheetData>
    <row r="1" spans="2:14" ht="35.25" customHeight="1">
      <c r="B1" s="136" t="s">
        <v>25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2:14" s="1" customFormat="1" ht="27.75" customHeight="1">
      <c r="B2" s="138" t="s">
        <v>26</v>
      </c>
      <c r="C2" s="138"/>
      <c r="D2" s="138"/>
      <c r="E2" s="138"/>
      <c r="F2" s="138"/>
      <c r="G2" s="138"/>
      <c r="H2" s="138"/>
      <c r="I2" s="138"/>
      <c r="J2" s="138"/>
      <c r="K2" s="138"/>
      <c r="L2" s="61" t="e">
        <f>WayBillList_NUM</f>
        <v>#NAME?</v>
      </c>
      <c r="M2" s="37"/>
      <c r="N2" s="37"/>
    </row>
    <row r="3" spans="2:14" s="1" customFormat="1" ht="14.25" customHeight="1">
      <c r="B3" s="141" t="s">
        <v>27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</row>
    <row r="4" spans="2:14" s="1" customFormat="1" ht="14.25" customHeight="1">
      <c r="B4" s="63"/>
      <c r="C4" s="139" t="s">
        <v>34</v>
      </c>
      <c r="D4" s="139"/>
      <c r="E4" s="139"/>
      <c r="F4" s="139"/>
      <c r="G4" s="139"/>
      <c r="H4" s="139"/>
      <c r="I4" s="139" t="e">
        <f>WayBillList_EntKaFullName</f>
        <v>#NAME?</v>
      </c>
      <c r="J4" s="139"/>
      <c r="K4" s="139"/>
      <c r="L4" s="139"/>
      <c r="M4" s="139"/>
      <c r="N4" s="139"/>
    </row>
    <row r="5" spans="2:14" s="1" customFormat="1" ht="16.5" customHeight="1">
      <c r="B5" s="63"/>
      <c r="C5" s="139" t="e">
        <f>WayBillList_AddressSel</f>
        <v>#NAME?</v>
      </c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</row>
    <row r="6" spans="2:14" s="1" customFormat="1" ht="16.5" customHeight="1">
      <c r="B6" s="63"/>
      <c r="C6" s="139" t="s">
        <v>35</v>
      </c>
      <c r="D6" s="139"/>
      <c r="E6" s="139" t="e">
        <f>WayBillList_EntKaFullName</f>
        <v>#NAME?</v>
      </c>
      <c r="F6" s="139"/>
      <c r="G6" s="139"/>
      <c r="H6" s="139"/>
      <c r="I6" s="139"/>
      <c r="J6" s="139"/>
      <c r="K6" s="139"/>
      <c r="L6" s="139"/>
      <c r="M6" s="139"/>
      <c r="N6" s="139"/>
    </row>
    <row r="7" spans="2:14" s="1" customFormat="1" ht="15.75" customHeight="1">
      <c r="B7" s="63"/>
      <c r="C7" s="37" t="s">
        <v>28</v>
      </c>
      <c r="D7" s="37"/>
      <c r="E7" s="37"/>
      <c r="F7" s="139" t="e">
        <f>WayBillList_NAME</f>
        <v>#NAME?</v>
      </c>
      <c r="G7" s="139"/>
      <c r="H7" s="139"/>
      <c r="I7" s="139"/>
      <c r="J7" s="139"/>
      <c r="K7" s="139"/>
      <c r="L7" s="139"/>
      <c r="M7" s="139"/>
      <c r="N7" s="139"/>
    </row>
    <row r="8" spans="2:14" s="1" customFormat="1" ht="16.5" customHeight="1">
      <c r="B8" s="62"/>
      <c r="C8" s="139" t="s">
        <v>29</v>
      </c>
      <c r="D8" s="139"/>
      <c r="E8" s="139"/>
      <c r="F8" s="139"/>
      <c r="G8" s="140" t="e">
        <f>WayBillList_ONDATE</f>
        <v>#NAME?</v>
      </c>
      <c r="H8" s="140"/>
      <c r="I8" s="139" t="s">
        <v>30</v>
      </c>
      <c r="J8" s="139"/>
      <c r="K8" s="139"/>
      <c r="L8" s="139"/>
      <c r="M8" s="139"/>
      <c r="N8" s="139"/>
    </row>
    <row r="9" spans="2:14" s="1" customFormat="1" ht="17.25" customHeight="1">
      <c r="B9" s="62"/>
      <c r="C9" s="61" t="s">
        <v>31</v>
      </c>
      <c r="D9" s="61"/>
      <c r="E9" s="61" t="e">
        <f>WayBillList_NUM</f>
        <v>#NAME?</v>
      </c>
      <c r="F9" s="37" t="s">
        <v>32</v>
      </c>
      <c r="G9" s="142" t="e">
        <f>WayBillList_ONDATE</f>
        <v>#NAME?</v>
      </c>
      <c r="H9" s="142"/>
      <c r="I9" s="37" t="s">
        <v>33</v>
      </c>
      <c r="J9" s="37"/>
      <c r="K9" s="37"/>
      <c r="L9" s="61"/>
      <c r="M9" s="37"/>
      <c r="N9" s="37"/>
    </row>
    <row r="10" spans="2:14" s="1" customFormat="1" ht="14.25" customHeight="1">
      <c r="B10" s="62"/>
      <c r="C10" s="61"/>
      <c r="D10" s="61"/>
      <c r="E10" s="61"/>
      <c r="F10" s="61"/>
      <c r="G10" s="37"/>
      <c r="H10" s="62"/>
      <c r="I10" s="62"/>
      <c r="J10" s="62"/>
      <c r="K10" s="62"/>
      <c r="L10" s="61"/>
      <c r="M10" s="37"/>
      <c r="N10" s="37"/>
    </row>
    <row r="11" spans="2:14" s="1" customFormat="1"/>
    <row r="12" spans="2:14" s="1" customFormat="1" ht="23.25" customHeight="1">
      <c r="B12" s="128" t="s">
        <v>14</v>
      </c>
      <c r="C12" s="130" t="s">
        <v>15</v>
      </c>
      <c r="D12" s="131"/>
      <c r="E12" s="131"/>
      <c r="F12" s="132"/>
      <c r="G12" s="128" t="s">
        <v>16</v>
      </c>
      <c r="H12" s="128" t="s">
        <v>17</v>
      </c>
      <c r="I12" s="128" t="s">
        <v>18</v>
      </c>
      <c r="J12" s="128" t="s">
        <v>19</v>
      </c>
      <c r="K12" s="128" t="s">
        <v>20</v>
      </c>
      <c r="L12" s="128" t="s">
        <v>21</v>
      </c>
      <c r="M12" s="130" t="s">
        <v>22</v>
      </c>
      <c r="N12" s="132"/>
    </row>
    <row r="13" spans="2:14" s="1" customFormat="1" ht="27" customHeight="1">
      <c r="B13" s="129"/>
      <c r="C13" s="133"/>
      <c r="D13" s="134"/>
      <c r="E13" s="134"/>
      <c r="F13" s="135"/>
      <c r="G13" s="129"/>
      <c r="H13" s="129"/>
      <c r="I13" s="129"/>
      <c r="J13" s="129"/>
      <c r="K13" s="129"/>
      <c r="L13" s="129"/>
      <c r="M13" s="133"/>
      <c r="N13" s="135"/>
    </row>
    <row r="14" spans="2:14" s="1" customFormat="1" ht="12.75" customHeight="1">
      <c r="B14" s="38" t="e">
        <f>Posvitcheny_NUM</f>
        <v>#NAME?</v>
      </c>
      <c r="C14" s="147" t="e">
        <f>Posvitcheny_NAME</f>
        <v>#NAME?</v>
      </c>
      <c r="D14" s="148"/>
      <c r="E14" s="148"/>
      <c r="F14" s="149"/>
      <c r="G14" s="39" t="e">
        <f>Posvitcheny_AMOUNT</f>
        <v>#NAME?</v>
      </c>
      <c r="H14" s="39" t="e">
        <f>Posvitcheny_CF1</f>
        <v>#NAME?</v>
      </c>
      <c r="I14" s="39" t="e">
        <f>Posvitcheny_CF2</f>
        <v>#NAME?</v>
      </c>
      <c r="J14" s="40" t="e">
        <f>Posvitcheny_ONDATE</f>
        <v>#NAME?</v>
      </c>
      <c r="K14" s="39" t="e">
        <f>Posvitcheny_CF3</f>
        <v>#NAME?</v>
      </c>
      <c r="L14" s="39" t="e">
        <f>Posvitcheny_CF4</f>
        <v>#NAME?</v>
      </c>
      <c r="M14" s="144" t="e">
        <f>Posvitcheny_CF5</f>
        <v>#NAME?</v>
      </c>
      <c r="N14" s="145"/>
    </row>
    <row r="15" spans="2:14" ht="12.75" customHeight="1"/>
    <row r="16" spans="2:14" ht="12.75" customHeight="1"/>
    <row r="17" spans="3:14" ht="290.25" customHeight="1">
      <c r="C17" s="146" t="e">
        <f>WayBillList_Declaration</f>
        <v>#NAME?</v>
      </c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</row>
    <row r="18" spans="3:14"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50"/>
    </row>
    <row r="20" spans="3:14">
      <c r="C20" s="143" t="s">
        <v>36</v>
      </c>
      <c r="D20" s="143"/>
      <c r="E20" s="143"/>
      <c r="F20" s="143"/>
      <c r="G20" s="143"/>
      <c r="H20" s="143"/>
    </row>
    <row r="21" spans="3:14" ht="12.75" customHeight="1"/>
    <row r="22" spans="3:14" ht="12.75" customHeight="1"/>
    <row r="23" spans="3:14" ht="12.75" customHeight="1"/>
    <row r="24" spans="3:14" ht="12.75" customHeight="1"/>
    <row r="25" spans="3:14" ht="12.75" customHeight="1"/>
    <row r="26" spans="3:14" ht="12.75" customHeight="1"/>
    <row r="27" spans="3:14" ht="12.75" customHeight="1"/>
    <row r="28" spans="3:14" ht="12.75" customHeight="1"/>
    <row r="29" spans="3:14" ht="12.75" customHeight="1"/>
    <row r="30" spans="3:14" ht="12.75" customHeight="1"/>
    <row r="31" spans="3:14" ht="12.75" customHeight="1"/>
    <row r="32" spans="3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mergeCells count="26"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</mergeCells>
  <phoneticPr fontId="0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1"/>
  <sheetViews>
    <sheetView showGridLines="0" zoomScaleNormal="100" workbookViewId="0">
      <selection activeCell="N18" sqref="N18"/>
    </sheetView>
  </sheetViews>
  <sheetFormatPr defaultRowHeight="12.75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>
      <c r="B1" s="65" t="s">
        <v>38</v>
      </c>
      <c r="C1" s="66"/>
      <c r="D1" s="66"/>
      <c r="E1" s="66"/>
      <c r="F1" s="66"/>
      <c r="G1" s="67"/>
      <c r="H1" s="67"/>
      <c r="I1" s="85" t="e">
        <f>WayBillList_NUM</f>
        <v>#NAME?</v>
      </c>
      <c r="J1" s="68"/>
      <c r="K1" s="69" t="s">
        <v>39</v>
      </c>
      <c r="L1" s="70"/>
      <c r="M1" s="164" t="e">
        <f>WayBillList_NUM</f>
        <v>#NAME?</v>
      </c>
      <c r="N1" s="164"/>
      <c r="O1" s="164"/>
    </row>
    <row r="2" spans="2:15">
      <c r="J2" s="68"/>
      <c r="K2" s="71"/>
    </row>
    <row r="3" spans="2:15">
      <c r="B3" t="s">
        <v>40</v>
      </c>
      <c r="D3" s="70"/>
      <c r="E3" s="164" t="e">
        <f>WayBillList_AddressSel</f>
        <v>#NAME?</v>
      </c>
      <c r="F3" s="164"/>
      <c r="G3" s="164"/>
      <c r="H3" s="164"/>
      <c r="I3" s="165"/>
      <c r="J3" s="68"/>
      <c r="K3" s="92" t="e">
        <f>WayBillList_EntKaFullName</f>
        <v>#NAME?</v>
      </c>
      <c r="L3" s="73"/>
      <c r="M3" s="73"/>
      <c r="N3" s="73"/>
      <c r="O3" s="73"/>
    </row>
    <row r="4" spans="2:15" ht="15" customHeight="1">
      <c r="B4" t="s">
        <v>41</v>
      </c>
      <c r="E4" s="166" t="e">
        <f>WayBillList_ONDATE</f>
        <v>#NAME?</v>
      </c>
      <c r="F4" s="166"/>
      <c r="G4" s="70"/>
      <c r="H4" s="70"/>
      <c r="I4" s="74"/>
      <c r="J4" s="68"/>
      <c r="K4" s="72"/>
      <c r="L4" s="73"/>
      <c r="M4" s="73"/>
      <c r="N4" s="73"/>
      <c r="O4" s="73"/>
    </row>
    <row r="5" spans="2:15">
      <c r="J5" s="68"/>
      <c r="K5" s="71"/>
    </row>
    <row r="6" spans="2:15" ht="18" customHeight="1">
      <c r="B6" s="121" t="s">
        <v>2</v>
      </c>
      <c r="C6" s="121" t="s">
        <v>42</v>
      </c>
      <c r="D6" s="153"/>
      <c r="E6" s="121" t="s">
        <v>43</v>
      </c>
      <c r="F6" s="153"/>
      <c r="G6" s="155" t="s">
        <v>44</v>
      </c>
      <c r="H6" s="156"/>
      <c r="I6" s="156"/>
      <c r="J6" s="68"/>
      <c r="K6" s="157" t="s">
        <v>45</v>
      </c>
      <c r="L6" s="121" t="s">
        <v>50</v>
      </c>
      <c r="M6" s="153"/>
      <c r="N6" s="167" t="s">
        <v>51</v>
      </c>
      <c r="O6" s="167" t="s">
        <v>52</v>
      </c>
    </row>
    <row r="7" spans="2:15" ht="16.5" customHeight="1">
      <c r="B7" s="152"/>
      <c r="C7" s="152"/>
      <c r="D7" s="154"/>
      <c r="E7" s="152"/>
      <c r="F7" s="154"/>
      <c r="G7" s="13" t="s">
        <v>4</v>
      </c>
      <c r="H7" s="75" t="s">
        <v>46</v>
      </c>
      <c r="I7" s="75" t="s">
        <v>49</v>
      </c>
      <c r="J7" s="68"/>
      <c r="K7" s="158"/>
      <c r="L7" s="152"/>
      <c r="M7" s="154"/>
      <c r="N7" s="168"/>
      <c r="O7" s="168"/>
    </row>
    <row r="8" spans="2:15" ht="18" customHeight="1">
      <c r="B8" s="87" t="e">
        <f>range_oz_Num</f>
        <v>#NAME?</v>
      </c>
      <c r="C8" s="159" t="e">
        <f>range_oz_InvNumber</f>
        <v>#NAME?</v>
      </c>
      <c r="D8" s="159"/>
      <c r="E8" s="162" t="e">
        <f>range_oz_MatName</f>
        <v>#NAME?</v>
      </c>
      <c r="F8" s="163"/>
      <c r="G8" s="88" t="e">
        <f>range_oz_Remain</f>
        <v>#NAME?</v>
      </c>
      <c r="H8" s="106" t="e">
        <f>range_oz_Price</f>
        <v>#NAME?</v>
      </c>
      <c r="I8" s="95" t="e">
        <f>G8*H8</f>
        <v>#NAME?</v>
      </c>
      <c r="J8" s="89"/>
      <c r="K8" s="91" t="e">
        <f>range_oz_MatName</f>
        <v>#NAME?</v>
      </c>
      <c r="L8" s="160"/>
      <c r="M8" s="161"/>
      <c r="N8" s="94"/>
      <c r="O8" s="76"/>
    </row>
    <row r="9" spans="2:15" ht="18" customHeight="1">
      <c r="F9" s="77" t="s">
        <v>47</v>
      </c>
      <c r="G9" s="90" t="s">
        <v>0</v>
      </c>
      <c r="H9" s="105"/>
      <c r="I9" s="96" t="s">
        <v>0</v>
      </c>
      <c r="J9" s="68"/>
      <c r="K9" s="77" t="s">
        <v>47</v>
      </c>
      <c r="L9" s="150"/>
      <c r="M9" s="151"/>
      <c r="N9" s="93"/>
      <c r="O9" s="78"/>
    </row>
    <row r="10" spans="2:15">
      <c r="F10" s="79"/>
      <c r="G10" s="80"/>
      <c r="H10" s="80"/>
      <c r="I10" s="81"/>
      <c r="J10" s="68"/>
      <c r="K10" s="79"/>
      <c r="L10" s="80"/>
      <c r="M10" s="80"/>
      <c r="N10" s="80"/>
      <c r="O10" s="80"/>
    </row>
    <row r="11" spans="2:15" ht="19.5" customHeight="1">
      <c r="B11" t="s">
        <v>48</v>
      </c>
      <c r="F11" s="86" t="e">
        <f>WayBillList_EntKaFullName</f>
        <v>#NAME?</v>
      </c>
      <c r="G11" s="73"/>
      <c r="H11" s="73"/>
      <c r="I11" s="82"/>
      <c r="J11" s="68"/>
      <c r="K11" s="83" t="s">
        <v>53</v>
      </c>
      <c r="L11" s="84"/>
      <c r="M11" s="84"/>
      <c r="N11" s="84"/>
      <c r="O11" s="80"/>
    </row>
  </sheetData>
  <mergeCells count="15">
    <mergeCell ref="M1:O1"/>
    <mergeCell ref="E3:I3"/>
    <mergeCell ref="E4:F4"/>
    <mergeCell ref="L6:M7"/>
    <mergeCell ref="O6:O7"/>
    <mergeCell ref="N6:N7"/>
    <mergeCell ref="L9:M9"/>
    <mergeCell ref="B6:B7"/>
    <mergeCell ref="C6:D7"/>
    <mergeCell ref="E6:F7"/>
    <mergeCell ref="G6:I6"/>
    <mergeCell ref="K6:K7"/>
    <mergeCell ref="C8:D8"/>
    <mergeCell ref="L8:M8"/>
    <mergeCell ref="E8:F8"/>
  </mergeCells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2021-03-01T07:07:06Z</cp:lastPrinted>
  <dcterms:created xsi:type="dcterms:W3CDTF">2001-10-10T06:27:02Z</dcterms:created>
  <dcterms:modified xsi:type="dcterms:W3CDTF">2024-03-05T06:16:28Z</dcterms:modified>
</cp:coreProperties>
</file>