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Накладна!$A$17:$R$18</definedName>
    <definedName name="range2">'Посвідчення якості'!#REF!</definedName>
    <definedName name="_xlnm.Print_Area" localSheetId="0">Накладна!$A$1:$R$25</definedName>
  </definedNames>
  <calcPr calcId="125725"/>
</workbook>
</file>

<file path=xl/calcChain.xml><?xml version="1.0" encoding="utf-8"?>
<calcChain xmlns="http://schemas.openxmlformats.org/spreadsheetml/2006/main">
  <c r="F3" i="1"/>
  <c r="K2"/>
  <c r="M17"/>
  <c r="P17"/>
  <c r="K17"/>
  <c r="R18"/>
  <c r="R17" l="1"/>
  <c r="Q12" l="1"/>
  <c r="F11" i="3" l="1"/>
  <c r="K8"/>
  <c r="H8"/>
  <c r="G8"/>
  <c r="I8" s="1"/>
  <c r="E8"/>
  <c r="C8"/>
  <c r="B8"/>
  <c r="E4"/>
  <c r="K3"/>
  <c r="E3"/>
  <c r="M1"/>
  <c r="I1"/>
  <c r="C17" i="2" l="1"/>
  <c r="M14"/>
  <c r="L14"/>
  <c r="K14"/>
  <c r="J14"/>
  <c r="I14"/>
  <c r="H14"/>
  <c r="G14"/>
  <c r="C14"/>
  <c r="B14"/>
  <c r="G9"/>
  <c r="E9"/>
  <c r="G8"/>
  <c r="F7"/>
  <c r="E6"/>
  <c r="C5"/>
  <c r="I4"/>
  <c r="L2"/>
  <c r="J18" i="1" l="1"/>
  <c r="D6" l="1"/>
  <c r="D7" l="1"/>
  <c r="D9" l="1"/>
  <c r="D11" l="1"/>
  <c r="D22" l="1"/>
  <c r="B14" l="1"/>
  <c r="F13" l="1"/>
  <c r="C24" l="1"/>
  <c r="B24"/>
  <c r="D25" s="1"/>
  <c r="C8" l="1"/>
  <c r="B8" l="1"/>
  <c r="D8" s="1"/>
  <c r="D5"/>
  <c r="N17" l="1"/>
  <c r="O17" s="1"/>
  <c r="L17"/>
  <c r="J17"/>
  <c r="Q17" s="1"/>
  <c r="H17"/>
  <c r="I17" s="1"/>
  <c r="C17"/>
  <c r="B17"/>
  <c r="B20" l="1"/>
  <c r="B19"/>
  <c r="J19" s="1"/>
  <c r="D10"/>
  <c r="D13"/>
  <c r="D12"/>
  <c r="J2"/>
  <c r="R19" l="1"/>
  <c r="K16"/>
  <c r="R16"/>
  <c r="R20"/>
  <c r="F18"/>
  <c r="H20"/>
  <c r="C19"/>
</calcChain>
</file>

<file path=xl/sharedStrings.xml><?xml version="1.0" encoding="utf-8"?>
<sst xmlns="http://schemas.openxmlformats.org/spreadsheetml/2006/main" count="68" uniqueCount="59">
  <si>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</si>
  <si>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</si>
  <si>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</si>
  <si>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</si>
  <si>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</si>
  <si>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</si>
  <si>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</si>
  <si>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</si>
  <si>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</si>
  <si>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</si>
  <si>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</si>
  <si>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</si>
  <si>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</si>
  <si>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</si>
  <si>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</si>
  <si>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</si>
  <si>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</si>
  <si>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</si>
  <si>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</si>
  <si>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</si>
  <si>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</si>
  <si>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</si>
  <si>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</si>
  <si>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</si>
  <si>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</si>
  <si>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</si>
  <si>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</si>
  <si>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</si>
  <si>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</si>
  <si>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</si>
  <si>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</si>
  <si>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</si>
  <si>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</si>
  <si>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</si>
  <si>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</si>
  <si>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</si>
  <si>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</si>
  <si>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</si>
  <si>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</si>
  <si>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</si>
  <si>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</si>
  <si>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</si>
  <si>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</si>
  <si>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</si>
  <si>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</si>
  <si>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</si>
  <si>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</si>
  <si>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</si>
  <si>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</si>
  <si>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</si>
  <si>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Всього</t>
  </si>
  <si>
    <t>Матеріально відповідальне лице</t>
  </si>
  <si>
    <t>Підпис  ________________  "______"________________20_____р.</t>
  </si>
  <si>
    <t>Автомобильный номер</t>
  </si>
  <si>
    <t>Сума без ПДВ</t>
  </si>
  <si>
    <t xml:space="preserve">Ціна зі знижкою </t>
  </si>
  <si>
    <t>Сума ПДВ</t>
  </si>
  <si>
    <t>ПДВ, %</t>
  </si>
  <si>
    <t>Знижка, %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</si>
</sst>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48"/>
      <name val="Free 3 of 9 Extended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/>
    <xf numFmtId="0" fontId="3" fillId="0" borderId="5" xfId="0" applyFont="1" applyBorder="1" applyAlignment="1">
      <alignment horizontal="left"/>
    </xf>
    <xf numFmtId="0" fontId="10" fillId="0" borderId="6" xfId="0" applyFont="1" applyBorder="1"/>
    <xf numFmtId="0" fontId="1" fillId="0" borderId="6" xfId="0" applyFont="1" applyBorder="1"/>
    <xf numFmtId="0" fontId="11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7" xfId="0" applyNumberFormat="1" applyFont="1" applyBorder="1" applyAlignment="1">
      <alignment horizontal="center"/>
    </xf>
    <xf numFmtId="0" fontId="12" fillId="0" borderId="6" xfId="0" applyFont="1" applyBorder="1"/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4" fillId="0" borderId="0" xfId="0" applyFont="1" applyAlignment="1"/>
    <xf numFmtId="0" fontId="16" fillId="0" borderId="8" xfId="0" applyFont="1" applyBorder="1" applyAlignment="1">
      <alignment horizontal="center"/>
    </xf>
    <xf numFmtId="0" fontId="16" fillId="0" borderId="9" xfId="0" applyNumberFormat="1" applyFont="1" applyBorder="1" applyAlignment="1">
      <alignment horizontal="right"/>
    </xf>
    <xf numFmtId="14" fontId="16" fillId="0" borderId="9" xfId="0" applyNumberFormat="1" applyFont="1" applyBorder="1" applyAlignment="1">
      <alignment horizontal="right"/>
    </xf>
    <xf numFmtId="0" fontId="20" fillId="0" borderId="0" xfId="0" applyFont="1"/>
    <xf numFmtId="2" fontId="20" fillId="0" borderId="0" xfId="0" applyNumberFormat="1" applyFont="1"/>
    <xf numFmtId="2" fontId="19" fillId="0" borderId="3" xfId="0" applyNumberFormat="1" applyFont="1" applyFill="1" applyBorder="1" applyAlignment="1">
      <alignment horizontal="right"/>
    </xf>
    <xf numFmtId="2" fontId="20" fillId="0" borderId="0" xfId="0" applyNumberFormat="1" applyFont="1" applyBorder="1"/>
    <xf numFmtId="165" fontId="11" fillId="0" borderId="0" xfId="0" applyNumberFormat="1" applyFont="1" applyAlignment="1"/>
    <xf numFmtId="0" fontId="0" fillId="0" borderId="0" xfId="0" applyAlignment="1"/>
    <xf numFmtId="2" fontId="22" fillId="0" borderId="0" xfId="0" applyNumberFormat="1" applyFont="1" applyAlignment="1">
      <alignment horizontal="right"/>
    </xf>
    <xf numFmtId="0" fontId="23" fillId="0" borderId="0" xfId="0" applyFont="1" applyBorder="1"/>
    <xf numFmtId="0" fontId="22" fillId="0" borderId="0" xfId="0" applyFont="1" applyFill="1"/>
    <xf numFmtId="0" fontId="22" fillId="0" borderId="0" xfId="0" applyFont="1"/>
    <xf numFmtId="0" fontId="22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0" xfId="0" applyAlignment="1">
      <alignment vertical="top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6" xfId="0" applyFont="1" applyBorder="1" applyAlignment="1">
      <alignment horizontal="left"/>
    </xf>
    <xf numFmtId="0" fontId="26" fillId="0" borderId="27" xfId="0" applyFont="1" applyBorder="1"/>
    <xf numFmtId="0" fontId="24" fillId="0" borderId="0" xfId="0" applyFont="1"/>
    <xf numFmtId="0" fontId="0" fillId="0" borderId="0" xfId="0" applyBorder="1" applyAlignment="1"/>
    <xf numFmtId="0" fontId="26" fillId="0" borderId="0" xfId="0" applyFont="1" applyBorder="1"/>
    <xf numFmtId="0" fontId="0" fillId="0" borderId="28" xfId="0" applyFont="1" applyBorder="1" applyAlignment="1">
      <alignment horizontal="left"/>
    </xf>
    <xf numFmtId="0" fontId="0" fillId="0" borderId="5" xfId="0" applyBorder="1"/>
    <xf numFmtId="0" fontId="0" fillId="0" borderId="30" xfId="0" applyBorder="1" applyAlignment="1"/>
    <xf numFmtId="0" fontId="26" fillId="0" borderId="2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2" fontId="0" fillId="0" borderId="38" xfId="0" applyNumberFormat="1" applyBorder="1" applyAlignment="1">
      <alignment horizontal="right" vertical="center"/>
    </xf>
    <xf numFmtId="0" fontId="26" fillId="0" borderId="27" xfId="0" applyFont="1" applyBorder="1" applyAlignment="1">
      <alignment vertical="center"/>
    </xf>
    <xf numFmtId="0" fontId="0" fillId="0" borderId="39" xfId="0" applyFont="1" applyBorder="1" applyAlignment="1">
      <alignment horizontal="left" vertical="center"/>
    </xf>
    <xf numFmtId="0" fontId="0" fillId="0" borderId="41" xfId="0" applyBorder="1" applyAlignment="1">
      <alignment horizontal="center"/>
    </xf>
    <xf numFmtId="0" fontId="0" fillId="0" borderId="42" xfId="0" applyBorder="1"/>
    <xf numFmtId="0" fontId="26" fillId="0" borderId="0" xfId="0" applyFont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26" fillId="0" borderId="16" xfId="0" applyFont="1" applyBorder="1" applyAlignment="1">
      <alignment horizontal="right" vertical="center"/>
    </xf>
    <xf numFmtId="2" fontId="26" fillId="0" borderId="38" xfId="0" applyNumberFormat="1" applyFont="1" applyBorder="1" applyAlignment="1">
      <alignment horizontal="right" vertic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30" xfId="0" applyBorder="1"/>
    <xf numFmtId="0" fontId="0" fillId="0" borderId="5" xfId="0" applyBorder="1" applyAlignment="1">
      <alignment horizontal="left"/>
    </xf>
    <xf numFmtId="0" fontId="0" fillId="0" borderId="26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0" borderId="46" xfId="0" applyNumberFormat="1" applyFont="1" applyFill="1" applyBorder="1" applyAlignment="1">
      <alignment horizontal="right"/>
    </xf>
    <xf numFmtId="44" fontId="2" fillId="0" borderId="46" xfId="0" applyNumberFormat="1" applyFont="1" applyFill="1" applyBorder="1" applyAlignment="1"/>
    <xf numFmtId="0" fontId="2" fillId="0" borderId="46" xfId="0" applyFont="1" applyFill="1" applyBorder="1" applyAlignment="1">
      <alignment horizontal="left"/>
    </xf>
    <xf numFmtId="2" fontId="17" fillId="0" borderId="46" xfId="0" applyNumberFormat="1" applyFont="1" applyFill="1" applyBorder="1" applyAlignment="1">
      <alignment horizontal="right"/>
    </xf>
    <xf numFmtId="2" fontId="2" fillId="0" borderId="46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27" fillId="0" borderId="0" xfId="0" applyFont="1" applyAlignment="1"/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14" fontId="3" fillId="0" borderId="12" xfId="0" applyNumberFormat="1" applyFont="1" applyBorder="1" applyAlignment="1">
      <alignment horizontal="left"/>
    </xf>
    <xf numFmtId="0" fontId="1" fillId="0" borderId="13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165" fontId="11" fillId="0" borderId="0" xfId="0" applyNumberFormat="1" applyFont="1" applyAlignment="1">
      <alignment horizontal="left"/>
    </xf>
    <xf numFmtId="0" fontId="27" fillId="0" borderId="0" xfId="0" applyFont="1" applyAlignment="1">
      <alignment horizontal="right"/>
    </xf>
    <xf numFmtId="0" fontId="8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right"/>
    </xf>
    <xf numFmtId="0" fontId="18" fillId="0" borderId="11" xfId="0" applyFont="1" applyFill="1" applyBorder="1" applyAlignment="1">
      <alignment horizontal="right"/>
    </xf>
    <xf numFmtId="0" fontId="9" fillId="0" borderId="0" xfId="0" applyFont="1" applyAlignment="1">
      <alignment horizontal="right" vertical="top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5" fillId="2" borderId="2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NumberFormat="1" applyFont="1" applyBorder="1" applyAlignment="1">
      <alignment horizontal="center"/>
    </xf>
    <xf numFmtId="0" fontId="16" fillId="0" borderId="25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2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14" fontId="0" fillId="0" borderId="29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25"/>
  <sheetViews>
    <sheetView showGridLines="0" tabSelected="1" zoomScaleNormal="100" workbookViewId="0"/>
  </sheetViews>
  <sheetFormatPr defaultRowHeight="12.75"/>
  <cols>
    <col min="1" max="1" width="1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42578125" style="1" customWidth="1"/>
    <col min="9" max="9" width="8.140625" style="1" hidden="1" customWidth="1"/>
    <col min="10" max="10" width="10.140625" style="1" customWidth="1"/>
    <col min="11" max="11" width="10.7109375" style="1" customWidth="1"/>
    <col min="12" max="12" width="0.140625" style="1" customWidth="1"/>
    <col min="13" max="13" width="12" style="1" hidden="1" customWidth="1"/>
    <col min="14" max="14" width="8.85546875" style="1" hidden="1" customWidth="1"/>
    <col min="15" max="15" width="10.140625" style="1" hidden="1" customWidth="1"/>
    <col min="16" max="16" width="7" style="1" hidden="1" customWidth="1"/>
    <col min="17" max="17" width="10.5703125" style="1" customWidth="1"/>
    <col min="18" max="18" width="12.42578125" style="1" customWidth="1"/>
    <col min="19" max="16384" width="9.140625" style="1"/>
  </cols>
  <sheetData>
    <row r="1" spans="2:22" ht="12" customHeight="1"/>
    <row r="2" spans="2:22" ht="16.5" customHeight="1">
      <c r="B2" s="102" t="s">
        <v>7</v>
      </c>
      <c r="C2" s="102"/>
      <c r="D2" s="102"/>
      <c r="E2" s="102"/>
      <c r="F2" s="102"/>
      <c r="G2" s="102"/>
      <c r="H2" s="102"/>
      <c r="I2" s="44"/>
      <c r="J2" s="24" t="e">
        <f>WayBillList_NUM</f>
        <v>#NAME?</v>
      </c>
      <c r="K2" s="117" t="e">
        <f>"*"&amp;WayBillList_WbillId&amp;"*"</f>
        <v>#NAME?</v>
      </c>
      <c r="L2" s="117"/>
      <c r="M2" s="117"/>
      <c r="N2" s="117"/>
      <c r="O2" s="117"/>
      <c r="P2" s="117"/>
      <c r="Q2" s="117"/>
      <c r="R2" s="117"/>
      <c r="S2" s="101"/>
      <c r="T2" s="101"/>
      <c r="U2" s="101"/>
      <c r="V2" s="101"/>
    </row>
    <row r="3" spans="2:22" ht="16.5" customHeight="1">
      <c r="B3" s="99"/>
      <c r="C3" s="99"/>
      <c r="D3" s="99"/>
      <c r="E3" s="21" t="s">
        <v>4</v>
      </c>
      <c r="F3" s="116" t="e">
        <f>WayBillList_ONDATE</f>
        <v>#NAME?</v>
      </c>
      <c r="G3" s="116"/>
      <c r="H3" s="99"/>
      <c r="I3" s="99"/>
      <c r="J3" s="100"/>
      <c r="K3" s="117"/>
      <c r="L3" s="117"/>
      <c r="M3" s="117"/>
      <c r="N3" s="117"/>
      <c r="O3" s="117"/>
      <c r="P3" s="117"/>
      <c r="Q3" s="117"/>
      <c r="R3" s="117"/>
      <c r="S3" s="37"/>
    </row>
    <row r="5" spans="2:22" ht="16.5" thickBot="1">
      <c r="B5" s="19" t="s">
        <v>8</v>
      </c>
      <c r="C5" s="20"/>
      <c r="D5" s="28" t="e">
        <f>WayBillList_EntKaFullName</f>
        <v>#NAME?</v>
      </c>
      <c r="E5" s="25"/>
      <c r="F5" s="25"/>
      <c r="G5" s="20"/>
      <c r="H5" s="20"/>
      <c r="I5" s="20"/>
      <c r="J5" s="20"/>
    </row>
    <row r="6" spans="2:22">
      <c r="B6" s="33"/>
      <c r="D6" s="9" t="e">
        <f>CONCATENATE(IF(WayBillList_EntOKPO&lt;&gt;"","ЗКПО "&amp;WayBillList_EntOKPO&amp;", ",""),"тел. ",WayBillList_EntKaPhone)</f>
        <v>#NAME?</v>
      </c>
    </row>
    <row r="7" spans="2:22">
      <c r="B7" s="33"/>
      <c r="D7" s="9" t="e">
        <f>IF(EntAccount_AccNum&lt;&gt;"",CONCATENATE("Р/р ",EntAccount_AccNum," в ",EntAccount_BankName, ", МФО ",EntAccount_MFO),"")</f>
        <v>#NAME?</v>
      </c>
    </row>
    <row r="8" spans="2:22">
      <c r="B8" s="33" t="e">
        <f>WayBillList_EntINN</f>
        <v>#NAME?</v>
      </c>
      <c r="C8" s="42" t="e">
        <f>WayBillList_EntCertNum</f>
        <v>#NAME?</v>
      </c>
      <c r="D8" s="9" t="e">
        <f>IF(B8&lt;&gt;"",CONCATENATE("ІПН ",B8,", номер свідотцтва ",WayBillList_EntCertNum),"")</f>
        <v>#NAME?</v>
      </c>
    </row>
    <row r="9" spans="2:22" ht="24.75" customHeight="1">
      <c r="B9" s="41"/>
      <c r="D9" s="114" t="e">
        <f>"Адреса: "&amp;WayBillList_AddressSel</f>
        <v>#NAME?</v>
      </c>
      <c r="E9" s="114"/>
      <c r="F9" s="114"/>
      <c r="G9" s="114"/>
      <c r="H9" s="114"/>
      <c r="I9" s="114"/>
      <c r="J9" s="114"/>
    </row>
    <row r="10" spans="2:22" ht="33" customHeight="1" thickBot="1">
      <c r="B10" s="19" t="s">
        <v>11</v>
      </c>
      <c r="C10" s="20"/>
      <c r="D10" s="115" t="e">
        <f>WayBillList_NAME</f>
        <v>#NAME?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</row>
    <row r="11" spans="2:22" ht="24.75" customHeight="1">
      <c r="B11" s="40"/>
      <c r="C11" s="17"/>
      <c r="D11" s="107" t="e">
        <f>CONCATENATE("Адреса: ",WayBillList_AddressBuy)</f>
        <v>#NAME?</v>
      </c>
      <c r="E11" s="107"/>
      <c r="F11" s="107"/>
      <c r="G11" s="107"/>
      <c r="H11" s="107"/>
      <c r="I11" s="107"/>
      <c r="J11" s="107"/>
    </row>
    <row r="12" spans="2:22" ht="16.5" customHeight="1">
      <c r="B12" s="12" t="s">
        <v>1</v>
      </c>
      <c r="C12" s="13"/>
      <c r="D12" s="18" t="e">
        <f>WayBillList_RECEIVED</f>
        <v>#NAME?</v>
      </c>
      <c r="E12" s="18"/>
      <c r="F12" s="18"/>
      <c r="G12" s="13"/>
      <c r="H12" s="13"/>
      <c r="I12" s="13"/>
      <c r="J12" s="14" t="s">
        <v>53</v>
      </c>
      <c r="K12" s="14"/>
      <c r="L12" s="14"/>
      <c r="M12" s="14"/>
      <c r="N12" s="14"/>
      <c r="O12" s="14"/>
      <c r="P12" s="14"/>
      <c r="Q12" s="14" t="e">
        <f>WayBillList_CarNumber</f>
        <v>#NAME?</v>
      </c>
      <c r="R12" s="14"/>
    </row>
    <row r="13" spans="2:22" ht="16.5" customHeight="1">
      <c r="B13" s="9" t="s">
        <v>13</v>
      </c>
      <c r="C13" s="10"/>
      <c r="D13" s="22" t="e">
        <f>WayBillList_ATTNUM</f>
        <v>#NAME?</v>
      </c>
      <c r="E13" s="7" t="s">
        <v>4</v>
      </c>
      <c r="F13" s="106" t="e">
        <f>IF(WayBillList_AttDate&gt;0,WayBillList_AttDate,"")</f>
        <v>#NAME?</v>
      </c>
      <c r="G13" s="106"/>
      <c r="H13" s="10"/>
      <c r="I13" s="10"/>
      <c r="J13" s="8"/>
      <c r="K13" s="8"/>
      <c r="L13" s="8"/>
      <c r="M13" s="8"/>
      <c r="N13" s="8"/>
      <c r="O13" s="8"/>
      <c r="P13" s="8"/>
      <c r="Q13" s="8"/>
      <c r="R13" s="8"/>
    </row>
    <row r="14" spans="2:22" ht="18.75" customHeight="1">
      <c r="B14" s="103" t="e">
        <f>CONCATENATE("Підстава: ",WayBillList_Reason)</f>
        <v>#NAME?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</row>
    <row r="15" spans="2:22" ht="6" customHeight="1">
      <c r="C15" s="108"/>
      <c r="D15" s="108"/>
      <c r="J15" s="2"/>
      <c r="K15" s="2"/>
      <c r="L15" s="2"/>
      <c r="M15" s="2"/>
      <c r="N15" s="2"/>
      <c r="O15" s="2"/>
      <c r="P15" s="2"/>
      <c r="Q15" s="2"/>
    </row>
    <row r="16" spans="2:22" ht="30.75" customHeight="1">
      <c r="B16" s="5" t="s">
        <v>2</v>
      </c>
      <c r="C16" s="109" t="s">
        <v>3</v>
      </c>
      <c r="D16" s="110"/>
      <c r="E16" s="110"/>
      <c r="F16" s="110"/>
      <c r="G16" s="111"/>
      <c r="H16" s="6" t="s">
        <v>6</v>
      </c>
      <c r="I16" s="6"/>
      <c r="J16" s="6" t="s">
        <v>5</v>
      </c>
      <c r="K16" s="5" t="e">
        <f>IF(B19&gt;0,"Ціна з ПДВ","Ціна без знижки")</f>
        <v>#NAME?</v>
      </c>
      <c r="L16" s="96" t="s">
        <v>57</v>
      </c>
      <c r="M16" s="98" t="s">
        <v>58</v>
      </c>
      <c r="N16" s="96" t="s">
        <v>56</v>
      </c>
      <c r="O16" s="96" t="s">
        <v>54</v>
      </c>
      <c r="P16" s="96" t="s">
        <v>55</v>
      </c>
      <c r="Q16" s="5" t="s">
        <v>23</v>
      </c>
      <c r="R16" s="85" t="e">
        <f>IF(B19&gt;0,"Сума з ПДВ","Сума зі знижкою")</f>
        <v>#NAME?</v>
      </c>
    </row>
    <row r="17" spans="1:18" ht="12.75" customHeight="1">
      <c r="B17" s="91" t="e">
        <f>range1_NUM</f>
        <v>#NAME?</v>
      </c>
      <c r="C17" s="112" t="e">
        <f>range1_MATNAME</f>
        <v>#NAME?</v>
      </c>
      <c r="D17" s="112"/>
      <c r="E17" s="112"/>
      <c r="F17" s="112"/>
      <c r="G17" s="112"/>
      <c r="H17" s="91" t="e">
        <f>range1_MSRNAME</f>
        <v>#NAME?</v>
      </c>
      <c r="I17" s="91" t="e">
        <f>IF(H17="кг.",J17,0)</f>
        <v>#NAME?</v>
      </c>
      <c r="J17" s="92" t="e">
        <f>range1_AMOUNT</f>
        <v>#NAME?</v>
      </c>
      <c r="K17" s="93" t="e">
        <f>range1_BasePrice</f>
        <v>#NAME?</v>
      </c>
      <c r="L17" s="94" t="e">
        <f>range1_NDS</f>
        <v>#NAME?</v>
      </c>
      <c r="M17" s="94" t="e">
        <f>range1_Discount</f>
        <v>#NAME?</v>
      </c>
      <c r="N17" s="94" t="e">
        <f>range1_SumNDS</f>
        <v>#NAME?</v>
      </c>
      <c r="O17" s="94" t="e">
        <f>R17-N17</f>
        <v>#NAME?</v>
      </c>
      <c r="P17" s="93" t="e">
        <f>range1_PRICE</f>
        <v>#NAME?</v>
      </c>
      <c r="Q17" s="93" t="e">
        <f>(J17*K17)-R17</f>
        <v>#NAME?</v>
      </c>
      <c r="R17" s="93" t="e">
        <f>range1_Total</f>
        <v>#NAME?</v>
      </c>
    </row>
    <row r="18" spans="1:18" ht="12.75" customHeight="1">
      <c r="B18" s="15"/>
      <c r="C18" s="16"/>
      <c r="D18" s="16"/>
      <c r="E18" s="16"/>
      <c r="F18" s="113" t="e">
        <f>IF(B19&gt;0,"Всього без ПДВ","Всього")</f>
        <v>#NAME?</v>
      </c>
      <c r="G18" s="113"/>
      <c r="H18" s="113"/>
      <c r="I18" s="46" t="s">
        <v>0</v>
      </c>
      <c r="J18" s="86" t="str">
        <f>I18</f>
        <v>sum</v>
      </c>
      <c r="K18" s="87"/>
      <c r="L18" s="88"/>
      <c r="M18" s="88"/>
      <c r="N18" s="89" t="s">
        <v>0</v>
      </c>
      <c r="O18" s="89" t="s">
        <v>0</v>
      </c>
      <c r="P18" s="89"/>
      <c r="Q18" s="89" t="s">
        <v>0</v>
      </c>
      <c r="R18" s="90" t="str">
        <f>O18</f>
        <v>sum</v>
      </c>
    </row>
    <row r="19" spans="1:18" ht="12.75" customHeight="1">
      <c r="B19" s="36" t="e">
        <f>WayBillList_NDS</f>
        <v>#NAME?</v>
      </c>
      <c r="C19" s="39" t="e">
        <f>ROUND(R18*B19/100,2)</f>
        <v>#VALUE!</v>
      </c>
      <c r="D19" s="17"/>
      <c r="E19" s="17"/>
      <c r="F19" s="17"/>
      <c r="G19" s="3"/>
      <c r="H19" s="3"/>
      <c r="I19" s="3"/>
      <c r="J19" s="104" t="e">
        <f>IF(B19&gt;0,"Всього ПДВ","Всього без знижки")</f>
        <v>#NAME?</v>
      </c>
      <c r="K19" s="105"/>
      <c r="L19" s="26"/>
      <c r="M19" s="26"/>
      <c r="N19" s="26"/>
      <c r="O19" s="26"/>
      <c r="P19" s="26"/>
      <c r="Q19" s="26"/>
      <c r="R19" s="27" t="e">
        <f>IF(B19&gt;0,N18,Q18+R18)</f>
        <v>#NAME?</v>
      </c>
    </row>
    <row r="20" spans="1:18" ht="12.75" customHeight="1">
      <c r="B20" s="34" t="e">
        <f>Q18+R18</f>
        <v>#VALUE!</v>
      </c>
      <c r="H20" s="120" t="e">
        <f>IF(B19&gt;0,"Разом, в т.ч ПДВ:","Всього до сплати")</f>
        <v>#NAME?</v>
      </c>
      <c r="I20" s="120"/>
      <c r="J20" s="120"/>
      <c r="K20" s="121"/>
      <c r="L20" s="26"/>
      <c r="M20" s="26"/>
      <c r="N20" s="26"/>
      <c r="O20" s="26"/>
      <c r="P20" s="26"/>
      <c r="Q20" s="26"/>
      <c r="R20" s="35" t="e">
        <f>IF(B19&gt;0,R18+R19,R18)</f>
        <v>#NAME?</v>
      </c>
    </row>
    <row r="21" spans="1:18" ht="12.75" customHeight="1">
      <c r="B21" s="123"/>
      <c r="C21" s="123"/>
      <c r="D21" s="123"/>
      <c r="E21" s="123"/>
      <c r="F21" s="123"/>
      <c r="G21" s="12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2.75" customHeight="1">
      <c r="B22" s="23" t="s">
        <v>12</v>
      </c>
      <c r="C22" s="22"/>
      <c r="D22" s="18" t="e">
        <f>WayBillList_www</f>
        <v>#NAME?</v>
      </c>
      <c r="E22" s="18"/>
      <c r="F22" s="18"/>
      <c r="G22" s="18"/>
      <c r="H22" s="12"/>
      <c r="I22" s="45"/>
      <c r="J22" s="12"/>
      <c r="K22" s="12"/>
      <c r="L22" s="12"/>
      <c r="M22" s="97"/>
      <c r="N22" s="12"/>
      <c r="O22" s="95"/>
      <c r="P22" s="12"/>
      <c r="Q22" s="12"/>
      <c r="R22" s="12"/>
    </row>
    <row r="23" spans="1:18" ht="12.75" customHeight="1">
      <c r="B23" s="22"/>
      <c r="C23" s="22"/>
      <c r="D23" s="22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2.75" customHeight="1">
      <c r="B24" s="43" t="e">
        <f>WayBillList_WTYPE</f>
        <v>#NAME?</v>
      </c>
      <c r="C24" s="43" t="e">
        <f>WayBillList_PERSONNAME</f>
        <v>#NAME?</v>
      </c>
      <c r="D24" s="22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2.75" customHeight="1">
      <c r="A25" s="4"/>
      <c r="B25" s="124" t="s">
        <v>9</v>
      </c>
      <c r="C25" s="124"/>
      <c r="D25" s="119" t="e">
        <f>IF(B24 &lt; 0,C24," ")</f>
        <v>#NAME?</v>
      </c>
      <c r="E25" s="119"/>
      <c r="F25" s="119"/>
      <c r="G25" s="119"/>
      <c r="H25" s="122" t="s">
        <v>10</v>
      </c>
      <c r="I25" s="122"/>
      <c r="J25" s="122"/>
      <c r="K25" s="118"/>
      <c r="L25" s="118"/>
      <c r="M25" s="118"/>
      <c r="N25" s="118"/>
      <c r="O25" s="118"/>
      <c r="P25" s="118"/>
      <c r="Q25" s="118"/>
      <c r="R25" s="118"/>
    </row>
  </sheetData>
  <mergeCells count="19">
    <mergeCell ref="K25:R25"/>
    <mergeCell ref="D25:G25"/>
    <mergeCell ref="H20:K20"/>
    <mergeCell ref="H25:J25"/>
    <mergeCell ref="B21:G21"/>
    <mergeCell ref="B25:C25"/>
    <mergeCell ref="B2:H2"/>
    <mergeCell ref="B14:R14"/>
    <mergeCell ref="J19:K19"/>
    <mergeCell ref="F13:G13"/>
    <mergeCell ref="D11:J11"/>
    <mergeCell ref="C15:D15"/>
    <mergeCell ref="C16:G16"/>
    <mergeCell ref="C17:G17"/>
    <mergeCell ref="F18:H18"/>
    <mergeCell ref="D9:J9"/>
    <mergeCell ref="D10:R10"/>
    <mergeCell ref="F3:G3"/>
    <mergeCell ref="K2:R3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B1:N48"/>
  <sheetViews>
    <sheetView topLeftCell="A13" zoomScale="145" zoomScaleNormal="145" workbookViewId="0">
      <selection activeCell="C17" sqref="C17:N17"/>
    </sheetView>
  </sheetViews>
  <sheetFormatPr defaultRowHeight="12.75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7.140625" customWidth="1"/>
  </cols>
  <sheetData>
    <row r="1" spans="2:14" ht="35.25" customHeight="1">
      <c r="B1" s="140" t="s">
        <v>24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2:14" s="1" customFormat="1" ht="27.75" customHeight="1">
      <c r="B2" s="142" t="s">
        <v>25</v>
      </c>
      <c r="C2" s="142"/>
      <c r="D2" s="142"/>
      <c r="E2" s="142"/>
      <c r="F2" s="142"/>
      <c r="G2" s="142"/>
      <c r="H2" s="142"/>
      <c r="I2" s="142"/>
      <c r="J2" s="142"/>
      <c r="K2" s="142"/>
      <c r="L2" s="47" t="e">
        <f>WayBillList_NUM</f>
        <v>#NAME?</v>
      </c>
      <c r="M2" s="29"/>
      <c r="N2" s="29"/>
    </row>
    <row r="3" spans="2:14" s="1" customFormat="1" ht="14.25" customHeight="1">
      <c r="B3" s="145" t="s">
        <v>26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</row>
    <row r="4" spans="2:14" s="1" customFormat="1" ht="14.25" customHeight="1">
      <c r="B4" s="49"/>
      <c r="C4" s="143" t="s">
        <v>34</v>
      </c>
      <c r="D4" s="143"/>
      <c r="E4" s="143"/>
      <c r="F4" s="143"/>
      <c r="G4" s="143"/>
      <c r="H4" s="143"/>
      <c r="I4" s="143" t="e">
        <f>WayBillList_EntKaFullName</f>
        <v>#NAME?</v>
      </c>
      <c r="J4" s="143"/>
      <c r="K4" s="143"/>
      <c r="L4" s="143"/>
      <c r="M4" s="143"/>
      <c r="N4" s="143"/>
    </row>
    <row r="5" spans="2:14" s="1" customFormat="1" ht="16.5" customHeight="1">
      <c r="B5" s="49"/>
      <c r="C5" s="143" t="e">
        <f>WayBillList_AddressSel</f>
        <v>#NAME?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2:14" s="1" customFormat="1" ht="16.5" customHeight="1">
      <c r="B6" s="49"/>
      <c r="C6" s="143" t="s">
        <v>35</v>
      </c>
      <c r="D6" s="143"/>
      <c r="E6" s="143" t="e">
        <f>WayBillList_EntKaFullName</f>
        <v>#NAME?</v>
      </c>
      <c r="F6" s="143"/>
      <c r="G6" s="143"/>
      <c r="H6" s="143"/>
      <c r="I6" s="143"/>
      <c r="J6" s="143"/>
      <c r="K6" s="143"/>
      <c r="L6" s="143"/>
      <c r="M6" s="143"/>
      <c r="N6" s="143"/>
    </row>
    <row r="7" spans="2:14" s="1" customFormat="1" ht="15.75" customHeight="1">
      <c r="B7" s="49"/>
      <c r="C7" s="29" t="s">
        <v>27</v>
      </c>
      <c r="D7" s="29"/>
      <c r="E7" s="29"/>
      <c r="F7" s="143" t="e">
        <f>WayBillList_NAME</f>
        <v>#NAME?</v>
      </c>
      <c r="G7" s="143"/>
      <c r="H7" s="143"/>
      <c r="I7" s="143"/>
      <c r="J7" s="143"/>
      <c r="K7" s="143"/>
      <c r="L7" s="143"/>
      <c r="M7" s="143"/>
      <c r="N7" s="143"/>
    </row>
    <row r="8" spans="2:14" s="1" customFormat="1" ht="16.5" customHeight="1">
      <c r="B8" s="48"/>
      <c r="C8" s="143" t="s">
        <v>28</v>
      </c>
      <c r="D8" s="143"/>
      <c r="E8" s="143"/>
      <c r="F8" s="143"/>
      <c r="G8" s="144" t="e">
        <f>WayBillList_ONDATE</f>
        <v>#NAME?</v>
      </c>
      <c r="H8" s="144"/>
      <c r="I8" s="143" t="s">
        <v>29</v>
      </c>
      <c r="J8" s="143"/>
      <c r="K8" s="143"/>
      <c r="L8" s="143"/>
      <c r="M8" s="143"/>
      <c r="N8" s="143"/>
    </row>
    <row r="9" spans="2:14" s="1" customFormat="1" ht="17.25" customHeight="1">
      <c r="B9" s="48"/>
      <c r="C9" s="47" t="s">
        <v>30</v>
      </c>
      <c r="D9" s="47"/>
      <c r="E9" s="47" t="e">
        <f>WayBillList_NUM</f>
        <v>#NAME?</v>
      </c>
      <c r="F9" s="29" t="s">
        <v>31</v>
      </c>
      <c r="G9" s="146" t="e">
        <f>WayBillList_ONDATE</f>
        <v>#NAME?</v>
      </c>
      <c r="H9" s="146"/>
      <c r="I9" s="29" t="s">
        <v>32</v>
      </c>
      <c r="J9" s="29"/>
      <c r="K9" s="29"/>
      <c r="L9" s="47"/>
      <c r="M9" s="29"/>
      <c r="N9" s="29"/>
    </row>
    <row r="10" spans="2:14" s="1" customFormat="1" ht="14.25" customHeight="1">
      <c r="B10" s="48"/>
      <c r="C10" s="47"/>
      <c r="D10" s="47"/>
      <c r="E10" s="47"/>
      <c r="F10" s="47"/>
      <c r="G10" s="29"/>
      <c r="H10" s="48"/>
      <c r="I10" s="48"/>
      <c r="J10" s="48"/>
      <c r="K10" s="48"/>
      <c r="L10" s="47"/>
      <c r="M10" s="29"/>
      <c r="N10" s="29"/>
    </row>
    <row r="11" spans="2:14" s="1" customFormat="1"/>
    <row r="12" spans="2:14" s="1" customFormat="1" ht="23.25" customHeight="1">
      <c r="B12" s="126" t="s">
        <v>14</v>
      </c>
      <c r="C12" s="128" t="s">
        <v>15</v>
      </c>
      <c r="D12" s="138"/>
      <c r="E12" s="138"/>
      <c r="F12" s="129"/>
      <c r="G12" s="126" t="s">
        <v>16</v>
      </c>
      <c r="H12" s="126" t="s">
        <v>17</v>
      </c>
      <c r="I12" s="126" t="s">
        <v>18</v>
      </c>
      <c r="J12" s="126" t="s">
        <v>19</v>
      </c>
      <c r="K12" s="126" t="s">
        <v>20</v>
      </c>
      <c r="L12" s="126" t="s">
        <v>21</v>
      </c>
      <c r="M12" s="128" t="s">
        <v>22</v>
      </c>
      <c r="N12" s="129"/>
    </row>
    <row r="13" spans="2:14" s="1" customFormat="1" ht="27" customHeight="1">
      <c r="B13" s="127"/>
      <c r="C13" s="130"/>
      <c r="D13" s="139"/>
      <c r="E13" s="139"/>
      <c r="F13" s="131"/>
      <c r="G13" s="127"/>
      <c r="H13" s="127"/>
      <c r="I13" s="127"/>
      <c r="J13" s="127"/>
      <c r="K13" s="127"/>
      <c r="L13" s="127"/>
      <c r="M13" s="130"/>
      <c r="N13" s="131"/>
    </row>
    <row r="14" spans="2:14" s="1" customFormat="1" ht="12.75" customHeight="1">
      <c r="B14" s="30" t="e">
        <f>Posvitcheny_NUM</f>
        <v>#NAME?</v>
      </c>
      <c r="C14" s="135" t="e">
        <f>Posvitcheny_NAME</f>
        <v>#NAME?</v>
      </c>
      <c r="D14" s="136"/>
      <c r="E14" s="136"/>
      <c r="F14" s="137"/>
      <c r="G14" s="31" t="e">
        <f>Posvitcheny_AMOUNT</f>
        <v>#NAME?</v>
      </c>
      <c r="H14" s="31" t="e">
        <f>Posvitcheny_CF1</f>
        <v>#NAME?</v>
      </c>
      <c r="I14" s="31" t="e">
        <f>Posvitcheny_CF2</f>
        <v>#NAME?</v>
      </c>
      <c r="J14" s="32" t="e">
        <f>Posvitcheny_ONDATE</f>
        <v>#NAME?</v>
      </c>
      <c r="K14" s="31" t="e">
        <f>Posvitcheny_CF3</f>
        <v>#NAME?</v>
      </c>
      <c r="L14" s="31" t="e">
        <f>Posvitcheny_CF4</f>
        <v>#NAME?</v>
      </c>
      <c r="M14" s="132" t="e">
        <f>Posvitcheny_CF5</f>
        <v>#NAME?</v>
      </c>
      <c r="N14" s="133"/>
    </row>
    <row r="15" spans="2:14" ht="12.75" customHeight="1"/>
    <row r="16" spans="2:14" ht="12.75" customHeight="1"/>
    <row r="17" spans="3:14" ht="239.25" customHeight="1">
      <c r="C17" s="134" t="e">
        <f>WayBillList_Declaration</f>
        <v>#NAME?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</row>
    <row r="18" spans="3:14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8"/>
    </row>
    <row r="20" spans="3:14">
      <c r="C20" s="125" t="s">
        <v>36</v>
      </c>
      <c r="D20" s="125"/>
      <c r="E20" s="125"/>
      <c r="F20" s="125"/>
      <c r="G20" s="125"/>
      <c r="H20" s="125"/>
      <c r="K20" t="s">
        <v>33</v>
      </c>
    </row>
    <row r="21" spans="3:14" ht="12.75" customHeight="1"/>
    <row r="22" spans="3:14" ht="12.75" customHeight="1"/>
    <row r="23" spans="3:14" ht="12.75" customHeight="1"/>
    <row r="24" spans="3:14" ht="12.75" customHeight="1"/>
    <row r="25" spans="3:14" ht="12.75" customHeight="1"/>
    <row r="26" spans="3:14" ht="12.75" customHeight="1"/>
    <row r="27" spans="3:14" ht="12.75" customHeight="1"/>
    <row r="28" spans="3:14" ht="12.75" customHeight="1"/>
    <row r="29" spans="3:14" ht="12.75" customHeight="1"/>
    <row r="30" spans="3:14" ht="12.75" customHeight="1"/>
    <row r="31" spans="3:14" ht="12.75" customHeight="1"/>
    <row r="32" spans="3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</mergeCells>
  <phoneticPr fontId="0" type="noConversion"/>
  <pageMargins left="0.51181102362204722" right="0.51181102362204722" top="0.55118110236220474" bottom="0.55118110236220474" header="0.31496062992125984" footer="0.31496062992125984"/>
  <pageSetup paperSize="9" scale="78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11"/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>
      <c r="B1" s="51" t="s">
        <v>37</v>
      </c>
      <c r="C1" s="52"/>
      <c r="D1" s="52"/>
      <c r="E1" s="52"/>
      <c r="F1" s="52"/>
      <c r="G1" s="53"/>
      <c r="H1" s="53"/>
      <c r="I1" s="54" t="e">
        <f>WayBillList_NUM</f>
        <v>#NAME?</v>
      </c>
      <c r="J1" s="55"/>
      <c r="K1" s="56" t="s">
        <v>38</v>
      </c>
      <c r="L1" s="57"/>
      <c r="M1" s="160" t="e">
        <f>WayBillList_NUM</f>
        <v>#NAME?</v>
      </c>
      <c r="N1" s="160"/>
      <c r="O1" s="160"/>
    </row>
    <row r="2" spans="2:15">
      <c r="J2" s="55"/>
      <c r="K2" s="58"/>
    </row>
    <row r="3" spans="2:15">
      <c r="B3" t="s">
        <v>39</v>
      </c>
      <c r="D3" s="57"/>
      <c r="E3" s="160" t="e">
        <f>WayBillList_AddressSel</f>
        <v>#NAME?</v>
      </c>
      <c r="F3" s="160"/>
      <c r="G3" s="160"/>
      <c r="H3" s="160"/>
      <c r="I3" s="161"/>
      <c r="J3" s="55"/>
      <c r="K3" s="59" t="e">
        <f>WayBillList_EntKaFullName</f>
        <v>#NAME?</v>
      </c>
      <c r="L3" s="60"/>
      <c r="M3" s="60"/>
      <c r="N3" s="60"/>
      <c r="O3" s="60"/>
    </row>
    <row r="4" spans="2:15" ht="19.5" customHeight="1">
      <c r="B4" t="s">
        <v>40</v>
      </c>
      <c r="E4" s="162" t="e">
        <f>WayBillList_ONDATE</f>
        <v>#NAME?</v>
      </c>
      <c r="F4" s="162"/>
      <c r="G4" s="57"/>
      <c r="H4" s="57"/>
      <c r="I4" s="61"/>
      <c r="J4" s="55"/>
      <c r="K4" s="62"/>
      <c r="L4" s="60"/>
      <c r="M4" s="60"/>
      <c r="N4" s="60"/>
      <c r="O4" s="60"/>
    </row>
    <row r="5" spans="2:15">
      <c r="J5" s="55"/>
      <c r="K5" s="58"/>
    </row>
    <row r="6" spans="2:15" ht="16.5" customHeight="1">
      <c r="B6" s="109" t="s">
        <v>2</v>
      </c>
      <c r="C6" s="109" t="s">
        <v>41</v>
      </c>
      <c r="D6" s="111"/>
      <c r="E6" s="109" t="s">
        <v>42</v>
      </c>
      <c r="F6" s="111"/>
      <c r="G6" s="149" t="s">
        <v>43</v>
      </c>
      <c r="H6" s="150"/>
      <c r="I6" s="150"/>
      <c r="J6" s="55"/>
      <c r="K6" s="151" t="s">
        <v>44</v>
      </c>
      <c r="L6" s="109" t="s">
        <v>45</v>
      </c>
      <c r="M6" s="111"/>
      <c r="N6" s="163" t="s">
        <v>46</v>
      </c>
      <c r="O6" s="163" t="s">
        <v>47</v>
      </c>
    </row>
    <row r="7" spans="2:15" ht="17.25" customHeight="1">
      <c r="B7" s="147"/>
      <c r="C7" s="147"/>
      <c r="D7" s="148"/>
      <c r="E7" s="147"/>
      <c r="F7" s="148"/>
      <c r="G7" s="11" t="s">
        <v>5</v>
      </c>
      <c r="H7" s="63" t="s">
        <v>48</v>
      </c>
      <c r="I7" s="63" t="s">
        <v>49</v>
      </c>
      <c r="J7" s="55"/>
      <c r="K7" s="152"/>
      <c r="L7" s="147"/>
      <c r="M7" s="148"/>
      <c r="N7" s="164"/>
      <c r="O7" s="164"/>
    </row>
    <row r="8" spans="2:15" ht="19.5" customHeight="1">
      <c r="B8" s="64" t="e">
        <f>range_oz_Num</f>
        <v>#NAME?</v>
      </c>
      <c r="C8" s="153" t="e">
        <f>range_oz_InvNumber</f>
        <v>#NAME?</v>
      </c>
      <c r="D8" s="153"/>
      <c r="E8" s="154" t="e">
        <f>range_oz_MatName</f>
        <v>#NAME?</v>
      </c>
      <c r="F8" s="155"/>
      <c r="G8" s="65" t="e">
        <f>range_oz_Remain</f>
        <v>#NAME?</v>
      </c>
      <c r="H8" s="66" t="e">
        <f>range_oz_Price</f>
        <v>#NAME?</v>
      </c>
      <c r="I8" s="67" t="e">
        <f>G8*H8</f>
        <v>#NAME?</v>
      </c>
      <c r="J8" s="68"/>
      <c r="K8" s="69" t="e">
        <f>range_oz_MatName</f>
        <v>#NAME?</v>
      </c>
      <c r="L8" s="156"/>
      <c r="M8" s="157"/>
      <c r="N8" s="70"/>
      <c r="O8" s="71"/>
    </row>
    <row r="9" spans="2:15" ht="21" customHeight="1">
      <c r="F9" s="72" t="s">
        <v>50</v>
      </c>
      <c r="G9" s="73" t="s">
        <v>0</v>
      </c>
      <c r="H9" s="74"/>
      <c r="I9" s="75" t="s">
        <v>0</v>
      </c>
      <c r="J9" s="55"/>
      <c r="K9" s="72" t="s">
        <v>50</v>
      </c>
      <c r="L9" s="158"/>
      <c r="M9" s="159"/>
      <c r="N9" s="76"/>
      <c r="O9" s="77"/>
    </row>
    <row r="10" spans="2:15">
      <c r="F10" s="78"/>
      <c r="G10" s="79"/>
      <c r="H10" s="79"/>
      <c r="I10" s="80"/>
      <c r="J10" s="55"/>
      <c r="K10" s="78"/>
      <c r="L10" s="79"/>
      <c r="M10" s="79"/>
      <c r="N10" s="79"/>
      <c r="O10" s="79"/>
    </row>
    <row r="11" spans="2:15">
      <c r="B11" t="s">
        <v>51</v>
      </c>
      <c r="F11" s="81" t="e">
        <f>WayBillList_EntKaFullName</f>
        <v>#NAME?</v>
      </c>
      <c r="G11" s="60"/>
      <c r="H11" s="60"/>
      <c r="I11" s="82"/>
      <c r="J11" s="55"/>
      <c r="K11" s="83" t="s">
        <v>52</v>
      </c>
      <c r="L11" s="84"/>
      <c r="M11" s="84"/>
      <c r="N11" s="84"/>
      <c r="O11" s="79"/>
    </row>
  </sheetData>
  <mergeCells count="15">
    <mergeCell ref="C8:D8"/>
    <mergeCell ref="E8:F8"/>
    <mergeCell ref="L8:M8"/>
    <mergeCell ref="L9:M9"/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66141732283472" right="0.31496062992125984" top="0.74803149606299213" bottom="0.74803149606299213" header="0.31496062992125984" footer="0.31496062992125984"/>
  <pageSetup paperSize="9"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2019-01-17T13:12:16Z</cp:lastPrinted>
  <dcterms:created xsi:type="dcterms:W3CDTF">2001-10-10T06:27:02Z</dcterms:created>
  <dcterms:modified xsi:type="dcterms:W3CDTF">2023-08-09T08:13:06Z</dcterms:modified>
</cp:coreProperties>
</file>