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Накладна!$A$14:$Q$19</definedName>
    <definedName name="range2">'Посвідчення якості'!#REF!</definedName>
    <definedName name="_xlnm.Print_Area" localSheetId="0">Накладна!$A$1:$Q$28</definedName>
  </definedNames>
  <calcPr/>
</workbook>
</file>

<file path=xl/calcChain.xml><?xml version="1.0" encoding="utf-8"?>
<calcChain xmlns="http://schemas.openxmlformats.org/spreadsheetml/2006/main">
  <c i="1" r="D28"/>
  <c r="H21"/>
  <c r="J20"/>
  <c r="O19"/>
  <c r="N19"/>
  <c r="F19"/>
  <c r="P18"/>
  <c r="K18"/>
  <c r="Q18"/>
  <c r="I18"/>
  <c r="P17"/>
  <c r="K17"/>
  <c r="Q17"/>
  <c r="I17"/>
  <c r="P16"/>
  <c r="K16"/>
  <c r="Q16"/>
  <c r="I16"/>
  <c r="P15"/>
  <c r="K15"/>
  <c r="Q15"/>
  <c r="I15"/>
  <c r="P14"/>
  <c r="P19"/>
  <c r="K14"/>
  <c r="Q14"/>
  <c r="Q19"/>
  <c r="Q21"/>
  <c r="C20"/>
  <c r="B21"/>
  <c r="Q20"/>
  <c r="I14"/>
  <c r="I19"/>
  <c r="J19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<sst xmlns="http://schemas.openxmlformats.org/spreadsheetml/2006/main">
  <si>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</si>
  <si>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РТ-318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</si>
  <si>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</si>
  <si>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</si>
  <si>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</si>
  <si>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</si>
  <si>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</si>
  <si>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</si>
  <si>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</si>
  <si>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</si>
  <si>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</si>
  <si>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</si>
  <si>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</si>
  <si>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</si>
  <si>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</si>
  <si>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</si>
  <si>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Мука</t>
  </si>
  <si>
    <t>кг.</t>
  </si>
  <si>
    <t>Росол 1</t>
  </si>
  <si>
    <t>Шпагат для обвязування сосисок червоний</t>
  </si>
  <si>
    <t>Мясо конини вищого сорту</t>
  </si>
  <si>
    <t>Ч.с. 38-40</t>
  </si>
  <si>
    <t>п.метр</t>
  </si>
  <si>
    <t>Всього на суму:</t>
  </si>
  <si>
    <t>сімдесят дев’ять гривень нуль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</si>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</sst>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24" fillId="0" borderId="21" xfId="0" applyNumberFormat="1" applyFont="1" applyBorder="1" applyAlignment="1">
      <alignment horizontal="right"/>
    </xf>
    <xf numFmtId="14" fontId="24" fillId="0" borderId="21" xfId="0" applyNumberFormat="1" applyFont="1" applyBorder="1" applyAlignment="1">
      <alignment horizontal="right"/>
    </xf>
    <xf numFmtId="0" fontId="24" fillId="0" borderId="18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3" xfId="0" applyFont="1" applyBorder="1" applyAlignment="1">
      <alignment horizontal="left"/>
    </xf>
    <xf numFmtId="0" fontId="27" fillId="0" borderId="24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7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44771.465077696761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IF(B20&gt;0,"Ціна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IF(B20&gt;0,"Сума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13.359999999999999</v>
      </c>
      <c r="L14" s="31">
        <v>13.359999999999999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13.359999999999999</v>
      </c>
    </row>
    <row r="15" ht="12.75" customHeight="1">
      <c r="B15" s="28">
        <v>2</v>
      </c>
      <c r="C15" s="29" t="s">
        <v>18</v>
      </c>
      <c r="D15" s="29"/>
      <c r="E15" s="29"/>
      <c r="F15" s="29"/>
      <c r="G15" s="29"/>
      <c r="H15" s="28" t="s">
        <v>17</v>
      </c>
      <c r="I15" s="28">
        <f>IF(H15="кг.",J15,0)</f>
        <v>1</v>
      </c>
      <c r="J15" s="30">
        <v>1</v>
      </c>
      <c r="K15" s="31">
        <f>L15+O15</f>
        <v>12.023999999999999</v>
      </c>
      <c r="L15" s="31">
        <v>12.023999999999999</v>
      </c>
      <c r="M15" s="32">
        <v>0</v>
      </c>
      <c r="N15" s="32">
        <v>0</v>
      </c>
      <c r="O15" s="31">
        <v>0</v>
      </c>
      <c r="P15" s="31">
        <f>J15*O15</f>
        <v>0</v>
      </c>
      <c r="Q15" s="31">
        <f>ROUND(J15*(K15-O15),2)</f>
        <v>12.02</v>
      </c>
    </row>
    <row r="16" ht="12.75" customHeight="1">
      <c r="B16" s="28">
        <v>3</v>
      </c>
      <c r="C16" s="29" t="s">
        <v>19</v>
      </c>
      <c r="D16" s="29"/>
      <c r="E16" s="29"/>
      <c r="F16" s="29"/>
      <c r="G16" s="29"/>
      <c r="H16" s="28" t="s">
        <v>17</v>
      </c>
      <c r="I16" s="28">
        <f>IF(H16="кг.",J16,0)</f>
        <v>1</v>
      </c>
      <c r="J16" s="30">
        <v>1</v>
      </c>
      <c r="K16" s="31">
        <f>L16+O16</f>
        <v>13.359999999999999</v>
      </c>
      <c r="L16" s="31">
        <v>13.359999999999999</v>
      </c>
      <c r="M16" s="32">
        <v>0</v>
      </c>
      <c r="N16" s="32">
        <v>0</v>
      </c>
      <c r="O16" s="31">
        <v>0</v>
      </c>
      <c r="P16" s="31">
        <f>J16*O16</f>
        <v>0</v>
      </c>
      <c r="Q16" s="31">
        <f>ROUND(J16*(K16-O16),2)</f>
        <v>13.359999999999999</v>
      </c>
    </row>
    <row r="17" ht="12.75" customHeight="1">
      <c r="B17" s="28">
        <v>4</v>
      </c>
      <c r="C17" s="29" t="s">
        <v>20</v>
      </c>
      <c r="D17" s="29"/>
      <c r="E17" s="29"/>
      <c r="F17" s="29"/>
      <c r="G17" s="29"/>
      <c r="H17" s="28" t="s">
        <v>17</v>
      </c>
      <c r="I17" s="28">
        <f>IF(H17="кг.",J17,0)</f>
        <v>2</v>
      </c>
      <c r="J17" s="30">
        <v>2</v>
      </c>
      <c r="K17" s="31">
        <f>L17+O17</f>
        <v>13.4484</v>
      </c>
      <c r="L17" s="31">
        <v>13.4484</v>
      </c>
      <c r="M17" s="32">
        <v>0</v>
      </c>
      <c r="N17" s="32">
        <v>0</v>
      </c>
      <c r="O17" s="31">
        <v>0</v>
      </c>
      <c r="P17" s="31">
        <f>J17*O17</f>
        <v>0</v>
      </c>
      <c r="Q17" s="31">
        <f>ROUND(J17*(K17-O17),2)</f>
        <v>26.899999999999999</v>
      </c>
    </row>
    <row r="18" ht="12.75" customHeight="1">
      <c r="B18" s="28">
        <v>5</v>
      </c>
      <c r="C18" s="29" t="s">
        <v>21</v>
      </c>
      <c r="D18" s="29"/>
      <c r="E18" s="29"/>
      <c r="F18" s="29"/>
      <c r="G18" s="29"/>
      <c r="H18" s="28" t="s">
        <v>22</v>
      </c>
      <c r="I18" s="28">
        <f>IF(H18="кг.",J18,0)</f>
        <v>0</v>
      </c>
      <c r="J18" s="30">
        <v>1</v>
      </c>
      <c r="K18" s="31">
        <f>L18+O18</f>
        <v>13.359999999999999</v>
      </c>
      <c r="L18" s="31">
        <v>13.359999999999999</v>
      </c>
      <c r="M18" s="32">
        <v>0</v>
      </c>
      <c r="N18" s="32">
        <v>0</v>
      </c>
      <c r="O18" s="31">
        <v>0</v>
      </c>
      <c r="P18" s="31">
        <f>J18*O18</f>
        <v>0</v>
      </c>
      <c r="Q18" s="31">
        <f>ROUND(J18*(K18-O18),2)</f>
        <v>13.359999999999999</v>
      </c>
    </row>
    <row r="19" ht="12.75" customHeight="1">
      <c r="B19" s="33"/>
      <c r="C19" s="34"/>
      <c r="D19" s="34"/>
      <c r="E19" s="34"/>
      <c r="F19" s="35" t="str">
        <f>IF(B20&gt;0,"Всього без ПДВ","Всього")</f>
        <v>Всього</v>
      </c>
      <c r="G19" s="35"/>
      <c r="H19" s="35"/>
      <c r="I19" s="36">
        <f>SUM(I14:I18)</f>
        <v>5</v>
      </c>
      <c r="J19" s="37">
        <f>I19</f>
        <v>5</v>
      </c>
      <c r="K19" s="38"/>
      <c r="L19" s="39"/>
      <c r="M19" s="40"/>
      <c r="N19" s="41">
        <f>SUM(N14:N18)</f>
        <v>0</v>
      </c>
      <c r="O19" s="42">
        <f>SUM(O14:O18)</f>
        <v>0</v>
      </c>
      <c r="P19" s="42">
        <f>SUM(P14:P18)</f>
        <v>0</v>
      </c>
      <c r="Q19" s="43">
        <f>SUM(Q14:Q18)</f>
        <v>78.999999999999986</v>
      </c>
    </row>
    <row r="20" ht="12.75" customHeight="1">
      <c r="B20" s="44">
        <v>0</v>
      </c>
      <c r="C20" s="45">
        <f>ROUND(Q19*B20/100,2)</f>
        <v>0</v>
      </c>
      <c r="D20" s="19"/>
      <c r="E20" s="19"/>
      <c r="F20" s="19"/>
      <c r="G20" s="46"/>
      <c r="H20" s="46"/>
      <c r="I20" s="46"/>
      <c r="J20" s="47" t="str">
        <f>IF(B20&gt;0,CONCATENATE("Всього ПДВ "&amp;WayBillList_NDS&amp;"%"),"Всього без знижки")</f>
        <v>Всього без знижки</v>
      </c>
      <c r="K20" s="39"/>
      <c r="L20" s="39"/>
      <c r="M20" s="48"/>
      <c r="N20" s="48"/>
      <c r="O20" s="48"/>
      <c r="P20" s="48"/>
      <c r="Q20" s="49">
        <f>IF(B20&gt;0,C20,P19+Q19)</f>
        <v>78.999999999999986</v>
      </c>
    </row>
    <row r="21" ht="12.75" customHeight="1">
      <c r="B21" s="50">
        <f>P19+Q19</f>
        <v>78.999999999999986</v>
      </c>
      <c r="H21" s="51" t="str">
        <f>IF(B20&gt;0,"Разом, в т.ч ПДВ:","Всього до сплати")</f>
        <v>Всього до сплати</v>
      </c>
      <c r="I21" s="51"/>
      <c r="J21" s="51"/>
      <c r="K21" s="52"/>
      <c r="L21" s="39"/>
      <c r="M21" s="48"/>
      <c r="N21" s="48"/>
      <c r="O21" s="48"/>
      <c r="P21" s="48"/>
      <c r="Q21" s="53">
        <f>IF(B20&gt;0,Q19+Q20,Q19)</f>
        <v>78.999999999999986</v>
      </c>
    </row>
    <row r="22" ht="12.75" customHeight="1">
      <c r="B22" s="54"/>
      <c r="C22" s="54"/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B23" s="55" t="s">
        <v>23</v>
      </c>
      <c r="C23" s="54"/>
      <c r="D23" s="56" t="s">
        <v>24</v>
      </c>
      <c r="E23" s="56"/>
      <c r="F23" s="56"/>
      <c r="G23" s="56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ht="12.75" customHeight="1">
      <c r="B24" s="54"/>
      <c r="C24" s="54"/>
      <c r="D24" s="54"/>
      <c r="E24" s="54"/>
      <c r="F24" s="54"/>
      <c r="G24" s="54"/>
      <c r="H24" s="46"/>
      <c r="I24" s="46"/>
      <c r="J24" s="46"/>
      <c r="K24" s="46"/>
      <c r="L24" s="46"/>
      <c r="M24" s="46"/>
      <c r="N24" s="46"/>
      <c r="O24" s="46"/>
      <c r="P24" s="46"/>
      <c r="Q24" s="46"/>
    </row>
    <row r="25" ht="12.75" customHeight="1">
      <c r="B25" s="54"/>
      <c r="C25" s="54"/>
      <c r="D25" s="54"/>
      <c r="E25" s="54"/>
      <c r="F25" s="54"/>
      <c r="G25" s="54"/>
      <c r="H25" s="46"/>
      <c r="I25" s="46"/>
      <c r="J25" s="46"/>
      <c r="K25" s="46"/>
      <c r="L25" s="46"/>
      <c r="M25" s="46"/>
      <c r="N25" s="46"/>
      <c r="O25" s="46"/>
      <c r="P25" s="46"/>
      <c r="Q25" s="46"/>
    </row>
    <row r="26" ht="12.75" customHeight="1">
      <c r="B26" s="57">
        <v>-25</v>
      </c>
      <c r="C26" s="57" t="s">
        <v>25</v>
      </c>
      <c r="D26" s="54"/>
      <c r="E26" s="54"/>
      <c r="F26" s="54"/>
      <c r="G26" s="54"/>
      <c r="H26" s="46"/>
      <c r="I26" s="46"/>
      <c r="J26" s="46"/>
      <c r="K26" s="46"/>
      <c r="L26" s="46"/>
      <c r="M26" s="46"/>
      <c r="N26" s="46"/>
      <c r="O26" s="46"/>
      <c r="P26" s="46"/>
      <c r="Q26" s="46"/>
    </row>
    <row r="27" ht="12.75" customHeight="1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</row>
    <row r="28" ht="12.75" customHeight="1">
      <c r="A28" s="58"/>
      <c r="B28" s="60" t="s">
        <v>26</v>
      </c>
      <c r="C28" s="60"/>
      <c r="D28" s="61" t="str">
        <f>IF(B26 &lt; 0,C26," ")</f>
        <v>Developer SP</v>
      </c>
      <c r="E28" s="61"/>
      <c r="F28" s="61"/>
      <c r="G28" s="61"/>
      <c r="H28" s="62" t="s">
        <v>27</v>
      </c>
      <c r="I28" s="62"/>
      <c r="J28" s="62"/>
      <c r="K28" s="63"/>
      <c r="L28" s="63"/>
      <c r="M28" s="63"/>
      <c r="N28" s="63"/>
      <c r="O28" s="63"/>
      <c r="P28" s="63"/>
      <c r="Q28" s="63"/>
    </row>
  </sheetData>
  <mergeCells count="22">
    <mergeCell ref="B22:G22"/>
    <mergeCell ref="B28:C28"/>
    <mergeCell ref="K28:Q28"/>
    <mergeCell ref="D28:G28"/>
    <mergeCell ref="H21:K21"/>
    <mergeCell ref="H28:J28"/>
    <mergeCell ref="B2:H2"/>
    <mergeCell ref="B11:Q11"/>
    <mergeCell ref="J20:K20"/>
    <mergeCell ref="M2:N2"/>
    <mergeCell ref="P2:Q2"/>
    <mergeCell ref="D10:J10"/>
    <mergeCell ref="C12:D12"/>
    <mergeCell ref="C13:G13"/>
    <mergeCell ref="F19:H19"/>
    <mergeCell ref="D8:J8"/>
    <mergeCell ref="D9:Q9"/>
    <mergeCell ref="C14:G14"/>
    <mergeCell ref="C15:G15"/>
    <mergeCell ref="C16:G16"/>
    <mergeCell ref="C17:G17"/>
    <mergeCell ref="C18:G18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28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29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30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31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32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33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34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35</v>
      </c>
      <c r="D8" s="67"/>
      <c r="E8" s="67"/>
      <c r="F8" s="67"/>
      <c r="G8" s="70">
        <v>44771.465077696761</v>
      </c>
      <c r="H8" s="70"/>
      <c r="I8" s="67" t="s">
        <v>36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37</v>
      </c>
      <c r="D9" s="67"/>
      <c r="E9" s="67" t="s">
        <v>1</v>
      </c>
      <c r="F9" s="68" t="s">
        <v>38</v>
      </c>
      <c r="G9" s="71">
        <v>44771.465077696761</v>
      </c>
      <c r="H9" s="71"/>
      <c r="I9" s="68" t="s">
        <v>39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40</v>
      </c>
      <c r="C12" s="73" t="s">
        <v>41</v>
      </c>
      <c r="D12" s="74"/>
      <c r="E12" s="74"/>
      <c r="F12" s="75"/>
      <c r="G12" s="72" t="s">
        <v>42</v>
      </c>
      <c r="H12" s="72" t="s">
        <v>43</v>
      </c>
      <c r="I12" s="72" t="s">
        <v>44</v>
      </c>
      <c r="J12" s="72" t="s">
        <v>45</v>
      </c>
      <c r="K12" s="72" t="s">
        <v>46</v>
      </c>
      <c r="L12" s="72" t="s">
        <v>47</v>
      </c>
      <c r="M12" s="73" t="s">
        <v>48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s="1" customFormat="1" ht="12.75" customHeight="1">
      <c r="B14" s="80">
        <v>2</v>
      </c>
      <c r="C14" s="81" t="s">
        <v>18</v>
      </c>
      <c r="D14" s="82"/>
      <c r="E14" s="82"/>
      <c r="F14" s="83"/>
      <c r="G14" s="84">
        <v>1</v>
      </c>
      <c r="H14" s="84"/>
      <c r="I14" s="84"/>
      <c r="J14" s="85">
        <v>44770.465077696761</v>
      </c>
      <c r="K14" s="84"/>
      <c r="L14" s="84"/>
      <c r="M14" s="86"/>
      <c r="N14" s="87"/>
    </row>
    <row r="15" ht="12.75" customHeight="1"/>
    <row r="16" ht="239.25" customHeight="1">
      <c r="C16" s="88" t="s">
        <v>49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</row>
    <row r="19">
      <c r="C19" s="91" t="s">
        <v>50</v>
      </c>
      <c r="D19" s="91"/>
      <c r="E19" s="91"/>
      <c r="F19" s="91"/>
      <c r="G19" s="91"/>
      <c r="H19" s="91"/>
      <c r="K19" t="s">
        <v>51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2" t="s">
        <v>52</v>
      </c>
      <c r="C1" s="93"/>
      <c r="D1" s="93"/>
      <c r="E1" s="93"/>
      <c r="F1" s="93"/>
      <c r="G1" s="94"/>
      <c r="H1" s="94"/>
      <c r="I1" s="95" t="s">
        <v>1</v>
      </c>
      <c r="J1" s="96"/>
      <c r="K1" s="97" t="s">
        <v>53</v>
      </c>
      <c r="L1" s="98"/>
      <c r="M1" s="99" t="s">
        <v>1</v>
      </c>
      <c r="N1" s="99"/>
      <c r="O1" s="99"/>
    </row>
    <row r="2">
      <c r="J2" s="96"/>
      <c r="K2" s="100"/>
    </row>
    <row r="3">
      <c r="B3" t="s">
        <v>54</v>
      </c>
      <c r="D3" s="98"/>
      <c r="E3" s="99" t="s">
        <v>32</v>
      </c>
      <c r="F3" s="99"/>
      <c r="G3" s="99"/>
      <c r="H3" s="99"/>
      <c r="I3" s="101"/>
      <c r="J3" s="96"/>
      <c r="K3" s="102" t="s">
        <v>4</v>
      </c>
      <c r="L3" s="103"/>
      <c r="M3" s="103"/>
      <c r="N3" s="103"/>
      <c r="O3" s="103"/>
    </row>
    <row r="4" ht="19.5" customHeight="1">
      <c r="B4" t="s">
        <v>55</v>
      </c>
      <c r="E4" s="104">
        <v>44771.465077696761</v>
      </c>
      <c r="F4" s="104"/>
      <c r="G4" s="98"/>
      <c r="H4" s="98"/>
      <c r="I4" s="105"/>
      <c r="J4" s="96"/>
      <c r="K4" s="106"/>
      <c r="L4" s="103"/>
      <c r="M4" s="103"/>
      <c r="N4" s="103"/>
      <c r="O4" s="103"/>
    </row>
    <row r="5">
      <c r="J5" s="96"/>
      <c r="K5" s="100"/>
    </row>
    <row r="6" ht="16.5" customHeight="1">
      <c r="B6" s="24" t="s">
        <v>9</v>
      </c>
      <c r="C6" s="24" t="s">
        <v>56</v>
      </c>
      <c r="D6" s="26"/>
      <c r="E6" s="24" t="s">
        <v>57</v>
      </c>
      <c r="F6" s="26"/>
      <c r="G6" s="107" t="s">
        <v>58</v>
      </c>
      <c r="H6" s="108"/>
      <c r="I6" s="108"/>
      <c r="J6" s="96"/>
      <c r="K6" s="109" t="s">
        <v>59</v>
      </c>
      <c r="L6" s="24" t="s">
        <v>60</v>
      </c>
      <c r="M6" s="26"/>
      <c r="N6" s="27" t="s">
        <v>61</v>
      </c>
      <c r="O6" s="27" t="s">
        <v>62</v>
      </c>
    </row>
    <row r="7" ht="17.25" customHeight="1">
      <c r="B7" s="110"/>
      <c r="C7" s="110"/>
      <c r="D7" s="111"/>
      <c r="E7" s="110"/>
      <c r="F7" s="111"/>
      <c r="G7" s="112" t="s">
        <v>12</v>
      </c>
      <c r="H7" s="113" t="s">
        <v>63</v>
      </c>
      <c r="I7" s="113" t="s">
        <v>64</v>
      </c>
      <c r="J7" s="96"/>
      <c r="K7" s="114"/>
      <c r="L7" s="110"/>
      <c r="M7" s="111"/>
      <c r="N7" s="115"/>
      <c r="O7" s="115"/>
    </row>
    <row r="8">
      <c r="F8" s="116"/>
      <c r="G8" s="117"/>
      <c r="H8" s="117"/>
      <c r="I8" s="118"/>
      <c r="J8" s="96"/>
      <c r="K8" s="116"/>
      <c r="L8" s="117"/>
      <c r="M8" s="117"/>
      <c r="N8" s="117"/>
      <c r="O8" s="117"/>
    </row>
    <row r="9">
      <c r="B9" t="s">
        <v>65</v>
      </c>
      <c r="F9" s="99" t="s">
        <v>4</v>
      </c>
      <c r="G9" s="103"/>
      <c r="H9" s="103"/>
      <c r="I9" s="119"/>
      <c r="J9" s="96"/>
      <c r="K9" s="120" t="s">
        <v>66</v>
      </c>
      <c r="L9" s="121"/>
      <c r="M9" s="121"/>
      <c r="N9" s="121"/>
      <c r="O9" s="117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2022-07-29T08:13:14Z</dcterms:modified>
</cp:coreProperties>
</file>