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Накладна!$A$16:$R$17</definedName>
    <definedName name="range2">'Посвідчення якості'!#REF!</definedName>
    <definedName name="_xlnm.Print_Area" localSheetId="0">Накладна!$A$1:$R$26</definedName>
  </definedNames>
  <calcPr calcId="125725"/>
</workbook>
</file>

<file path=xl/calcChain.xml><?xml version="1.0" encoding="utf-8"?>
<calcChain xmlns="http://schemas.openxmlformats.org/spreadsheetml/2006/main">
  <c r="Q16" i="1"/>
  <c r="M16"/>
  <c r="J18"/>
  <c r="P16"/>
  <c r="K16"/>
  <c r="R17"/>
  <c r="R16" l="1"/>
  <c r="Q11" l="1"/>
  <c r="F11" i="3" l="1"/>
  <c r="K8"/>
  <c r="H8"/>
  <c r="G8"/>
  <c r="I8" s="1"/>
  <c r="E8"/>
  <c r="C8"/>
  <c r="B8"/>
  <c r="E4"/>
  <c r="K3"/>
  <c r="E3"/>
  <c r="M1"/>
  <c r="I1"/>
  <c r="C17" i="2" l="1"/>
  <c r="M14"/>
  <c r="L14"/>
  <c r="K14"/>
  <c r="J14"/>
  <c r="I14"/>
  <c r="H14"/>
  <c r="G14"/>
  <c r="C14"/>
  <c r="B14"/>
  <c r="G9"/>
  <c r="E9"/>
  <c r="G8"/>
  <c r="F7"/>
  <c r="E6"/>
  <c r="C5"/>
  <c r="I4"/>
  <c r="L2"/>
  <c r="J17" i="1" l="1"/>
  <c r="D5" l="1"/>
  <c r="D6" l="1"/>
  <c r="D8" l="1"/>
  <c r="D10" l="1"/>
  <c r="D21" l="1"/>
  <c r="B13" l="1"/>
  <c r="F12" l="1"/>
  <c r="C24" l="1"/>
  <c r="B24"/>
  <c r="D26" s="1"/>
  <c r="C7" l="1"/>
  <c r="B7" l="1"/>
  <c r="D7" s="1"/>
  <c r="D4"/>
  <c r="N16" l="1"/>
  <c r="O16" s="1"/>
  <c r="L16"/>
  <c r="J16"/>
  <c r="H16"/>
  <c r="I16" s="1"/>
  <c r="C16"/>
  <c r="B16"/>
  <c r="B19" l="1"/>
  <c r="B18"/>
  <c r="D9"/>
  <c r="Q2"/>
  <c r="D12"/>
  <c r="D11"/>
  <c r="J2"/>
  <c r="R18" l="1"/>
  <c r="K15"/>
  <c r="R15"/>
  <c r="R19"/>
  <c r="F17"/>
  <c r="H19"/>
  <c r="C18"/>
</calcChain>
</file>

<file path=xl/sharedStrings.xml><?xml version="1.0" encoding="utf-8"?>
<sst xmlns="http://schemas.openxmlformats.org/spreadsheetml/2006/main" count="68" uniqueCount="59">
  <si>
    <t>sum</t>
  </si>
  <si>
    <t>Через кого</t>
  </si>
  <si>
    <t>№</t>
  </si>
  <si>
    <t>Назва і сорт товара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</si>
  <si>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</si>
  <si>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</si>
  <si>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</si>
  <si>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</si>
  <si>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</si>
  <si>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</si>
  <si>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</si>
  <si>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</si>
  <si>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</si>
  <si>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</si>
  <si>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</si>
  <si>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</si>
  <si>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</si>
  <si>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</si>
  <si>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</si>
  <si>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</si>
  <si>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</si>
  <si>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</si>
  <si>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</si>
  <si>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</si>
  <si>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</si>
  <si>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</si>
  <si>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</si>
  <si>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</si>
  <si>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</si>
  <si>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</si>
  <si>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</si>
  <si>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</si>
  <si>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</si>
  <si>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</si>
  <si>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</si>
  <si>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</si>
  <si>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</si>
  <si>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</si>
  <si>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</si>
  <si>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</si>
  <si>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</si>
  <si>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</si>
  <si>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</si>
  <si>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</si>
  <si>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</si>
  <si>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</si>
  <si>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</si>
  <si>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</si>
  <si>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</si>
  <si>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</si>
  <si>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Всього</t>
  </si>
  <si>
    <t>Матеріально відповідальне лице</t>
  </si>
  <si>
    <t>Підпис  ________________  "______"________________20_____р.</t>
  </si>
  <si>
    <t>Автомобильный номер</t>
  </si>
  <si>
    <t>Сума без ПДВ</t>
  </si>
  <si>
    <t xml:space="preserve">Ціна зі знижкою </t>
  </si>
  <si>
    <t>Сума ПДВ</t>
  </si>
  <si>
    <t>ПДВ, %</t>
  </si>
  <si>
    <t>Знижка, %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</si>
</sst>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7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0" fontId="1" fillId="0" borderId="0" xfId="0" applyFont="1" applyBorder="1"/>
    <xf numFmtId="0" fontId="3" fillId="0" borderId="5" xfId="0" applyFont="1" applyBorder="1" applyAlignment="1">
      <alignment horizontal="left"/>
    </xf>
    <xf numFmtId="0" fontId="10" fillId="0" borderId="6" xfId="0" applyFont="1" applyBorder="1"/>
    <xf numFmtId="0" fontId="1" fillId="0" borderId="6" xfId="0" applyFont="1" applyBorder="1"/>
    <xf numFmtId="0" fontId="11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7" fillId="0" borderId="7" xfId="0" applyNumberFormat="1" applyFont="1" applyBorder="1" applyAlignment="1">
      <alignment horizontal="center"/>
    </xf>
    <xf numFmtId="0" fontId="12" fillId="0" borderId="6" xfId="0" applyFont="1" applyBorder="1"/>
    <xf numFmtId="0" fontId="2" fillId="0" borderId="3" xfId="0" applyFont="1" applyFill="1" applyBorder="1" applyAlignment="1">
      <alignment horizontal="left"/>
    </xf>
    <xf numFmtId="2" fontId="1" fillId="0" borderId="3" xfId="0" applyNumberFormat="1" applyFont="1" applyFill="1" applyBorder="1" applyAlignment="1">
      <alignment horizontal="right"/>
    </xf>
    <xf numFmtId="0" fontId="12" fillId="0" borderId="6" xfId="0" applyFont="1" applyBorder="1" applyAlignment="1">
      <alignment horizontal="left"/>
    </xf>
    <xf numFmtId="0" fontId="14" fillId="0" borderId="0" xfId="0" applyFont="1" applyAlignment="1"/>
    <xf numFmtId="0" fontId="16" fillId="0" borderId="8" xfId="0" applyFont="1" applyBorder="1" applyAlignment="1">
      <alignment horizontal="center"/>
    </xf>
    <xf numFmtId="0" fontId="16" fillId="0" borderId="9" xfId="0" applyNumberFormat="1" applyFont="1" applyBorder="1" applyAlignment="1">
      <alignment horizontal="right"/>
    </xf>
    <xf numFmtId="14" fontId="16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0" fontId="20" fillId="0" borderId="0" xfId="0" applyFont="1"/>
    <xf numFmtId="2" fontId="20" fillId="0" borderId="0" xfId="0" applyNumberFormat="1" applyFont="1"/>
    <xf numFmtId="2" fontId="19" fillId="0" borderId="3" xfId="0" applyNumberFormat="1" applyFont="1" applyFill="1" applyBorder="1" applyAlignment="1">
      <alignment horizontal="right"/>
    </xf>
    <xf numFmtId="2" fontId="20" fillId="0" borderId="0" xfId="0" applyNumberFormat="1" applyFont="1" applyBorder="1"/>
    <xf numFmtId="165" fontId="11" fillId="0" borderId="0" xfId="0" applyNumberFormat="1" applyFont="1" applyAlignment="1"/>
    <xf numFmtId="0" fontId="0" fillId="0" borderId="0" xfId="0" applyAlignment="1"/>
    <xf numFmtId="2" fontId="22" fillId="0" borderId="0" xfId="0" applyNumberFormat="1" applyFont="1" applyAlignment="1">
      <alignment horizontal="right"/>
    </xf>
    <xf numFmtId="0" fontId="23" fillId="0" borderId="0" xfId="0" applyFont="1" applyBorder="1"/>
    <xf numFmtId="0" fontId="22" fillId="0" borderId="0" xfId="0" applyFont="1" applyFill="1"/>
    <xf numFmtId="0" fontId="22" fillId="0" borderId="0" xfId="0" applyFont="1"/>
    <xf numFmtId="0" fontId="22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0" fillId="0" borderId="0" xfId="0" applyAlignment="1">
      <alignment vertical="top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26" xfId="0" applyFont="1" applyBorder="1" applyAlignment="1">
      <alignment horizontal="left"/>
    </xf>
    <xf numFmtId="0" fontId="26" fillId="0" borderId="27" xfId="0" applyFont="1" applyBorder="1"/>
    <xf numFmtId="0" fontId="24" fillId="0" borderId="0" xfId="0" applyFont="1"/>
    <xf numFmtId="0" fontId="0" fillId="0" borderId="0" xfId="0" applyBorder="1" applyAlignment="1"/>
    <xf numFmtId="0" fontId="26" fillId="0" borderId="0" xfId="0" applyFont="1" applyBorder="1"/>
    <xf numFmtId="0" fontId="0" fillId="0" borderId="28" xfId="0" applyFont="1" applyBorder="1" applyAlignment="1">
      <alignment horizontal="left"/>
    </xf>
    <xf numFmtId="0" fontId="0" fillId="0" borderId="5" xfId="0" applyBorder="1"/>
    <xf numFmtId="0" fontId="0" fillId="0" borderId="30" xfId="0" applyBorder="1" applyAlignment="1"/>
    <xf numFmtId="0" fontId="26" fillId="0" borderId="28" xfId="0" applyFont="1" applyBorder="1"/>
    <xf numFmtId="0" fontId="2" fillId="2" borderId="3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26" fillId="0" borderId="27" xfId="0" applyFont="1" applyBorder="1" applyAlignment="1">
      <alignment vertical="center"/>
    </xf>
    <xf numFmtId="0" fontId="0" fillId="0" borderId="39" xfId="0" applyFont="1" applyBorder="1" applyAlignment="1">
      <alignment horizontal="left" vertic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26" fillId="0" borderId="0" xfId="0" applyFont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16" xfId="0" applyFont="1" applyBorder="1" applyAlignment="1">
      <alignment horizontal="right" vertical="center"/>
    </xf>
    <xf numFmtId="2" fontId="26" fillId="0" borderId="38" xfId="0" applyNumberFormat="1" applyFont="1" applyBorder="1" applyAlignment="1">
      <alignment horizontal="right" vertic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30" xfId="0" applyBorder="1"/>
    <xf numFmtId="0" fontId="0" fillId="0" borderId="5" xfId="0" applyBorder="1" applyAlignment="1">
      <alignment horizontal="left"/>
    </xf>
    <xf numFmtId="0" fontId="0" fillId="0" borderId="26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0" borderId="46" xfId="0" applyNumberFormat="1" applyFont="1" applyFill="1" applyBorder="1" applyAlignment="1">
      <alignment horizontal="right"/>
    </xf>
    <xf numFmtId="44" fontId="2" fillId="0" borderId="46" xfId="0" applyNumberFormat="1" applyFont="1" applyFill="1" applyBorder="1" applyAlignment="1"/>
    <xf numFmtId="0" fontId="2" fillId="0" borderId="46" xfId="0" applyFont="1" applyFill="1" applyBorder="1" applyAlignment="1">
      <alignment horizontal="left"/>
    </xf>
    <xf numFmtId="2" fontId="17" fillId="0" borderId="46" xfId="0" applyNumberFormat="1" applyFont="1" applyFill="1" applyBorder="1" applyAlignment="1">
      <alignment horizontal="right"/>
    </xf>
    <xf numFmtId="2" fontId="2" fillId="0" borderId="46" xfId="0" applyNumberFormat="1" applyFont="1" applyFill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7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/>
    </xf>
    <xf numFmtId="0" fontId="18" fillId="0" borderId="11" xfId="0" applyFont="1" applyFill="1" applyBorder="1" applyAlignment="1">
      <alignment horizontal="right"/>
    </xf>
    <xf numFmtId="0" fontId="9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14" fontId="3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justify" vertical="top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" fillId="0" borderId="0" xfId="0" applyFont="1" applyAlignment="1">
      <alignment horizontal="left" vertical="top" wrapText="1"/>
    </xf>
    <xf numFmtId="0" fontId="12" fillId="0" borderId="0" xfId="0" applyFont="1" applyBorder="1" applyAlignment="1">
      <alignment horizontal="left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6" fillId="0" borderId="22" xfId="0" applyNumberFormat="1" applyFont="1" applyBorder="1" applyAlignment="1">
      <alignment horizontal="center"/>
    </xf>
    <xf numFmtId="0" fontId="16" fillId="0" borderId="25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2" xfId="0" applyNumberFormat="1" applyFon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6" xfId="0" applyBorder="1" applyAlignment="1">
      <alignment horizontal="left"/>
    </xf>
    <xf numFmtId="14" fontId="0" fillId="0" borderId="29" xfId="0" applyNumberFormat="1" applyBorder="1" applyAlignment="1">
      <alignment horizontal="left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S26"/>
  <sheetViews>
    <sheetView showGridLines="0" tabSelected="1" zoomScaleNormal="100" workbookViewId="0"/>
  </sheetViews>
  <sheetFormatPr defaultRowHeight="12.75"/>
  <cols>
    <col min="1" max="1" width="2.28515625" style="1" customWidth="1"/>
    <col min="2" max="2" width="5.5703125" style="1" customWidth="1"/>
    <col min="3" max="3" width="12.7109375" style="1" customWidth="1"/>
    <col min="4" max="4" width="9" style="1" customWidth="1"/>
    <col min="5" max="5" width="6" style="1" customWidth="1"/>
    <col min="6" max="6" width="8.7109375" style="1" customWidth="1"/>
    <col min="7" max="7" width="5.42578125" style="1" customWidth="1"/>
    <col min="8" max="8" width="7.42578125" style="1" customWidth="1"/>
    <col min="9" max="9" width="14.5703125" style="1" hidden="1" customWidth="1"/>
    <col min="10" max="10" width="10.140625" style="1" customWidth="1"/>
    <col min="11" max="11" width="10.7109375" style="1" customWidth="1"/>
    <col min="12" max="12" width="0.140625" style="1" customWidth="1"/>
    <col min="13" max="13" width="12.28515625" style="1" hidden="1" customWidth="1"/>
    <col min="14" max="14" width="13.28515625" style="1" hidden="1" customWidth="1"/>
    <col min="15" max="15" width="15.85546875" style="1" hidden="1" customWidth="1"/>
    <col min="16" max="16" width="11.42578125" style="1" hidden="1" customWidth="1"/>
    <col min="17" max="17" width="10.5703125" style="1" customWidth="1"/>
    <col min="18" max="18" width="12.42578125" style="1" customWidth="1"/>
    <col min="19" max="16384" width="9.140625" style="1"/>
  </cols>
  <sheetData>
    <row r="2" spans="2:19" ht="16.5" customHeight="1">
      <c r="B2" s="109" t="s">
        <v>7</v>
      </c>
      <c r="C2" s="109"/>
      <c r="D2" s="109"/>
      <c r="E2" s="109"/>
      <c r="F2" s="109"/>
      <c r="G2" s="109"/>
      <c r="H2" s="109"/>
      <c r="I2" s="46"/>
      <c r="J2" s="25" t="e">
        <f>WayBillList_NUM</f>
        <v>#NAME?</v>
      </c>
      <c r="K2" s="22" t="s">
        <v>4</v>
      </c>
      <c r="L2" s="113"/>
      <c r="M2" s="113"/>
      <c r="N2" s="113"/>
      <c r="O2" s="98"/>
      <c r="P2" s="34"/>
      <c r="Q2" s="114" t="e">
        <f>WayBillList_ONDATE</f>
        <v>#NAME?</v>
      </c>
      <c r="R2" s="114"/>
      <c r="S2" s="39"/>
    </row>
    <row r="4" spans="2:19" ht="16.5" thickBot="1">
      <c r="B4" s="20" t="s">
        <v>8</v>
      </c>
      <c r="C4" s="21"/>
      <c r="D4" s="29" t="e">
        <f>WayBillList_EntKaFullName</f>
        <v>#NAME?</v>
      </c>
      <c r="E4" s="26"/>
      <c r="F4" s="26"/>
      <c r="G4" s="21"/>
      <c r="H4" s="21"/>
      <c r="I4" s="21"/>
      <c r="J4" s="21"/>
    </row>
    <row r="5" spans="2:19">
      <c r="B5" s="35"/>
      <c r="D5" s="10" t="e">
        <f>CONCATENATE(IF(WayBillList_EntOKPO&lt;&gt;"","ЗКПО "&amp;WayBillList_EntOKPO&amp;", ",""),"тел. ",WayBillList_EntKaPhone)</f>
        <v>#NAME?</v>
      </c>
    </row>
    <row r="6" spans="2:19">
      <c r="B6" s="35"/>
      <c r="D6" s="10" t="e">
        <f>IF(EntAccount_AccNum&lt;&gt;"",CONCATENATE("Р/р ",EntAccount_AccNum," в ",EntAccount_BankName, ", МФО ",EntAccount_MFO),"")</f>
        <v>#NAME?</v>
      </c>
    </row>
    <row r="7" spans="2:19">
      <c r="B7" s="35" t="e">
        <f>WayBillList_EntINN</f>
        <v>#NAME?</v>
      </c>
      <c r="C7" s="44" t="e">
        <f>WayBillList_EntCertNum</f>
        <v>#NAME?</v>
      </c>
      <c r="D7" s="10" t="e">
        <f>IF(B7&lt;&gt;"",CONCATENATE("ІПН ",B7,", номер свідотцтва ",WayBillList_EntCertNum),"")</f>
        <v>#NAME?</v>
      </c>
    </row>
    <row r="8" spans="2:19" ht="24.75" customHeight="1">
      <c r="B8" s="43"/>
      <c r="D8" s="123" t="e">
        <f>"Адреса: "&amp;WayBillList_AddressSel</f>
        <v>#NAME?</v>
      </c>
      <c r="E8" s="123"/>
      <c r="F8" s="123"/>
      <c r="G8" s="123"/>
      <c r="H8" s="123"/>
      <c r="I8" s="123"/>
      <c r="J8" s="123"/>
    </row>
    <row r="9" spans="2:19" ht="33" customHeight="1" thickBot="1">
      <c r="B9" s="20" t="s">
        <v>11</v>
      </c>
      <c r="C9" s="21"/>
      <c r="D9" s="124" t="e">
        <f>WayBillList_NAME</f>
        <v>#NAME?</v>
      </c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2:19" ht="24.75" customHeight="1">
      <c r="B10" s="42"/>
      <c r="C10" s="18"/>
      <c r="D10" s="116" t="e">
        <f>CONCATENATE("Адреса: ",WayBillList_AddressBuy)</f>
        <v>#NAME?</v>
      </c>
      <c r="E10" s="116"/>
      <c r="F10" s="116"/>
      <c r="G10" s="116"/>
      <c r="H10" s="116"/>
      <c r="I10" s="116"/>
      <c r="J10" s="116"/>
    </row>
    <row r="11" spans="2:19" ht="16.5" customHeight="1">
      <c r="B11" s="13" t="s">
        <v>1</v>
      </c>
      <c r="C11" s="14"/>
      <c r="D11" s="19" t="e">
        <f>WayBillList_RECEIVED</f>
        <v>#NAME?</v>
      </c>
      <c r="E11" s="19"/>
      <c r="F11" s="19"/>
      <c r="G11" s="14"/>
      <c r="H11" s="14"/>
      <c r="I11" s="14"/>
      <c r="J11" s="15" t="s">
        <v>53</v>
      </c>
      <c r="K11" s="15"/>
      <c r="L11" s="15"/>
      <c r="M11" s="15"/>
      <c r="N11" s="15"/>
      <c r="O11" s="15"/>
      <c r="P11" s="15"/>
      <c r="Q11" s="15" t="e">
        <f>WayBillList_CarNumber</f>
        <v>#NAME?</v>
      </c>
      <c r="R11" s="15"/>
    </row>
    <row r="12" spans="2:19" ht="16.5" customHeight="1">
      <c r="B12" s="10" t="s">
        <v>13</v>
      </c>
      <c r="C12" s="11"/>
      <c r="D12" s="23" t="e">
        <f>WayBillList_ATTNUM</f>
        <v>#NAME?</v>
      </c>
      <c r="E12" s="8" t="s">
        <v>4</v>
      </c>
      <c r="F12" s="115" t="e">
        <f>IF(WayBillList_AttDate&gt;0,WayBillList_AttDate,"")</f>
        <v>#NAME?</v>
      </c>
      <c r="G12" s="115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</row>
    <row r="13" spans="2:19" ht="18.75" customHeight="1">
      <c r="B13" s="110" t="e">
        <f>CONCATENATE("Підстава: ",WayBillList_Reason)</f>
        <v>#NAME?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</row>
    <row r="14" spans="2:19" ht="6" customHeight="1">
      <c r="C14" s="117"/>
      <c r="D14" s="117"/>
      <c r="J14" s="2"/>
      <c r="K14" s="2"/>
      <c r="L14" s="2"/>
      <c r="M14" s="2"/>
      <c r="N14" s="2"/>
      <c r="O14" s="2"/>
      <c r="P14" s="2"/>
      <c r="Q14" s="2"/>
    </row>
    <row r="15" spans="2:19" ht="30.75" customHeight="1">
      <c r="B15" s="6" t="s">
        <v>2</v>
      </c>
      <c r="C15" s="118" t="s">
        <v>3</v>
      </c>
      <c r="D15" s="119"/>
      <c r="E15" s="119"/>
      <c r="F15" s="119"/>
      <c r="G15" s="120"/>
      <c r="H15" s="7" t="s">
        <v>6</v>
      </c>
      <c r="I15" s="7"/>
      <c r="J15" s="7" t="s">
        <v>5</v>
      </c>
      <c r="K15" s="6" t="e">
        <f>IF(B18&gt;0,"Ціна з ПДВ","Ціна без знижки")</f>
        <v>#NAME?</v>
      </c>
      <c r="L15" s="99" t="s">
        <v>57</v>
      </c>
      <c r="M15" s="101" t="s">
        <v>58</v>
      </c>
      <c r="N15" s="99" t="s">
        <v>56</v>
      </c>
      <c r="O15" s="99" t="s">
        <v>54</v>
      </c>
      <c r="P15" s="99" t="s">
        <v>55</v>
      </c>
      <c r="Q15" s="6" t="s">
        <v>23</v>
      </c>
      <c r="R15" s="87" t="e">
        <f>IF(B18&gt;0,"Сума з ПДВ","Сума зі знижкою")</f>
        <v>#NAME?</v>
      </c>
    </row>
    <row r="16" spans="2:19" ht="12.75" customHeight="1">
      <c r="B16" s="93" t="e">
        <f>range1_NUM</f>
        <v>#NAME?</v>
      </c>
      <c r="C16" s="121" t="e">
        <f>range1_MATNAME</f>
        <v>#NAME?</v>
      </c>
      <c r="D16" s="121"/>
      <c r="E16" s="121"/>
      <c r="F16" s="121"/>
      <c r="G16" s="121"/>
      <c r="H16" s="93" t="e">
        <f>range1_MSRNAME</f>
        <v>#NAME?</v>
      </c>
      <c r="I16" s="93" t="e">
        <f>IF(H16="кг.",J16,0)</f>
        <v>#NAME?</v>
      </c>
      <c r="J16" s="94" t="e">
        <f>range1_AMOUNT</f>
        <v>#NAME?</v>
      </c>
      <c r="K16" s="95" t="e">
        <f>range1_BasePrice</f>
        <v>#NAME?</v>
      </c>
      <c r="L16" s="96" t="e">
        <f>range1_NDS</f>
        <v>#NAME?</v>
      </c>
      <c r="M16" s="96" t="e">
        <f>range1_Discount</f>
        <v>#NAME?</v>
      </c>
      <c r="N16" s="96" t="e">
        <f>range1_SumNDS</f>
        <v>#NAME?</v>
      </c>
      <c r="O16" s="96" t="e">
        <f>R16-N16</f>
        <v>#NAME?</v>
      </c>
      <c r="P16" s="95" t="e">
        <f>range1_PRICE</f>
        <v>#NAME?</v>
      </c>
      <c r="Q16" s="95" t="e">
        <f>R16*M16/100</f>
        <v>#NAME?</v>
      </c>
      <c r="R16" s="95" t="e">
        <f>range1_Total</f>
        <v>#NAME?</v>
      </c>
    </row>
    <row r="17" spans="1:18" ht="12.75" customHeight="1">
      <c r="B17" s="16"/>
      <c r="C17" s="17"/>
      <c r="D17" s="17"/>
      <c r="E17" s="17"/>
      <c r="F17" s="122" t="e">
        <f>IF(B18&gt;0,"Всього без ПДВ","Всього")</f>
        <v>#NAME?</v>
      </c>
      <c r="G17" s="122"/>
      <c r="H17" s="122"/>
      <c r="I17" s="48" t="s">
        <v>0</v>
      </c>
      <c r="J17" s="88" t="str">
        <f>I17</f>
        <v>sum</v>
      </c>
      <c r="K17" s="89"/>
      <c r="L17" s="90"/>
      <c r="M17" s="90"/>
      <c r="N17" s="91" t="s">
        <v>0</v>
      </c>
      <c r="O17" s="91" t="s">
        <v>0</v>
      </c>
      <c r="P17" s="91"/>
      <c r="Q17" s="91" t="s">
        <v>0</v>
      </c>
      <c r="R17" s="92" t="str">
        <f>O17</f>
        <v>sum</v>
      </c>
    </row>
    <row r="18" spans="1:18" ht="12.75" customHeight="1">
      <c r="B18" s="38" t="e">
        <f>WayBillList_NDS</f>
        <v>#NAME?</v>
      </c>
      <c r="C18" s="41" t="e">
        <f>ROUND(R17*B18/100,2)</f>
        <v>#VALUE!</v>
      </c>
      <c r="D18" s="18"/>
      <c r="E18" s="18"/>
      <c r="F18" s="18"/>
      <c r="G18" s="3"/>
      <c r="H18" s="3"/>
      <c r="I18" s="3"/>
      <c r="J18" s="111" t="e">
        <f>IF(B18&gt;0,"Всього ПДВ","Всього без знижки")</f>
        <v>#NAME?</v>
      </c>
      <c r="K18" s="112"/>
      <c r="L18" s="27"/>
      <c r="M18" s="27"/>
      <c r="N18" s="27"/>
      <c r="O18" s="27"/>
      <c r="P18" s="27"/>
      <c r="Q18" s="27"/>
      <c r="R18" s="28" t="e">
        <f>IF(B18&gt;0,N17,Q17+R17)</f>
        <v>#NAME?</v>
      </c>
    </row>
    <row r="19" spans="1:18" ht="12.75" customHeight="1">
      <c r="B19" s="36" t="e">
        <f>Q17+R17</f>
        <v>#VALUE!</v>
      </c>
      <c r="H19" s="106" t="e">
        <f>IF(B18&gt;0,"Разом, в т.ч ПДВ:","Всього до сплати")</f>
        <v>#NAME?</v>
      </c>
      <c r="I19" s="106"/>
      <c r="J19" s="106"/>
      <c r="K19" s="107"/>
      <c r="L19" s="27"/>
      <c r="M19" s="27"/>
      <c r="N19" s="27"/>
      <c r="O19" s="27"/>
      <c r="P19" s="27"/>
      <c r="Q19" s="27"/>
      <c r="R19" s="37" t="e">
        <f>IF(B18&gt;0,R17+R18,R17)</f>
        <v>#NAME?</v>
      </c>
    </row>
    <row r="20" spans="1:18" ht="12.75" customHeight="1">
      <c r="B20" s="102"/>
      <c r="C20" s="102"/>
      <c r="D20" s="102"/>
      <c r="E20" s="102"/>
      <c r="F20" s="102"/>
      <c r="G20" s="10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2.75" customHeight="1">
      <c r="B21" s="24" t="s">
        <v>12</v>
      </c>
      <c r="C21" s="23"/>
      <c r="D21" s="19" t="e">
        <f>WayBillList_www</f>
        <v>#NAME?</v>
      </c>
      <c r="E21" s="19"/>
      <c r="F21" s="19"/>
      <c r="G21" s="19"/>
      <c r="H21" s="13"/>
      <c r="I21" s="47"/>
      <c r="J21" s="13"/>
      <c r="K21" s="13"/>
      <c r="L21" s="13"/>
      <c r="M21" s="100"/>
      <c r="N21" s="13"/>
      <c r="O21" s="97"/>
      <c r="P21" s="13"/>
      <c r="Q21" s="13"/>
      <c r="R21" s="13"/>
    </row>
    <row r="22" spans="1:18" ht="12.75" customHeight="1">
      <c r="B22" s="23"/>
      <c r="C22" s="23"/>
      <c r="D22" s="23"/>
      <c r="E22" s="23"/>
      <c r="F22" s="23"/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2.75" customHeight="1">
      <c r="B23" s="23"/>
      <c r="C23" s="23"/>
      <c r="D23" s="23"/>
      <c r="E23" s="23"/>
      <c r="F23" s="2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2.75" customHeight="1">
      <c r="B24" s="45" t="e">
        <f>WayBillList_WTYPE</f>
        <v>#NAME?</v>
      </c>
      <c r="C24" s="45" t="e">
        <f>WayBillList_PERSONNAME</f>
        <v>#NAME?</v>
      </c>
      <c r="D24" s="23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2.75" customHeight="1">
      <c r="A26" s="4"/>
      <c r="B26" s="103" t="s">
        <v>9</v>
      </c>
      <c r="C26" s="103"/>
      <c r="D26" s="105" t="e">
        <f>IF(B24 &lt; 0,C24," ")</f>
        <v>#NAME?</v>
      </c>
      <c r="E26" s="105"/>
      <c r="F26" s="105"/>
      <c r="G26" s="105"/>
      <c r="H26" s="108" t="s">
        <v>10</v>
      </c>
      <c r="I26" s="108"/>
      <c r="J26" s="108"/>
      <c r="K26" s="104"/>
      <c r="L26" s="104"/>
      <c r="M26" s="104"/>
      <c r="N26" s="104"/>
      <c r="O26" s="104"/>
      <c r="P26" s="104"/>
      <c r="Q26" s="104"/>
      <c r="R26" s="104"/>
    </row>
  </sheetData>
  <mergeCells count="19">
    <mergeCell ref="B2:H2"/>
    <mergeCell ref="B13:R13"/>
    <mergeCell ref="J18:K18"/>
    <mergeCell ref="L2:N2"/>
    <mergeCell ref="Q2:R2"/>
    <mergeCell ref="F12:G12"/>
    <mergeCell ref="D10:J10"/>
    <mergeCell ref="C14:D14"/>
    <mergeCell ref="C15:G15"/>
    <mergeCell ref="C16:G16"/>
    <mergeCell ref="F17:H17"/>
    <mergeCell ref="D8:J8"/>
    <mergeCell ref="D9:R9"/>
    <mergeCell ref="B20:G20"/>
    <mergeCell ref="B26:C26"/>
    <mergeCell ref="K26:R26"/>
    <mergeCell ref="D26:G26"/>
    <mergeCell ref="H19:K19"/>
    <mergeCell ref="H26:J26"/>
  </mergeCells>
  <phoneticPr fontId="0" type="noConversion"/>
  <pageMargins left="0.39370078740157483" right="0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B1:N48"/>
  <sheetViews>
    <sheetView topLeftCell="A13" zoomScale="145" zoomScaleNormal="145" workbookViewId="0">
      <selection activeCell="C17" sqref="C17:N17"/>
    </sheetView>
  </sheetViews>
  <sheetFormatPr defaultRowHeight="12.75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7.140625" customWidth="1"/>
  </cols>
  <sheetData>
    <row r="1" spans="2:14" ht="35.25" customHeight="1">
      <c r="B1" s="133" t="s">
        <v>24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</row>
    <row r="2" spans="2:14" s="1" customFormat="1" ht="27.75" customHeight="1">
      <c r="B2" s="135" t="s">
        <v>25</v>
      </c>
      <c r="C2" s="135"/>
      <c r="D2" s="135"/>
      <c r="E2" s="135"/>
      <c r="F2" s="135"/>
      <c r="G2" s="135"/>
      <c r="H2" s="135"/>
      <c r="I2" s="135"/>
      <c r="J2" s="135"/>
      <c r="K2" s="135"/>
      <c r="L2" s="49" t="e">
        <f>WayBillList_NUM</f>
        <v>#NAME?</v>
      </c>
      <c r="M2" s="30"/>
      <c r="N2" s="30"/>
    </row>
    <row r="3" spans="2:14" s="1" customFormat="1" ht="14.25" customHeight="1">
      <c r="B3" s="138" t="s">
        <v>26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</row>
    <row r="4" spans="2:14" s="1" customFormat="1" ht="14.25" customHeight="1">
      <c r="B4" s="51"/>
      <c r="C4" s="136" t="s">
        <v>34</v>
      </c>
      <c r="D4" s="136"/>
      <c r="E4" s="136"/>
      <c r="F4" s="136"/>
      <c r="G4" s="136"/>
      <c r="H4" s="136"/>
      <c r="I4" s="136" t="e">
        <f>WayBillList_EntKaFullName</f>
        <v>#NAME?</v>
      </c>
      <c r="J4" s="136"/>
      <c r="K4" s="136"/>
      <c r="L4" s="136"/>
      <c r="M4" s="136"/>
      <c r="N4" s="136"/>
    </row>
    <row r="5" spans="2:14" s="1" customFormat="1" ht="16.5" customHeight="1">
      <c r="B5" s="51"/>
      <c r="C5" s="136" t="e">
        <f>WayBillList_AddressSel</f>
        <v>#NAME?</v>
      </c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</row>
    <row r="6" spans="2:14" s="1" customFormat="1" ht="16.5" customHeight="1">
      <c r="B6" s="51"/>
      <c r="C6" s="136" t="s">
        <v>35</v>
      </c>
      <c r="D6" s="136"/>
      <c r="E6" s="136" t="e">
        <f>WayBillList_EntKaFullName</f>
        <v>#NAME?</v>
      </c>
      <c r="F6" s="136"/>
      <c r="G6" s="136"/>
      <c r="H6" s="136"/>
      <c r="I6" s="136"/>
      <c r="J6" s="136"/>
      <c r="K6" s="136"/>
      <c r="L6" s="136"/>
      <c r="M6" s="136"/>
      <c r="N6" s="136"/>
    </row>
    <row r="7" spans="2:14" s="1" customFormat="1" ht="15.75" customHeight="1">
      <c r="B7" s="51"/>
      <c r="C7" s="30" t="s">
        <v>27</v>
      </c>
      <c r="D7" s="30"/>
      <c r="E7" s="30"/>
      <c r="F7" s="136" t="e">
        <f>WayBillList_NAME</f>
        <v>#NAME?</v>
      </c>
      <c r="G7" s="136"/>
      <c r="H7" s="136"/>
      <c r="I7" s="136"/>
      <c r="J7" s="136"/>
      <c r="K7" s="136"/>
      <c r="L7" s="136"/>
      <c r="M7" s="136"/>
      <c r="N7" s="136"/>
    </row>
    <row r="8" spans="2:14" s="1" customFormat="1" ht="16.5" customHeight="1">
      <c r="B8" s="50"/>
      <c r="C8" s="136" t="s">
        <v>28</v>
      </c>
      <c r="D8" s="136"/>
      <c r="E8" s="136"/>
      <c r="F8" s="136"/>
      <c r="G8" s="137" t="e">
        <f>WayBillList_ONDATE</f>
        <v>#NAME?</v>
      </c>
      <c r="H8" s="137"/>
      <c r="I8" s="136" t="s">
        <v>29</v>
      </c>
      <c r="J8" s="136"/>
      <c r="K8" s="136"/>
      <c r="L8" s="136"/>
      <c r="M8" s="136"/>
      <c r="N8" s="136"/>
    </row>
    <row r="9" spans="2:14" s="1" customFormat="1" ht="17.25" customHeight="1">
      <c r="B9" s="50"/>
      <c r="C9" s="49" t="s">
        <v>30</v>
      </c>
      <c r="D9" s="49"/>
      <c r="E9" s="49" t="e">
        <f>WayBillList_NUM</f>
        <v>#NAME?</v>
      </c>
      <c r="F9" s="30" t="s">
        <v>31</v>
      </c>
      <c r="G9" s="139" t="e">
        <f>WayBillList_ONDATE</f>
        <v>#NAME?</v>
      </c>
      <c r="H9" s="139"/>
      <c r="I9" s="30" t="s">
        <v>32</v>
      </c>
      <c r="J9" s="30"/>
      <c r="K9" s="30"/>
      <c r="L9" s="49"/>
      <c r="M9" s="30"/>
      <c r="N9" s="30"/>
    </row>
    <row r="10" spans="2:14" s="1" customFormat="1" ht="14.25" customHeight="1">
      <c r="B10" s="50"/>
      <c r="C10" s="49"/>
      <c r="D10" s="49"/>
      <c r="E10" s="49"/>
      <c r="F10" s="49"/>
      <c r="G10" s="30"/>
      <c r="H10" s="50"/>
      <c r="I10" s="50"/>
      <c r="J10" s="50"/>
      <c r="K10" s="50"/>
      <c r="L10" s="49"/>
      <c r="M10" s="30"/>
      <c r="N10" s="30"/>
    </row>
    <row r="11" spans="2:14" s="1" customFormat="1"/>
    <row r="12" spans="2:14" s="1" customFormat="1" ht="23.25" customHeight="1">
      <c r="B12" s="125" t="s">
        <v>14</v>
      </c>
      <c r="C12" s="127" t="s">
        <v>15</v>
      </c>
      <c r="D12" s="128"/>
      <c r="E12" s="128"/>
      <c r="F12" s="129"/>
      <c r="G12" s="125" t="s">
        <v>16</v>
      </c>
      <c r="H12" s="125" t="s">
        <v>17</v>
      </c>
      <c r="I12" s="125" t="s">
        <v>18</v>
      </c>
      <c r="J12" s="125" t="s">
        <v>19</v>
      </c>
      <c r="K12" s="125" t="s">
        <v>20</v>
      </c>
      <c r="L12" s="125" t="s">
        <v>21</v>
      </c>
      <c r="M12" s="127" t="s">
        <v>22</v>
      </c>
      <c r="N12" s="129"/>
    </row>
    <row r="13" spans="2:14" s="1" customFormat="1" ht="27" customHeight="1">
      <c r="B13" s="126"/>
      <c r="C13" s="130"/>
      <c r="D13" s="131"/>
      <c r="E13" s="131"/>
      <c r="F13" s="132"/>
      <c r="G13" s="126"/>
      <c r="H13" s="126"/>
      <c r="I13" s="126"/>
      <c r="J13" s="126"/>
      <c r="K13" s="126"/>
      <c r="L13" s="126"/>
      <c r="M13" s="130"/>
      <c r="N13" s="132"/>
    </row>
    <row r="14" spans="2:14" s="1" customFormat="1" ht="12.75" customHeight="1">
      <c r="B14" s="31" t="e">
        <f>Posvitcheny_NUM</f>
        <v>#NAME?</v>
      </c>
      <c r="C14" s="144" t="e">
        <f>Posvitcheny_NAME</f>
        <v>#NAME?</v>
      </c>
      <c r="D14" s="145"/>
      <c r="E14" s="145"/>
      <c r="F14" s="146"/>
      <c r="G14" s="32" t="e">
        <f>Posvitcheny_AMOUNT</f>
        <v>#NAME?</v>
      </c>
      <c r="H14" s="32" t="e">
        <f>Posvitcheny_CF1</f>
        <v>#NAME?</v>
      </c>
      <c r="I14" s="32" t="e">
        <f>Posvitcheny_CF2</f>
        <v>#NAME?</v>
      </c>
      <c r="J14" s="33" t="e">
        <f>Posvitcheny_ONDATE</f>
        <v>#NAME?</v>
      </c>
      <c r="K14" s="32" t="e">
        <f>Posvitcheny_CF3</f>
        <v>#NAME?</v>
      </c>
      <c r="L14" s="32" t="e">
        <f>Posvitcheny_CF4</f>
        <v>#NAME?</v>
      </c>
      <c r="M14" s="141" t="e">
        <f>Posvitcheny_CF5</f>
        <v>#NAME?</v>
      </c>
      <c r="N14" s="142"/>
    </row>
    <row r="15" spans="2:14" ht="12.75" customHeight="1"/>
    <row r="16" spans="2:14" ht="12.75" customHeight="1"/>
    <row r="17" spans="3:14" ht="239.25" customHeight="1">
      <c r="C17" s="143" t="e">
        <f>WayBillList_Declaration</f>
        <v>#NAME?</v>
      </c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</row>
    <row r="18" spans="3:14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40"/>
    </row>
    <row r="20" spans="3:14">
      <c r="C20" s="140" t="s">
        <v>36</v>
      </c>
      <c r="D20" s="140"/>
      <c r="E20" s="140"/>
      <c r="F20" s="140"/>
      <c r="G20" s="140"/>
      <c r="H20" s="140"/>
      <c r="K20" t="s">
        <v>33</v>
      </c>
    </row>
    <row r="21" spans="3:14" ht="12.75" customHeight="1"/>
    <row r="22" spans="3:14" ht="12.75" customHeight="1"/>
    <row r="23" spans="3:14" ht="12.75" customHeight="1"/>
    <row r="24" spans="3:14" ht="12.75" customHeight="1"/>
    <row r="25" spans="3:14" ht="12.75" customHeight="1"/>
    <row r="26" spans="3:14" ht="12.75" customHeight="1"/>
    <row r="27" spans="3:14" ht="12.75" customHeight="1"/>
    <row r="28" spans="3:14" ht="12.75" customHeight="1"/>
    <row r="29" spans="3:14" ht="12.75" customHeight="1"/>
    <row r="30" spans="3:14" ht="12.75" customHeight="1"/>
    <row r="31" spans="3:14" ht="12.75" customHeight="1"/>
    <row r="32" spans="3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mergeCells count="26"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</mergeCells>
  <phoneticPr fontId="0" type="noConversion"/>
  <pageMargins left="0.51181102362204722" right="0.51181102362204722" top="0.55118110236220474" bottom="0.55118110236220474" header="0.31496062992125984" footer="0.31496062992125984"/>
  <pageSetup paperSize="9" scale="78" fitToHeight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O11"/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>
      <c r="B1" s="53" t="s">
        <v>37</v>
      </c>
      <c r="C1" s="54"/>
      <c r="D1" s="54"/>
      <c r="E1" s="54"/>
      <c r="F1" s="54"/>
      <c r="G1" s="55"/>
      <c r="H1" s="55"/>
      <c r="I1" s="56" t="e">
        <f>WayBillList_NUM</f>
        <v>#NAME?</v>
      </c>
      <c r="J1" s="57"/>
      <c r="K1" s="58" t="s">
        <v>38</v>
      </c>
      <c r="L1" s="59"/>
      <c r="M1" s="154" t="e">
        <f>WayBillList_NUM</f>
        <v>#NAME?</v>
      </c>
      <c r="N1" s="154"/>
      <c r="O1" s="154"/>
    </row>
    <row r="2" spans="2:15">
      <c r="J2" s="57"/>
      <c r="K2" s="60"/>
    </row>
    <row r="3" spans="2:15">
      <c r="B3" t="s">
        <v>39</v>
      </c>
      <c r="D3" s="59"/>
      <c r="E3" s="154" t="e">
        <f>WayBillList_AddressSel</f>
        <v>#NAME?</v>
      </c>
      <c r="F3" s="154"/>
      <c r="G3" s="154"/>
      <c r="H3" s="154"/>
      <c r="I3" s="155"/>
      <c r="J3" s="57"/>
      <c r="K3" s="61" t="e">
        <f>WayBillList_EntKaFullName</f>
        <v>#NAME?</v>
      </c>
      <c r="L3" s="62"/>
      <c r="M3" s="62"/>
      <c r="N3" s="62"/>
      <c r="O3" s="62"/>
    </row>
    <row r="4" spans="2:15" ht="19.5" customHeight="1">
      <c r="B4" t="s">
        <v>40</v>
      </c>
      <c r="E4" s="156" t="e">
        <f>WayBillList_ONDATE</f>
        <v>#NAME?</v>
      </c>
      <c r="F4" s="156"/>
      <c r="G4" s="59"/>
      <c r="H4" s="59"/>
      <c r="I4" s="63"/>
      <c r="J4" s="57"/>
      <c r="K4" s="64"/>
      <c r="L4" s="62"/>
      <c r="M4" s="62"/>
      <c r="N4" s="62"/>
      <c r="O4" s="62"/>
    </row>
    <row r="5" spans="2:15">
      <c r="J5" s="57"/>
      <c r="K5" s="60"/>
    </row>
    <row r="6" spans="2:15" ht="16.5" customHeight="1">
      <c r="B6" s="118" t="s">
        <v>2</v>
      </c>
      <c r="C6" s="118" t="s">
        <v>41</v>
      </c>
      <c r="D6" s="120"/>
      <c r="E6" s="118" t="s">
        <v>42</v>
      </c>
      <c r="F6" s="120"/>
      <c r="G6" s="161" t="s">
        <v>43</v>
      </c>
      <c r="H6" s="162"/>
      <c r="I6" s="162"/>
      <c r="J6" s="57"/>
      <c r="K6" s="163" t="s">
        <v>44</v>
      </c>
      <c r="L6" s="118" t="s">
        <v>45</v>
      </c>
      <c r="M6" s="120"/>
      <c r="N6" s="159" t="s">
        <v>46</v>
      </c>
      <c r="O6" s="159" t="s">
        <v>47</v>
      </c>
    </row>
    <row r="7" spans="2:15" ht="17.25" customHeight="1">
      <c r="B7" s="157"/>
      <c r="C7" s="157"/>
      <c r="D7" s="158"/>
      <c r="E7" s="157"/>
      <c r="F7" s="158"/>
      <c r="G7" s="12" t="s">
        <v>5</v>
      </c>
      <c r="H7" s="65" t="s">
        <v>48</v>
      </c>
      <c r="I7" s="65" t="s">
        <v>49</v>
      </c>
      <c r="J7" s="57"/>
      <c r="K7" s="164"/>
      <c r="L7" s="157"/>
      <c r="M7" s="158"/>
      <c r="N7" s="160"/>
      <c r="O7" s="160"/>
    </row>
    <row r="8" spans="2:15" ht="19.5" customHeight="1">
      <c r="B8" s="66" t="e">
        <f>range_oz_Num</f>
        <v>#NAME?</v>
      </c>
      <c r="C8" s="147" t="e">
        <f>range_oz_InvNumber</f>
        <v>#NAME?</v>
      </c>
      <c r="D8" s="147"/>
      <c r="E8" s="148" t="e">
        <f>range_oz_MatName</f>
        <v>#NAME?</v>
      </c>
      <c r="F8" s="149"/>
      <c r="G8" s="67" t="e">
        <f>range_oz_Remain</f>
        <v>#NAME?</v>
      </c>
      <c r="H8" s="68" t="e">
        <f>range_oz_Price</f>
        <v>#NAME?</v>
      </c>
      <c r="I8" s="69" t="e">
        <f>G8*H8</f>
        <v>#NAME?</v>
      </c>
      <c r="J8" s="70"/>
      <c r="K8" s="71" t="e">
        <f>range_oz_MatName</f>
        <v>#NAME?</v>
      </c>
      <c r="L8" s="150"/>
      <c r="M8" s="151"/>
      <c r="N8" s="72"/>
      <c r="O8" s="73"/>
    </row>
    <row r="9" spans="2:15" ht="21" customHeight="1">
      <c r="F9" s="74" t="s">
        <v>50</v>
      </c>
      <c r="G9" s="75" t="s">
        <v>0</v>
      </c>
      <c r="H9" s="76"/>
      <c r="I9" s="77" t="s">
        <v>0</v>
      </c>
      <c r="J9" s="57"/>
      <c r="K9" s="74" t="s">
        <v>50</v>
      </c>
      <c r="L9" s="152"/>
      <c r="M9" s="153"/>
      <c r="N9" s="78"/>
      <c r="O9" s="79"/>
    </row>
    <row r="10" spans="2:15">
      <c r="F10" s="80"/>
      <c r="G10" s="81"/>
      <c r="H10" s="81"/>
      <c r="I10" s="82"/>
      <c r="J10" s="57"/>
      <c r="K10" s="80"/>
      <c r="L10" s="81"/>
      <c r="M10" s="81"/>
      <c r="N10" s="81"/>
      <c r="O10" s="81"/>
    </row>
    <row r="11" spans="2:15">
      <c r="B11" t="s">
        <v>51</v>
      </c>
      <c r="F11" s="83" t="e">
        <f>WayBillList_EntKaFullName</f>
        <v>#NAME?</v>
      </c>
      <c r="G11" s="62"/>
      <c r="H11" s="62"/>
      <c r="I11" s="84"/>
      <c r="J11" s="57"/>
      <c r="K11" s="85" t="s">
        <v>52</v>
      </c>
      <c r="L11" s="86"/>
      <c r="M11" s="86"/>
      <c r="N11" s="86"/>
      <c r="O11" s="81"/>
    </row>
  </sheetData>
  <mergeCells count="15">
    <mergeCell ref="B6:B7"/>
    <mergeCell ref="C6:D7"/>
    <mergeCell ref="E6:F7"/>
    <mergeCell ref="G6:I6"/>
    <mergeCell ref="K6:K7"/>
    <mergeCell ref="C8:D8"/>
    <mergeCell ref="E8:F8"/>
    <mergeCell ref="L8:M8"/>
    <mergeCell ref="L9:M9"/>
    <mergeCell ref="M1:O1"/>
    <mergeCell ref="E3:I3"/>
    <mergeCell ref="E4:F4"/>
    <mergeCell ref="L6:M7"/>
    <mergeCell ref="N6:N7"/>
    <mergeCell ref="O6:O7"/>
  </mergeCells>
  <pageMargins left="0.70866141732283472" right="0.31496062992125984" top="0.74803149606299213" bottom="0.74803149606299213" header="0.31496062992125984" footer="0.31496062992125984"/>
  <pageSetup paperSize="9"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2019-01-17T13:12:16Z</cp:lastPrinted>
  <dcterms:created xsi:type="dcterms:W3CDTF">2001-10-10T06:27:02Z</dcterms:created>
  <dcterms:modified xsi:type="dcterms:W3CDTF">2023-02-28T14:35:50Z</dcterms:modified>
</cp:coreProperties>
</file>