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5550" yWindow="5175" windowWidth="13395" windowHeight="8310"/>
  </bookViews>
  <sheets>
    <sheet name="Накладна" sheetId="1" r:id="rId1"/>
  </sheets>
  <definedNames>
    <definedName name="Posvitcheny">#REF!</definedName>
    <definedName name="range_oz">#REF!</definedName>
    <definedName name="range1">Накладна!$A$14:$Q$15</definedName>
    <definedName name="range2">#REF!</definedName>
    <definedName name="_xlnm.Print_Area" localSheetId="0">Накладна!$A$1:$Q$24</definedName>
  </definedNames>
  <calcPr calcId="125725"/>
</workbook>
</file>

<file path=xl/calcChain.xml><?xml version="1.0" encoding="utf-8"?>
<calcChain xmlns="http://schemas.openxmlformats.org/spreadsheetml/2006/main">
  <c r="B11" i="1"/>
  <c r="J15" l="1"/>
  <c r="D5" l="1"/>
  <c r="D6" l="1"/>
  <c r="D8" l="1"/>
  <c r="D10" l="1"/>
  <c r="D19" l="1"/>
  <c r="C22" l="1"/>
  <c r="B22"/>
  <c r="D24" s="1"/>
  <c r="C7" l="1"/>
  <c r="B7" l="1"/>
  <c r="D7" s="1"/>
  <c r="D4"/>
  <c r="O14" l="1"/>
  <c r="N14"/>
  <c r="M14"/>
  <c r="L14"/>
  <c r="J14"/>
  <c r="H14"/>
  <c r="I14" s="1"/>
  <c r="C14"/>
  <c r="B14"/>
  <c r="B17" l="1"/>
  <c r="B16"/>
  <c r="J16" s="1"/>
  <c r="K14"/>
  <c r="Q14" s="1"/>
  <c r="D9"/>
  <c r="P2"/>
  <c r="J2"/>
  <c r="Q17" l="1"/>
  <c r="F15"/>
  <c r="H17"/>
  <c r="Q16"/>
  <c r="K13"/>
  <c r="C16"/>
  <c r="Q13"/>
  <c r="P14"/>
</calcChain>
</file>

<file path=xl/sharedStrings.xml><?xml version="1.0" encoding="utf-8"?>
<sst xmlns="http://schemas.openxmlformats.org/spreadsheetml/2006/main" count="20" uniqueCount="15">
  <si>
    <t>sum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</si>
  <si>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</si>
  <si>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</si>
  <si>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</si>
  <si>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</si>
  <si>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</si>
  <si>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</si>
  <si>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Відвантажив(ла)</t>
  </si>
  <si>
    <t>Отримав(ла)</t>
  </si>
  <si>
    <t>ПДВ</t>
  </si>
  <si>
    <t>Всього на суму:</t>
  </si>
  <si>
    <t>Знижка</t>
  </si>
  <si>
    <t>Ціна зі знижкою</t>
  </si>
  <si>
    <t>Продавець</t>
  </si>
  <si>
    <t>Торгова точка</t>
  </si>
</sst>
</file>

<file path=xl/styles.xml><?xml version="1.0" encoding="utf-8"?>
<styleSheet xmlns="http://schemas.openxmlformats.org/spreadsheetml/2006/main">
  <numFmts count="3">
    <numFmt numFmtId="44" formatCode="_-* #,##0.00\ &quot;₽&quot;_-;\-* #,##0.00\ &quot;₽&quot;_-;_-* &quot;-&quot;??\ &quot;₽&quot;_-;_-@_-"/>
    <numFmt numFmtId="164" formatCode="0.0000"/>
    <numFmt numFmtId="165" formatCode="dd/mm/yy\ h:mm;@"/>
  </numFmts>
  <fonts count="2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1" fillId="0" borderId="0" xfId="0" applyFont="1" applyBorder="1"/>
    <xf numFmtId="0" fontId="3" fillId="0" borderId="4" xfId="0" applyFont="1" applyBorder="1" applyAlignment="1">
      <alignment horizontal="left"/>
    </xf>
    <xf numFmtId="0" fontId="10" fillId="0" borderId="5" xfId="0" applyFont="1" applyBorder="1"/>
    <xf numFmtId="0" fontId="1" fillId="0" borderId="5" xfId="0" applyFont="1" applyBorder="1"/>
    <xf numFmtId="0" fontId="11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6" xfId="0" applyNumberFormat="1" applyFont="1" applyBorder="1" applyAlignment="1">
      <alignment horizontal="center"/>
    </xf>
    <xf numFmtId="0" fontId="12" fillId="0" borderId="5" xfId="0" applyFont="1" applyBorder="1"/>
    <xf numFmtId="0" fontId="2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0" fontId="12" fillId="0" borderId="5" xfId="0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2" fillId="0" borderId="7" xfId="0" applyFont="1" applyFill="1" applyBorder="1" applyAlignment="1">
      <alignment horizontal="right"/>
    </xf>
    <xf numFmtId="0" fontId="18" fillId="0" borderId="0" xfId="0" applyFont="1"/>
    <xf numFmtId="2" fontId="18" fillId="0" borderId="0" xfId="0" applyNumberFormat="1" applyFont="1"/>
    <xf numFmtId="2" fontId="17" fillId="0" borderId="3" xfId="0" applyNumberFormat="1" applyFont="1" applyFill="1" applyBorder="1" applyAlignment="1">
      <alignment horizontal="right"/>
    </xf>
    <xf numFmtId="2" fontId="18" fillId="0" borderId="0" xfId="0" applyNumberFormat="1" applyFont="1" applyBorder="1"/>
    <xf numFmtId="165" fontId="11" fillId="0" borderId="0" xfId="0" applyNumberFormat="1" applyFont="1" applyAlignment="1"/>
    <xf numFmtId="2" fontId="19" fillId="0" borderId="0" xfId="0" applyNumberFormat="1" applyFont="1" applyAlignment="1">
      <alignment horizontal="right"/>
    </xf>
    <xf numFmtId="0" fontId="20" fillId="0" borderId="0" xfId="0" applyFont="1" applyBorder="1"/>
    <xf numFmtId="0" fontId="19" fillId="0" borderId="0" xfId="0" applyFont="1" applyFill="1"/>
    <xf numFmtId="0" fontId="19" fillId="0" borderId="0" xfId="0" applyFont="1"/>
    <xf numFmtId="0" fontId="19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4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right"/>
    </xf>
    <xf numFmtId="44" fontId="2" fillId="0" borderId="12" xfId="0" applyNumberFormat="1" applyFont="1" applyFill="1" applyBorder="1" applyAlignment="1"/>
    <xf numFmtId="0" fontId="2" fillId="0" borderId="12" xfId="0" applyFont="1" applyFill="1" applyBorder="1" applyAlignment="1">
      <alignment horizontal="left"/>
    </xf>
    <xf numFmtId="2" fontId="15" fillId="0" borderId="12" xfId="0" applyNumberFormat="1" applyFont="1" applyFill="1" applyBorder="1" applyAlignment="1">
      <alignment horizontal="right"/>
    </xf>
    <xf numFmtId="2" fontId="14" fillId="0" borderId="12" xfId="0" applyNumberFormat="1" applyFont="1" applyFill="1" applyBorder="1" applyAlignment="1">
      <alignment horizontal="right"/>
    </xf>
    <xf numFmtId="2" fontId="2" fillId="0" borderId="12" xfId="0" applyNumberFormat="1" applyFont="1" applyFill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6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6" fillId="0" borderId="0" xfId="0" applyFont="1" applyFill="1" applyBorder="1" applyAlignment="1">
      <alignment horizontal="right"/>
    </xf>
    <xf numFmtId="0" fontId="16" fillId="0" borderId="8" xfId="0" applyFont="1" applyFill="1" applyBorder="1" applyAlignment="1">
      <alignment horizontal="right"/>
    </xf>
    <xf numFmtId="0" fontId="9" fillId="0" borderId="0" xfId="0" applyFont="1" applyAlignment="1">
      <alignment horizontal="right" vertical="top" wrapText="1"/>
    </xf>
    <xf numFmtId="0" fontId="7" fillId="0" borderId="0" xfId="0" applyFont="1" applyAlignment="1">
      <alignment horizontal="right"/>
    </xf>
    <xf numFmtId="0" fontId="1" fillId="0" borderId="4" xfId="0" applyFont="1" applyBorder="1" applyAlignment="1">
      <alignment horizontal="left"/>
    </xf>
    <xf numFmtId="0" fontId="2" fillId="0" borderId="8" xfId="0" applyFont="1" applyFill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0" fontId="1" fillId="0" borderId="9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/>
    </xf>
    <xf numFmtId="0" fontId="14" fillId="0" borderId="0" xfId="0" applyFont="1" applyFill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12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R24"/>
  <sheetViews>
    <sheetView showGridLines="0" tabSelected="1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28515625" style="1" customWidth="1"/>
    <col min="9" max="9" width="7.28515625" style="1" hidden="1" customWidth="1"/>
    <col min="10" max="10" width="10.140625" style="1" customWidth="1"/>
    <col min="11" max="11" width="10.42578125" style="1" customWidth="1"/>
    <col min="12" max="12" width="15.7109375" style="1" hidden="1" customWidth="1"/>
    <col min="13" max="13" width="14" style="1" hidden="1" customWidth="1"/>
    <col min="14" max="14" width="17.42578125" style="1" hidden="1" customWidth="1"/>
    <col min="15" max="15" width="14.5703125" style="1" hidden="1" customWidth="1"/>
    <col min="16" max="16" width="8.28515625" style="1" customWidth="1"/>
    <col min="17" max="17" width="12.42578125" style="1" customWidth="1"/>
    <col min="18" max="16384" width="9.140625" style="1"/>
  </cols>
  <sheetData>
    <row r="2" spans="2:18" ht="16.5" customHeight="1">
      <c r="B2" s="58" t="s">
        <v>6</v>
      </c>
      <c r="C2" s="58"/>
      <c r="D2" s="58"/>
      <c r="E2" s="58"/>
      <c r="F2" s="58"/>
      <c r="G2" s="58"/>
      <c r="H2" s="58"/>
      <c r="I2" s="36"/>
      <c r="J2" s="19" t="e">
        <f>WayBillList_NUM</f>
        <v>#NAME?</v>
      </c>
      <c r="K2" s="16" t="s">
        <v>3</v>
      </c>
      <c r="L2" s="16"/>
      <c r="M2" s="62"/>
      <c r="N2" s="62"/>
      <c r="O2" s="24"/>
      <c r="P2" s="63" t="e">
        <f>WayBillList_ONDATE</f>
        <v>#NAME?</v>
      </c>
      <c r="Q2" s="63"/>
      <c r="R2" s="30"/>
    </row>
    <row r="4" spans="2:18" ht="16.5" thickBot="1">
      <c r="B4" s="14" t="s">
        <v>13</v>
      </c>
      <c r="C4" s="15"/>
      <c r="D4" s="23" t="e">
        <f>WayBillList_EntKaFullName</f>
        <v>#NAME?</v>
      </c>
      <c r="E4" s="20"/>
      <c r="F4" s="20"/>
      <c r="G4" s="15"/>
      <c r="H4" s="15"/>
      <c r="I4" s="15"/>
      <c r="J4" s="15"/>
    </row>
    <row r="5" spans="2:18">
      <c r="B5" s="26"/>
      <c r="D5" s="8" t="e">
        <f>CONCATENATE(IF(WayBillList_EntOKPO&lt;&gt;"","ЗКПО "&amp;WayBillList_EntOKPO&amp;", ",""),"тел. ",WayBillList_EntKaPhone)</f>
        <v>#NAME?</v>
      </c>
    </row>
    <row r="6" spans="2:18">
      <c r="B6" s="26"/>
      <c r="D6" s="8" t="e">
        <f>IF(EntAccount_AccNum&lt;&gt;"",CONCATENATE("Р/р ",EntAccount_AccNum," в ",EntAccount_BankName, ", МФО ",EntAccount_MFO),"")</f>
        <v>#NAME?</v>
      </c>
    </row>
    <row r="7" spans="2:18">
      <c r="B7" s="26" t="e">
        <f>WayBillList_EntINN</f>
        <v>#NAME?</v>
      </c>
      <c r="C7" s="34" t="e">
        <f>WayBillList_EntCertNum</f>
        <v>#NAME?</v>
      </c>
      <c r="D7" s="8" t="e">
        <f>IF(B7&lt;&gt;"",CONCATENATE("ІПН ",B7,", номер свідотцтва ",WayBillList_EntCertNum),"")</f>
        <v>#NAME?</v>
      </c>
    </row>
    <row r="8" spans="2:18" ht="24.75" customHeight="1">
      <c r="B8" s="33"/>
      <c r="D8" s="71" t="e">
        <f>"Адреса: "&amp;WayBillList_AddressSel</f>
        <v>#NAME?</v>
      </c>
      <c r="E8" s="71"/>
      <c r="F8" s="71"/>
      <c r="G8" s="71"/>
      <c r="H8" s="71"/>
      <c r="I8" s="71"/>
      <c r="J8" s="71"/>
    </row>
    <row r="9" spans="2:18" ht="33" customHeight="1" thickBot="1">
      <c r="B9" s="14" t="s">
        <v>14</v>
      </c>
      <c r="C9" s="15"/>
      <c r="D9" s="72" t="e">
        <f>WayBillList_NAME</f>
        <v>#NAME?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2:18" ht="24.75" customHeight="1">
      <c r="B10" s="32"/>
      <c r="C10" s="12"/>
      <c r="D10" s="64" t="e">
        <f>CONCATENATE("Адреса: ",WayBillList_AddressBuy)</f>
        <v>#NAME?</v>
      </c>
      <c r="E10" s="64"/>
      <c r="F10" s="64"/>
      <c r="G10" s="64"/>
      <c r="H10" s="64"/>
      <c r="I10" s="64"/>
      <c r="J10" s="64"/>
    </row>
    <row r="11" spans="2:18" ht="18.75" customHeight="1">
      <c r="B11" s="59" t="e">
        <f>CONCATENATE("Покупець: ",WayBillList_Reason)</f>
        <v>#NAME?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2:18" ht="6" customHeight="1">
      <c r="C12" s="65"/>
      <c r="D12" s="65"/>
      <c r="J12" s="2"/>
      <c r="K12" s="2"/>
      <c r="L12" s="2"/>
      <c r="M12" s="2"/>
      <c r="N12" s="2"/>
      <c r="O12" s="2"/>
      <c r="P12" s="2"/>
    </row>
    <row r="13" spans="2:18" ht="30.75" customHeight="1">
      <c r="B13" s="6" t="s">
        <v>1</v>
      </c>
      <c r="C13" s="66" t="s">
        <v>2</v>
      </c>
      <c r="D13" s="67"/>
      <c r="E13" s="67"/>
      <c r="F13" s="67"/>
      <c r="G13" s="68"/>
      <c r="H13" s="7" t="s">
        <v>5</v>
      </c>
      <c r="I13" s="7"/>
      <c r="J13" s="7" t="s">
        <v>4</v>
      </c>
      <c r="K13" s="6" t="e">
        <f>IF(B16&gt;0,"Ціна без ПДВ","Ціна без знижки")</f>
        <v>#NAME?</v>
      </c>
      <c r="L13" s="6" t="s">
        <v>12</v>
      </c>
      <c r="M13" s="6"/>
      <c r="N13" s="6" t="s">
        <v>9</v>
      </c>
      <c r="O13" s="6" t="s">
        <v>11</v>
      </c>
      <c r="P13" s="6" t="s">
        <v>11</v>
      </c>
      <c r="Q13" s="40" t="e">
        <f>IF(B16&gt;0,"Сума без ПДВ","Сума зі знижкою")</f>
        <v>#NAME?</v>
      </c>
    </row>
    <row r="14" spans="2:18" ht="12.75" customHeight="1">
      <c r="B14" s="47" t="e">
        <f>range1_NUM</f>
        <v>#NAME?</v>
      </c>
      <c r="C14" s="69" t="e">
        <f>range1_MATNAME</f>
        <v>#NAME?</v>
      </c>
      <c r="D14" s="69"/>
      <c r="E14" s="69"/>
      <c r="F14" s="69"/>
      <c r="G14" s="69"/>
      <c r="H14" s="47" t="e">
        <f>range1_MSRNAME</f>
        <v>#NAME?</v>
      </c>
      <c r="I14" s="47" t="e">
        <f>IF(H14="кг.",J14,0)</f>
        <v>#NAME?</v>
      </c>
      <c r="J14" s="48" t="e">
        <f>range1_AMOUNT</f>
        <v>#NAME?</v>
      </c>
      <c r="K14" s="49" t="e">
        <f>L14+O14</f>
        <v>#NAME?</v>
      </c>
      <c r="L14" s="49" t="e">
        <f>range1_PRICE</f>
        <v>#NAME?</v>
      </c>
      <c r="M14" s="50" t="e">
        <f>range1_NDS</f>
        <v>#NAME?</v>
      </c>
      <c r="N14" s="50" t="e">
        <f>range1_SumNDS</f>
        <v>#NAME?</v>
      </c>
      <c r="O14" s="49" t="e">
        <f>range1_DISCOUNTPRICE</f>
        <v>#NAME?</v>
      </c>
      <c r="P14" s="49" t="e">
        <f>J14*O14</f>
        <v>#NAME?</v>
      </c>
      <c r="Q14" s="49" t="e">
        <f>ROUND(J14*(K14-O14),2)</f>
        <v>#NAME?</v>
      </c>
    </row>
    <row r="15" spans="2:18" ht="12.75" customHeight="1">
      <c r="B15" s="10"/>
      <c r="C15" s="11"/>
      <c r="D15" s="11"/>
      <c r="E15" s="11"/>
      <c r="F15" s="70" t="e">
        <f>IF(B16&gt;0,"Всього без ПДВ","Всього")</f>
        <v>#NAME?</v>
      </c>
      <c r="G15" s="70"/>
      <c r="H15" s="70"/>
      <c r="I15" s="38" t="s">
        <v>0</v>
      </c>
      <c r="J15" s="41" t="str">
        <f>I15</f>
        <v>sum</v>
      </c>
      <c r="K15" s="42"/>
      <c r="L15" s="39"/>
      <c r="M15" s="43"/>
      <c r="N15" s="44" t="s">
        <v>0</v>
      </c>
      <c r="O15" s="45" t="s">
        <v>0</v>
      </c>
      <c r="P15" s="45" t="s">
        <v>0</v>
      </c>
      <c r="Q15" s="46" t="s">
        <v>0</v>
      </c>
    </row>
    <row r="16" spans="2:18" ht="12.75" customHeight="1">
      <c r="B16" s="29" t="e">
        <f>WayBillList_NDS</f>
        <v>#NAME?</v>
      </c>
      <c r="C16" s="31" t="e">
        <f>ROUND(Q15*B16/100,2)</f>
        <v>#VALUE!</v>
      </c>
      <c r="D16" s="12"/>
      <c r="E16" s="12"/>
      <c r="F16" s="12"/>
      <c r="G16" s="3"/>
      <c r="H16" s="3"/>
      <c r="I16" s="3"/>
      <c r="J16" s="60" t="e">
        <f>IF(B16&gt;0,CONCATENATE("Всього ПДВ "&amp;WayBillList_NDS&amp;"%"),"Всього без знижки")</f>
        <v>#NAME?</v>
      </c>
      <c r="K16" s="61"/>
      <c r="L16" s="25"/>
      <c r="M16" s="21"/>
      <c r="N16" s="21"/>
      <c r="O16" s="21"/>
      <c r="P16" s="21"/>
      <c r="Q16" s="22" t="e">
        <f>IF(B16&gt;0,C16,P15+Q15)</f>
        <v>#NAME?</v>
      </c>
    </row>
    <row r="17" spans="1:17" ht="12.75" customHeight="1">
      <c r="B17" s="27" t="e">
        <f>P15+Q15</f>
        <v>#VALUE!</v>
      </c>
      <c r="H17" s="55" t="e">
        <f>IF(B16&gt;0,"Разом, в т.ч ПДВ:","Всього до сплати")</f>
        <v>#NAME?</v>
      </c>
      <c r="I17" s="55"/>
      <c r="J17" s="55"/>
      <c r="K17" s="56"/>
      <c r="L17" s="25"/>
      <c r="M17" s="21"/>
      <c r="N17" s="21"/>
      <c r="O17" s="21"/>
      <c r="P17" s="21"/>
      <c r="Q17" s="28" t="e">
        <f>IF(B16&gt;0,Q15+Q16,Q15)</f>
        <v>#NAME?</v>
      </c>
    </row>
    <row r="18" spans="1:17" ht="12.75" customHeight="1">
      <c r="B18" s="51"/>
      <c r="C18" s="51"/>
      <c r="D18" s="51"/>
      <c r="E18" s="51"/>
      <c r="F18" s="51"/>
      <c r="G18" s="51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2.75" customHeight="1">
      <c r="B19" s="18" t="s">
        <v>10</v>
      </c>
      <c r="C19" s="17"/>
      <c r="D19" s="13" t="e">
        <f>WayBillList_www</f>
        <v>#NAME?</v>
      </c>
      <c r="E19" s="13"/>
      <c r="F19" s="13"/>
      <c r="G19" s="13"/>
      <c r="H19" s="9"/>
      <c r="I19" s="37"/>
      <c r="J19" s="9"/>
      <c r="K19" s="9"/>
      <c r="L19" s="9"/>
      <c r="M19" s="9"/>
      <c r="N19" s="9"/>
      <c r="O19" s="9"/>
      <c r="P19" s="9"/>
      <c r="Q19" s="9"/>
    </row>
    <row r="20" spans="1:17" ht="12.75" customHeight="1">
      <c r="B20" s="17"/>
      <c r="C20" s="17"/>
      <c r="D20" s="17"/>
      <c r="E20" s="17"/>
      <c r="F20" s="17"/>
      <c r="G20" s="17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>
      <c r="B21" s="17"/>
      <c r="C21" s="17"/>
      <c r="D21" s="17"/>
      <c r="E21" s="17"/>
      <c r="F21" s="17"/>
      <c r="G21" s="17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2.75" customHeight="1">
      <c r="B22" s="35" t="e">
        <f>WayBillList_WTYPE</f>
        <v>#NAME?</v>
      </c>
      <c r="C22" s="35" t="e">
        <f>WayBillList_PERSONNAME</f>
        <v>#NAME?</v>
      </c>
      <c r="D22" s="17"/>
      <c r="E22" s="17"/>
      <c r="F22" s="17"/>
      <c r="G22" s="17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2.75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2.75" customHeight="1">
      <c r="A24" s="4"/>
      <c r="B24" s="52" t="s">
        <v>7</v>
      </c>
      <c r="C24" s="52"/>
      <c r="D24" s="54" t="e">
        <f>IF(B22 &lt; 0,C22," ")</f>
        <v>#NAME?</v>
      </c>
      <c r="E24" s="54"/>
      <c r="F24" s="54"/>
      <c r="G24" s="54"/>
      <c r="H24" s="57" t="s">
        <v>8</v>
      </c>
      <c r="I24" s="57"/>
      <c r="J24" s="57"/>
      <c r="K24" s="53"/>
      <c r="L24" s="53"/>
      <c r="M24" s="53"/>
      <c r="N24" s="53"/>
      <c r="O24" s="53"/>
      <c r="P24" s="53"/>
      <c r="Q24" s="53"/>
    </row>
  </sheetData>
  <mergeCells count="18">
    <mergeCell ref="B2:H2"/>
    <mergeCell ref="B11:Q11"/>
    <mergeCell ref="J16:K16"/>
    <mergeCell ref="M2:N2"/>
    <mergeCell ref="P2:Q2"/>
    <mergeCell ref="D10:J10"/>
    <mergeCell ref="C12:D12"/>
    <mergeCell ref="C13:G13"/>
    <mergeCell ref="C14:G14"/>
    <mergeCell ref="F15:H15"/>
    <mergeCell ref="D8:J8"/>
    <mergeCell ref="D9:Q9"/>
    <mergeCell ref="B18:G18"/>
    <mergeCell ref="B24:C24"/>
    <mergeCell ref="K24:Q24"/>
    <mergeCell ref="D24:G24"/>
    <mergeCell ref="H17:K17"/>
    <mergeCell ref="H24:J24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Накладна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2019-01-17T13:12:16Z</cp:lastPrinted>
  <dcterms:created xsi:type="dcterms:W3CDTF">2001-10-10T06:27:02Z</dcterms:created>
  <dcterms:modified xsi:type="dcterms:W3CDTF">2022-08-22T12:42:38Z</dcterms:modified>
</cp:coreProperties>
</file>