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ЭтаКнига" defaultThemeVersion="124226"/>
  <bookViews>
    <workbookView xWindow="5550" yWindow="5175" windowWidth="13395" windowHeight="8310"/>
  </bookViews>
  <sheets>
    <sheet name="Накладна" sheetId="1" r:id="rId1"/>
  </sheets>
  <definedNames>
    <definedName name="Posvitcheny">#REF!</definedName>
    <definedName name="range_oz">#REF!</definedName>
    <definedName name="range1">Накладна!$A$20:$Q$21</definedName>
    <definedName name="range2">#REF!</definedName>
    <definedName name="_xlnm.Print_Area" localSheetId="0">Накладна!$A$1:$Q$30</definedName>
  </definedNames>
  <calcPr calcId="162913"/>
</workbook>
</file>

<file path=xl/calcChain.xml><?xml version="1.0" encoding="utf-8"?>
<calcChain xmlns="http://schemas.openxmlformats.org/spreadsheetml/2006/main">
  <c r="J21" i="1"/>
  <c r="D5" l="1"/>
  <c r="D6" l="1"/>
  <c r="D8" l="1"/>
  <c r="D12" l="1"/>
  <c r="D25" l="1"/>
  <c r="B17" l="1"/>
  <c r="F16" l="1"/>
  <c r="C28" l="1"/>
  <c r="B28"/>
  <c r="D30" s="1"/>
  <c r="C7" l="1"/>
  <c r="B7" l="1"/>
  <c r="D7" s="1"/>
  <c r="D4"/>
  <c r="O20" l="1"/>
  <c r="N20"/>
  <c r="M20"/>
  <c r="L20"/>
  <c r="J20"/>
  <c r="H20"/>
  <c r="I20" s="1"/>
  <c r="C20"/>
  <c r="B20"/>
  <c r="B23" l="1"/>
  <c r="B22"/>
  <c r="K20"/>
  <c r="Q20" s="1"/>
  <c r="D11"/>
  <c r="P2"/>
  <c r="D16"/>
  <c r="D15"/>
  <c r="J2"/>
  <c r="J22"/>
  <c r="Q23" l="1"/>
  <c r="F21"/>
  <c r="H23"/>
  <c r="Q22"/>
  <c r="K19"/>
  <c r="C22"/>
  <c r="Q19"/>
  <c r="P20"/>
</calcChain>
</file>

<file path=xl/sharedStrings.xml><?xml version="1.0" encoding="utf-8"?>
<sst xmlns="http://schemas.openxmlformats.org/spreadsheetml/2006/main" count="23" uniqueCount="17">
  <si>
    <t>sum</t>
  </si>
  <si>
    <t>Через кого</t>
  </si>
  <si>
    <t>№</t>
  </si>
  <si>
    <t>Назва і сорт товара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</si>
  <si>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</si>
  <si>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</si>
  <si>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</si>
  <si>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</si>
  <si>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</si>
  <si>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</si>
  <si>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</si>
  <si>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ПДВ</t>
  </si>
  <si>
    <t>Одержувач</t>
  </si>
  <si>
    <t>Всього на суму:</t>
  </si>
  <si>
    <t>За довіреністю №</t>
  </si>
  <si>
    <t>Знижка</t>
  </si>
  <si>
    <t>Ціна зі знижкою</t>
  </si>
</sst>
</file>

<file path=xl/styles.xml><?xml version="1.0" encoding="utf-8"?>
<styleSheet xmlns="http://schemas.openxmlformats.org/spreadsheetml/2006/main">
  <numFmts count="3">
    <numFmt numFmtId="44" formatCode="_-* #,##0.00\ &quot;₽&quot;_-;\-* #,##0.00\ &quot;₽&quot;_-;_-* &quot;-&quot;??\ &quot;₽&quot;_-;_-@_-"/>
    <numFmt numFmtId="164" formatCode="0.0000"/>
    <numFmt numFmtId="165" formatCode="dd/mm/yy\ h:mm;@"/>
  </numFmts>
  <fonts count="22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2" fontId="1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Border="1"/>
    <xf numFmtId="0" fontId="3" fillId="0" borderId="5" xfId="0" applyFont="1" applyBorder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1" fillId="0" borderId="6" xfId="0" applyFont="1" applyBorder="1"/>
    <xf numFmtId="0" fontId="1" fillId="0" borderId="6" xfId="0" applyFont="1" applyBorder="1"/>
    <xf numFmtId="0" fontId="12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center"/>
    </xf>
    <xf numFmtId="0" fontId="13" fillId="0" borderId="6" xfId="0" applyFont="1" applyBorder="1"/>
    <xf numFmtId="0" fontId="2" fillId="0" borderId="3" xfId="0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6" fillId="0" borderId="3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2" fontId="15" fillId="0" borderId="3" xfId="0" applyNumberFormat="1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0" fontId="19" fillId="0" borderId="0" xfId="0" applyFont="1"/>
    <xf numFmtId="2" fontId="19" fillId="0" borderId="0" xfId="0" applyNumberFormat="1" applyFont="1"/>
    <xf numFmtId="2" fontId="18" fillId="0" borderId="3" xfId="0" applyNumberFormat="1" applyFont="1" applyFill="1" applyBorder="1" applyAlignment="1">
      <alignment horizontal="right"/>
    </xf>
    <xf numFmtId="2" fontId="19" fillId="0" borderId="0" xfId="0" applyNumberFormat="1" applyFont="1" applyBorder="1"/>
    <xf numFmtId="165" fontId="12" fillId="0" borderId="0" xfId="0" applyNumberFormat="1" applyFont="1" applyAlignment="1"/>
    <xf numFmtId="2" fontId="20" fillId="0" borderId="0" xfId="0" applyNumberFormat="1" applyFont="1" applyAlignment="1">
      <alignment horizontal="right"/>
    </xf>
    <xf numFmtId="0" fontId="21" fillId="0" borderId="0" xfId="0" applyFont="1" applyBorder="1"/>
    <xf numFmtId="0" fontId="20" fillId="0" borderId="0" xfId="0" applyFont="1" applyFill="1"/>
    <xf numFmtId="0" fontId="20" fillId="0" borderId="0" xfId="0" applyFont="1"/>
    <xf numFmtId="0" fontId="20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44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right"/>
    </xf>
    <xf numFmtId="0" fontId="17" fillId="0" borderId="10" xfId="0" applyFont="1" applyFill="1" applyBorder="1" applyAlignment="1">
      <alignment horizontal="right"/>
    </xf>
    <xf numFmtId="0" fontId="10" fillId="0" borderId="0" xfId="0" applyFont="1" applyAlignment="1">
      <alignment horizontal="right" vertical="top" wrapText="1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14" fontId="3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justify" vertical="top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5" fillId="0" borderId="18" xfId="0" applyFont="1" applyFill="1" applyBorder="1" applyAlignment="1">
      <alignment horizontal="right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R30"/>
  <sheetViews>
    <sheetView showGridLines="0" tabSelected="1" workbookViewId="0">
      <selection activeCell="A2" sqref="A2"/>
    </sheetView>
  </sheetViews>
  <sheetFormatPr defaultRowHeight="12.75"/>
  <cols>
    <col min="1" max="1" width="2.28515625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28515625" style="1" customWidth="1"/>
    <col min="9" max="9" width="7.28515625" style="1" hidden="1" customWidth="1"/>
    <col min="10" max="10" width="10.140625" style="1" customWidth="1"/>
    <col min="11" max="11" width="10.42578125" style="1" customWidth="1"/>
    <col min="12" max="12" width="15.7109375" style="1" hidden="1" customWidth="1"/>
    <col min="13" max="13" width="14" style="1" hidden="1" customWidth="1"/>
    <col min="14" max="14" width="17.42578125" style="1" hidden="1" customWidth="1"/>
    <col min="15" max="15" width="14.5703125" style="1" hidden="1" customWidth="1"/>
    <col min="16" max="16" width="8.28515625" style="1" customWidth="1"/>
    <col min="17" max="17" width="12.42578125" style="1" customWidth="1"/>
    <col min="18" max="16384" width="9.140625" style="1"/>
  </cols>
  <sheetData>
    <row r="2" spans="2:18" ht="16.5" customHeight="1">
      <c r="B2" s="63" t="s">
        <v>7</v>
      </c>
      <c r="C2" s="63"/>
      <c r="D2" s="63"/>
      <c r="E2" s="63"/>
      <c r="F2" s="63"/>
      <c r="G2" s="63"/>
      <c r="H2" s="63"/>
      <c r="I2" s="51"/>
      <c r="J2" s="30" t="e">
        <f>WayBillList_NUM</f>
        <v>#NAME?</v>
      </c>
      <c r="K2" s="26" t="s">
        <v>4</v>
      </c>
      <c r="L2" s="26"/>
      <c r="M2" s="67"/>
      <c r="N2" s="67"/>
      <c r="O2" s="37"/>
      <c r="P2" s="68" t="e">
        <f>WayBillList_ONDATE</f>
        <v>#NAME?</v>
      </c>
      <c r="Q2" s="68"/>
      <c r="R2" s="45"/>
    </row>
    <row r="4" spans="2:18" ht="16.5" thickBot="1">
      <c r="B4" s="24" t="s">
        <v>8</v>
      </c>
      <c r="C4" s="25"/>
      <c r="D4" s="36" t="e">
        <f>WayBillList_EntKaFullName</f>
        <v>#NAME?</v>
      </c>
      <c r="E4" s="31"/>
      <c r="F4" s="31"/>
      <c r="G4" s="25"/>
      <c r="H4" s="25"/>
      <c r="I4" s="25"/>
      <c r="J4" s="25"/>
    </row>
    <row r="5" spans="2:18">
      <c r="B5" s="41"/>
      <c r="D5" s="11" t="e">
        <f>CONCATENATE(IF(WayBillList_EntOKPO&lt;&gt;"","ЗКПО "&amp;WayBillList_EntOKPO&amp;", ",""),"тел. ",WayBillList_EntKaPhone)</f>
        <v>#NAME?</v>
      </c>
    </row>
    <row r="6" spans="2:18">
      <c r="B6" s="41"/>
      <c r="D6" s="11" t="e">
        <f>IF(EntAccount_AccNum&lt;&gt;"",CONCATENATE("Р/р ",EntAccount_AccNum," в ",EntAccount_BankName, ", МФО ",EntAccount_MFO),"")</f>
        <v>#NAME?</v>
      </c>
    </row>
    <row r="7" spans="2:18">
      <c r="B7" s="41" t="e">
        <f>WayBillList_EntINN</f>
        <v>#NAME?</v>
      </c>
      <c r="C7" s="49" t="e">
        <f>WayBillList_EntCertNum</f>
        <v>#NAME?</v>
      </c>
      <c r="D7" s="11" t="e">
        <f>IF(B7&lt;&gt;"",CONCATENATE("ІПН ",B7,", номер свідотцтва ",WayBillList_EntCertNum),"")</f>
        <v>#NAME?</v>
      </c>
    </row>
    <row r="8" spans="2:18" ht="24.75" customHeight="1">
      <c r="B8" s="48"/>
      <c r="D8" s="79" t="e">
        <f>"Адреса: "&amp;WayBillList_AddressSel</f>
        <v>#NAME?</v>
      </c>
      <c r="E8" s="79"/>
      <c r="F8" s="79"/>
      <c r="G8" s="79"/>
      <c r="H8" s="79"/>
      <c r="I8" s="79"/>
      <c r="J8" s="79"/>
    </row>
    <row r="9" spans="2:18">
      <c r="D9" s="79"/>
      <c r="E9" s="79"/>
      <c r="F9" s="79"/>
      <c r="G9" s="79"/>
      <c r="H9" s="79"/>
      <c r="I9" s="79"/>
      <c r="J9" s="79"/>
    </row>
    <row r="11" spans="2:18" ht="16.5" thickBot="1">
      <c r="B11" s="24" t="s">
        <v>12</v>
      </c>
      <c r="C11" s="25"/>
      <c r="D11" s="36" t="e">
        <f>WayBillList_NAME</f>
        <v>#NAME?</v>
      </c>
      <c r="E11" s="31"/>
      <c r="F11" s="31"/>
      <c r="G11" s="25"/>
      <c r="H11" s="25"/>
      <c r="I11" s="25"/>
      <c r="J11" s="25"/>
    </row>
    <row r="12" spans="2:18" ht="24.75" customHeight="1">
      <c r="B12" s="47"/>
      <c r="C12" s="21"/>
      <c r="D12" s="70" t="e">
        <f>CONCATENATE("Адреса: ",WayBillList_AddressBuy)</f>
        <v>#NAME?</v>
      </c>
      <c r="E12" s="70"/>
      <c r="F12" s="70"/>
      <c r="G12" s="70"/>
      <c r="H12" s="70"/>
      <c r="I12" s="70"/>
      <c r="J12" s="70"/>
    </row>
    <row r="14" spans="2:18" ht="11.25" customHeight="1">
      <c r="B14" s="20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0"/>
      <c r="O14" s="10"/>
      <c r="P14" s="10"/>
      <c r="Q14" s="10"/>
    </row>
    <row r="15" spans="2:18" ht="16.5" customHeight="1">
      <c r="B15" s="14" t="s">
        <v>1</v>
      </c>
      <c r="C15" s="15"/>
      <c r="D15" s="22" t="e">
        <f>WayBillList_RECEIVED</f>
        <v>#NAME?</v>
      </c>
      <c r="E15" s="22"/>
      <c r="F15" s="22"/>
      <c r="G15" s="15"/>
      <c r="H15" s="15"/>
      <c r="I15" s="15"/>
      <c r="J15" s="16"/>
      <c r="K15" s="16"/>
      <c r="L15" s="16"/>
      <c r="M15" s="16"/>
      <c r="N15" s="16"/>
      <c r="O15" s="16"/>
      <c r="P15" s="16"/>
      <c r="Q15" s="16"/>
    </row>
    <row r="16" spans="2:18" ht="16.5" customHeight="1">
      <c r="B16" s="11" t="s">
        <v>14</v>
      </c>
      <c r="C16" s="12"/>
      <c r="D16" s="27" t="e">
        <f>WayBillList_ATTNUM</f>
        <v>#NAME?</v>
      </c>
      <c r="E16" s="9" t="s">
        <v>4</v>
      </c>
      <c r="F16" s="69" t="e">
        <f>IF(WayBillList_AttDate&gt;0,WayBillList_AttDate,"")</f>
        <v>#NAME?</v>
      </c>
      <c r="G16" s="69"/>
      <c r="H16" s="12"/>
      <c r="I16" s="12"/>
      <c r="J16" s="10"/>
      <c r="K16" s="10"/>
      <c r="L16" s="10"/>
      <c r="M16" s="10"/>
      <c r="N16" s="10"/>
      <c r="O16" s="10"/>
      <c r="P16" s="10"/>
      <c r="Q16" s="10"/>
    </row>
    <row r="17" spans="1:17" ht="18.75" customHeight="1">
      <c r="B17" s="64" t="e">
        <f>CONCATENATE("Підстава: ",WayBillList_Reason)</f>
        <v>#NAME?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</row>
    <row r="18" spans="1:17" ht="6" customHeight="1">
      <c r="C18" s="71"/>
      <c r="D18" s="71"/>
      <c r="J18" s="2"/>
      <c r="K18" s="2"/>
      <c r="L18" s="2"/>
      <c r="M18" s="2"/>
      <c r="N18" s="2"/>
      <c r="O18" s="2"/>
      <c r="P18" s="2"/>
    </row>
    <row r="19" spans="1:17" ht="30.75" customHeight="1">
      <c r="B19" s="6" t="s">
        <v>2</v>
      </c>
      <c r="C19" s="72" t="s">
        <v>3</v>
      </c>
      <c r="D19" s="73"/>
      <c r="E19" s="73"/>
      <c r="F19" s="73"/>
      <c r="G19" s="74"/>
      <c r="H19" s="7" t="s">
        <v>6</v>
      </c>
      <c r="I19" s="7"/>
      <c r="J19" s="7" t="s">
        <v>5</v>
      </c>
      <c r="K19" s="6" t="e">
        <f>IF(B22&gt;0,"Ціна без ПДВ","Ціна без знижки")</f>
        <v>#NAME?</v>
      </c>
      <c r="L19" s="6" t="s">
        <v>16</v>
      </c>
      <c r="M19" s="6"/>
      <c r="N19" s="6" t="s">
        <v>11</v>
      </c>
      <c r="O19" s="6" t="s">
        <v>15</v>
      </c>
      <c r="P19" s="6" t="s">
        <v>15</v>
      </c>
      <c r="Q19" s="13" t="e">
        <f>IF(B22&gt;0,"Сума без ПДВ","Сума зі знижкою")</f>
        <v>#NAME?</v>
      </c>
    </row>
    <row r="20" spans="1:17" ht="12.75" customHeight="1">
      <c r="B20" s="8" t="e">
        <f>range1_NUM</f>
        <v>#NAME?</v>
      </c>
      <c r="C20" s="75" t="e">
        <f>range1_MATNAME</f>
        <v>#NAME?</v>
      </c>
      <c r="D20" s="76"/>
      <c r="E20" s="76"/>
      <c r="F20" s="76"/>
      <c r="G20" s="77"/>
      <c r="H20" s="8" t="e">
        <f>range1_MSRNAME</f>
        <v>#NAME?</v>
      </c>
      <c r="I20" s="8" t="e">
        <f>IF(H20="кг.",J20,0)</f>
        <v>#NAME?</v>
      </c>
      <c r="J20" s="29" t="e">
        <f>range1_AMOUNT</f>
        <v>#NAME?</v>
      </c>
      <c r="K20" s="19" t="e">
        <f>L20+O20</f>
        <v>#NAME?</v>
      </c>
      <c r="L20" s="19" t="e">
        <f>range1_PRICE</f>
        <v>#NAME?</v>
      </c>
      <c r="M20" s="23" t="e">
        <f>range1_NDS</f>
        <v>#NAME?</v>
      </c>
      <c r="N20" s="23" t="e">
        <f>range1_SumNDS</f>
        <v>#NAME?</v>
      </c>
      <c r="O20" s="19" t="e">
        <f>range1_DISCOUNTPRICE</f>
        <v>#NAME?</v>
      </c>
      <c r="P20" s="19" t="e">
        <f>J20*O20</f>
        <v>#NAME?</v>
      </c>
      <c r="Q20" s="19" t="e">
        <f>ROUND(J20*(K20-O20),2)</f>
        <v>#NAME?</v>
      </c>
    </row>
    <row r="21" spans="1:17" ht="12.75" customHeight="1">
      <c r="B21" s="17"/>
      <c r="C21" s="18"/>
      <c r="D21" s="18"/>
      <c r="E21" s="18"/>
      <c r="F21" s="78" t="e">
        <f>IF(B22&gt;0,"Всього без ПДВ","Всього")</f>
        <v>#NAME?</v>
      </c>
      <c r="G21" s="78"/>
      <c r="H21" s="78"/>
      <c r="I21" s="53" t="s">
        <v>0</v>
      </c>
      <c r="J21" s="55" t="str">
        <f>I21</f>
        <v>sum</v>
      </c>
      <c r="K21" s="54"/>
      <c r="L21" s="39"/>
      <c r="M21" s="32"/>
      <c r="N21" s="35" t="s">
        <v>0</v>
      </c>
      <c r="O21" s="38" t="s">
        <v>0</v>
      </c>
      <c r="P21" s="38" t="s">
        <v>0</v>
      </c>
      <c r="Q21" s="33" t="s">
        <v>0</v>
      </c>
    </row>
    <row r="22" spans="1:17" ht="12.75" customHeight="1">
      <c r="B22" s="44" t="e">
        <f>WayBillList_NDS</f>
        <v>#NAME?</v>
      </c>
      <c r="C22" s="46" t="e">
        <f>ROUND(Q21*B22/100,2)</f>
        <v>#VALUE!</v>
      </c>
      <c r="D22" s="21"/>
      <c r="E22" s="21"/>
      <c r="F22" s="21"/>
      <c r="G22" s="3"/>
      <c r="H22" s="3"/>
      <c r="I22" s="3"/>
      <c r="J22" s="65" t="e">
        <f>IF(B22&gt;0,CONCATENATE("Всього ПДВ "&amp;WayBillList_NDS&amp;"%"),"Всього без знижки")</f>
        <v>#NAME?</v>
      </c>
      <c r="K22" s="66"/>
      <c r="L22" s="40"/>
      <c r="M22" s="32"/>
      <c r="N22" s="32"/>
      <c r="O22" s="32"/>
      <c r="P22" s="32"/>
      <c r="Q22" s="34" t="e">
        <f>IF(B22&gt;0,C22,P21+Q21)</f>
        <v>#NAME?</v>
      </c>
    </row>
    <row r="23" spans="1:17" ht="12.75" customHeight="1">
      <c r="B23" s="42" t="e">
        <f>P21+Q21</f>
        <v>#VALUE!</v>
      </c>
      <c r="H23" s="60" t="e">
        <f>IF(B22&gt;0,"Разом, в т.ч ПДВ:","Всього до сплати")</f>
        <v>#NAME?</v>
      </c>
      <c r="I23" s="60"/>
      <c r="J23" s="60"/>
      <c r="K23" s="61"/>
      <c r="L23" s="40"/>
      <c r="M23" s="32"/>
      <c r="N23" s="32"/>
      <c r="O23" s="32"/>
      <c r="P23" s="32"/>
      <c r="Q23" s="43" t="e">
        <f>IF(B22&gt;0,Q21+Q22,Q21)</f>
        <v>#NAME?</v>
      </c>
    </row>
    <row r="24" spans="1:17" ht="12.75" customHeight="1">
      <c r="B24" s="56"/>
      <c r="C24" s="56"/>
      <c r="D24" s="56"/>
      <c r="E24" s="56"/>
      <c r="F24" s="56"/>
      <c r="G24" s="56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2.75" customHeight="1">
      <c r="B25" s="28" t="s">
        <v>13</v>
      </c>
      <c r="C25" s="27"/>
      <c r="D25" s="22" t="e">
        <f>WayBillList_www</f>
        <v>#NAME?</v>
      </c>
      <c r="E25" s="22"/>
      <c r="F25" s="22"/>
      <c r="G25" s="22"/>
      <c r="H25" s="14"/>
      <c r="I25" s="52"/>
      <c r="J25" s="14"/>
      <c r="K25" s="14"/>
      <c r="L25" s="14"/>
      <c r="M25" s="14"/>
      <c r="N25" s="14"/>
      <c r="O25" s="14"/>
      <c r="P25" s="14"/>
      <c r="Q25" s="14"/>
    </row>
    <row r="26" spans="1:17" ht="12.75" customHeight="1">
      <c r="B26" s="27"/>
      <c r="C26" s="27"/>
      <c r="D26" s="27"/>
      <c r="E26" s="27"/>
      <c r="F26" s="27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.75" customHeight="1">
      <c r="B27" s="27"/>
      <c r="C27" s="27"/>
      <c r="D27" s="27"/>
      <c r="E27" s="27"/>
      <c r="F27" s="27"/>
      <c r="G27" s="27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.75" customHeight="1">
      <c r="B28" s="50" t="e">
        <f>WayBillList_WTYPE</f>
        <v>#NAME?</v>
      </c>
      <c r="C28" s="50" t="e">
        <f>WayBillList_PERSONNAME</f>
        <v>#NAME?</v>
      </c>
      <c r="D28" s="27"/>
      <c r="E28" s="27"/>
      <c r="F28" s="27"/>
      <c r="G28" s="27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.7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2.75" customHeight="1">
      <c r="A30" s="4"/>
      <c r="B30" s="57" t="s">
        <v>9</v>
      </c>
      <c r="C30" s="57"/>
      <c r="D30" s="59" t="e">
        <f>IF(B28 &lt; 0,C28," ")</f>
        <v>#NAME?</v>
      </c>
      <c r="E30" s="59"/>
      <c r="F30" s="59"/>
      <c r="G30" s="59"/>
      <c r="H30" s="62" t="s">
        <v>10</v>
      </c>
      <c r="I30" s="62"/>
      <c r="J30" s="62"/>
      <c r="K30" s="58"/>
      <c r="L30" s="58"/>
      <c r="M30" s="58"/>
      <c r="N30" s="58"/>
      <c r="O30" s="58"/>
      <c r="P30" s="58"/>
      <c r="Q30" s="58"/>
    </row>
  </sheetData>
  <mergeCells count="18">
    <mergeCell ref="B2:H2"/>
    <mergeCell ref="B17:Q17"/>
    <mergeCell ref="J22:K22"/>
    <mergeCell ref="M2:N2"/>
    <mergeCell ref="P2:Q2"/>
    <mergeCell ref="F16:G16"/>
    <mergeCell ref="D12:J12"/>
    <mergeCell ref="C18:D18"/>
    <mergeCell ref="C19:G19"/>
    <mergeCell ref="C20:G20"/>
    <mergeCell ref="F21:H21"/>
    <mergeCell ref="D8:J9"/>
    <mergeCell ref="B24:G24"/>
    <mergeCell ref="B30:C30"/>
    <mergeCell ref="K30:Q30"/>
    <mergeCell ref="D30:G30"/>
    <mergeCell ref="H23:K23"/>
    <mergeCell ref="H30:J30"/>
  </mergeCells>
  <phoneticPr fontId="0" type="noConversion"/>
  <pageMargins left="0.39370078740157483" right="0" top="0.39370078740157483" bottom="0.39370078740157483" header="0.51181102362204722" footer="0.51181102362204722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Накладна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2019-01-17T13:12:16Z</cp:lastPrinted>
  <dcterms:created xsi:type="dcterms:W3CDTF">2001-10-10T06:27:02Z</dcterms:created>
  <dcterms:modified xsi:type="dcterms:W3CDTF">2019-09-13T12:12:48Z</dcterms:modified>
</cp:coreProperties>
</file>