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5550" yWindow="5175" windowWidth="13395" windowHeight="8310"/>
  </bookViews>
  <sheets>
    <sheet name="Накладна" sheetId="1" r:id="rId1"/>
    <sheet name="Посвідчення якості" sheetId="2" r:id="rId2"/>
  </sheets>
  <definedNames>
    <definedName name="Posvitcheny">'Посвідчення якості'!$A$14:$N$15</definedName>
    <definedName name="range1">Накладна!$A$20:$Q$21</definedName>
    <definedName name="range2">'Посвідчення якості'!#REF!</definedName>
    <definedName name="_xlnm.Print_Area" localSheetId="0">Накладна!$A$1:$Q$30</definedName>
  </definedNames>
  <calcPr calcId="162913"/>
</workbook>
</file>

<file path=xl/calcChain.xml><?xml version="1.0" encoding="utf-8"?>
<calcChain xmlns="http://schemas.openxmlformats.org/spreadsheetml/2006/main">
  <c r="J21" i="1" l="1"/>
  <c r="M14" i="2" l="1"/>
  <c r="L14" i="2"/>
  <c r="K14" i="2"/>
  <c r="J14" i="2"/>
  <c r="I14" i="2"/>
  <c r="H14" i="2"/>
  <c r="G14" i="2"/>
  <c r="C14" i="2"/>
  <c r="B14" i="2"/>
  <c r="D5" i="1" l="1"/>
  <c r="D6" i="1" l="1"/>
  <c r="D8" i="1" l="1"/>
  <c r="D12" i="1" l="1"/>
  <c r="D25" i="1" l="1"/>
  <c r="B17" i="1" l="1"/>
  <c r="F16" i="1" l="1"/>
  <c r="C28" i="1" l="1"/>
  <c r="B28" i="1"/>
  <c r="D30" i="1" s="1"/>
  <c r="C7" i="1" l="1"/>
  <c r="B7" i="1" l="1"/>
  <c r="D7" i="1" s="1"/>
  <c r="D4" i="1"/>
  <c r="O20" i="1" l="1"/>
  <c r="N20" i="1"/>
  <c r="M20" i="1"/>
  <c r="L20" i="1"/>
  <c r="J20" i="1"/>
  <c r="H20" i="1"/>
  <c r="I20" i="1" s="1"/>
  <c r="C20" i="1"/>
  <c r="B20" i="1"/>
  <c r="L2" i="2" l="1"/>
  <c r="F7" i="2"/>
  <c r="G9" i="2"/>
  <c r="G8" i="2"/>
  <c r="E9" i="2"/>
  <c r="B23" i="1"/>
  <c r="B22" i="1"/>
  <c r="K20" i="1"/>
  <c r="Q20" i="1" s="1"/>
  <c r="D11" i="1"/>
  <c r="P2" i="1"/>
  <c r="D16" i="1"/>
  <c r="D15" i="1"/>
  <c r="J2" i="1"/>
  <c r="J22" i="1"/>
  <c r="Q23" i="1" l="1"/>
  <c r="F21" i="1"/>
  <c r="H23" i="1"/>
  <c r="Q22" i="1"/>
  <c r="K19" i="1"/>
  <c r="C22" i="1"/>
  <c r="Q19" i="1"/>
  <c r="P20" i="1"/>
</calcChain>
</file>

<file path=xl/sharedStrings.xml><?xml version="1.0" encoding="utf-8"?>
<sst xmlns="http://schemas.openxmlformats.org/spreadsheetml/2006/main" count="67" uniqueCount="61">
  <si>
    <t>sum</t>
  </si>
  <si>
    <t>Через кого</t>
  </si>
  <si>
    <t>№</t>
  </si>
  <si>
    <t>Назва і сорт товара</t>
  </si>
  <si>
    <t xml:space="preserve">від </t>
  </si>
  <si>
    <t>К-сть</t>
  </si>
  <si>
    <t>Од. виміру</t>
  </si>
  <si>
    <t xml:space="preserve">ВИДАТКОВА НАКЛАДНА № </t>
  </si>
  <si>
    <t>Постачальник</t>
  </si>
  <si>
    <t>Відвантажив(ла)</t>
  </si>
  <si>
    <t>Отримав(ла)</t>
  </si>
  <si>
    <t>ПДВ</t>
  </si>
  <si>
    <t>Одержувач</t>
  </si>
  <si>
    <t>Всього на суму:</t>
  </si>
  <si>
    <t>За довіреністю №</t>
  </si>
  <si>
    <t>№ п.п.</t>
  </si>
  <si>
    <t>Назва продукції</t>
  </si>
  <si>
    <t>Маса нетто</t>
  </si>
  <si>
    <t>К-сть мість</t>
  </si>
  <si>
    <t>Вид тари упаковки</t>
  </si>
  <si>
    <t>Дата виробництва</t>
  </si>
  <si>
    <t>Умови зберігання(темп.,волог)</t>
  </si>
  <si>
    <t>Термін реалізації</t>
  </si>
  <si>
    <t>Нормативний документ</t>
  </si>
  <si>
    <t>Знижка</t>
  </si>
  <si>
    <t>Ціна зі знижкою</t>
  </si>
  <si>
    <t>ДЕКЛАРАЦІЯ ВИРОБНИКА</t>
  </si>
  <si>
    <t xml:space="preserve">                                                  Посвідчення про якість </t>
  </si>
  <si>
    <t>на готову м'ясну продукцію</t>
  </si>
  <si>
    <t>Товароотримувач:</t>
  </si>
  <si>
    <t>Дата відвантаження</t>
  </si>
  <si>
    <t>, номер транспортного засобу автом.</t>
  </si>
  <si>
    <t xml:space="preserve">Накладна № </t>
  </si>
  <si>
    <t>від</t>
  </si>
  <si>
    <t>для реалізації</t>
  </si>
  <si>
    <t>1.</t>
  </si>
  <si>
    <t>Партія продукції співпадає з датою виготовлення.</t>
  </si>
  <si>
    <t>2.</t>
  </si>
  <si>
    <t>центром стандартизації метрології та сертифікації.</t>
  </si>
  <si>
    <t>3.</t>
  </si>
  <si>
    <t>4.</t>
  </si>
  <si>
    <t>5.</t>
  </si>
  <si>
    <t xml:space="preserve">            М.П.                                  Головний технолог</t>
  </si>
  <si>
    <t>Помилуйко О.В.</t>
  </si>
  <si>
    <t xml:space="preserve">Продукція без ГМО.Термін зберігання продукції в термоусадочній багатошаровій оболонці 10-14 діб.                                                                                                       Протокол випробовувань №3142/990-3246/994 від 21.12.2015 виданий Житомирським </t>
  </si>
  <si>
    <t>Екплуатаційний дозвіл виданий в.о. начальника Управління Держпродспоживслужби в Брусилівському районі</t>
  </si>
  <si>
    <t>мікотоксинів, гормонів, токсичних елементів, пестицидів, радіонуклідів, афлатоксинів,і антибіотиків.</t>
  </si>
  <si>
    <t>7.</t>
  </si>
  <si>
    <t>і бактер. показників.</t>
  </si>
  <si>
    <t>Наймену підприємства-виробника: ТОВ "Брусилівські ковбаси"</t>
  </si>
  <si>
    <t>Віправник: ТОВ "Брусилівські ковбаси"</t>
  </si>
  <si>
    <t>Брусилівський р-н. смт. Брусилів, вул. Небесної Сотні, 108</t>
  </si>
  <si>
    <t xml:space="preserve"> Протокол випробувань № 2680/825-2683 від 15.11.2017р. , виданний Житомирським науково-виробничим </t>
  </si>
  <si>
    <t>Експертний висновок №001758 п/17 від 11.12.2017 р. при дослідженні готової продукції на вміст токсичних елементів,</t>
  </si>
  <si>
    <t xml:space="preserve"> гормонів, мікотоксинів, N-нітрозамінів, пестицидів, радіонуклідів, виданий Житомирська рег. ДЛВМ</t>
  </si>
  <si>
    <t>виданний Житомирською регіональною. ДЛВМ.</t>
  </si>
  <si>
    <t>Експертний виснвок №001162 п/17 від 25.09.2017 р. при дослідженні напівфабрикатів м'ясних натуральних на вміст</t>
  </si>
  <si>
    <t>Експертний висновок №00204п7/17 02.01.2018 р. при дослідженні готової продукції на фіз.-хім.і бактер. показників,</t>
  </si>
  <si>
    <t>Експертний висновок №002047п/18 від 02.01.2018 р. при дослідженні напівфабрикатів м'ясних натуральних на фіз.-хім.</t>
  </si>
  <si>
    <t>Реєстрацйний номер потужності а-UA-06-23-06-I-CP-II-CP-V-MM-MP-MSM-VI-PP-XVI-PP-SP-PS  від 21.12.2017р.</t>
  </si>
  <si>
    <t xml:space="preserve"> №а-UA-06-23-06 від 21.12.2017 р.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</si>
</sst>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* #,##0.00\ &quot;₽&quot;_-;\-* #,##0.00\ &quot;₽&quot;_-;_-* &quot;-&quot;??\ &quot;₽&quot;_-;_-@_-"/>
    <numFmt numFmtId="164" formatCode="0.0000"/>
    <numFmt numFmtId="165" formatCode="dd/mm/yy\ h:mm;@"/>
    <numFmt numFmtId="166" formatCode="dd"/>
  </numFmts>
  <fonts count="26" x14ac:knownFonts="1">
    <font>
      <sz val="10"/>
      <name val="Arial Cyr"/>
      <charset val="204"/>
    </font>
    <font>
      <sz val="10"/>
      <name val="Times New Roman Cyr"/>
      <family val="1"/>
      <charset val="204"/>
    </font>
    <font>
      <b/>
      <sz val="10"/>
      <color indexed="18"/>
      <name val="Times New Roman Cyr"/>
      <family val="1"/>
      <charset val="204"/>
    </font>
    <font>
      <sz val="10"/>
      <color indexed="18"/>
      <name val="Times New Roman Cyr"/>
      <family val="1"/>
      <charset val="204"/>
    </font>
    <font>
      <b/>
      <sz val="10"/>
      <color indexed="53"/>
      <name val="Times New Roman Cyr"/>
      <family val="1"/>
      <charset val="204"/>
    </font>
    <font>
      <b/>
      <sz val="10"/>
      <color indexed="16"/>
      <name val="Times New Roman Cyr"/>
      <family val="1"/>
      <charset val="204"/>
    </font>
    <font>
      <sz val="10"/>
      <color indexed="16"/>
      <name val="Times New Roman Cyr"/>
      <family val="1"/>
      <charset val="204"/>
    </font>
    <font>
      <b/>
      <sz val="12"/>
      <color indexed="18"/>
      <name val="Times New Roman Cyr"/>
      <family val="1"/>
      <charset val="204"/>
    </font>
    <font>
      <sz val="10"/>
      <color indexed="9"/>
      <name val="Times New Roman Cyr"/>
      <family val="1"/>
      <charset val="204"/>
    </font>
    <font>
      <u/>
      <sz val="10"/>
      <name val="Times New Roman Cyr"/>
      <family val="1"/>
      <charset val="204"/>
    </font>
    <font>
      <sz val="11"/>
      <name val="Times New Roman Cyr"/>
      <family val="1"/>
      <charset val="204"/>
    </font>
    <font>
      <sz val="12"/>
      <name val="Times New Roman Cyr"/>
      <family val="1"/>
      <charset val="204"/>
    </font>
    <font>
      <sz val="12"/>
      <color indexed="18"/>
      <name val="Times New Roman Cyr"/>
      <family val="1"/>
      <charset val="204"/>
    </font>
    <font>
      <b/>
      <sz val="12"/>
      <name val="Times New Roman Cyr"/>
      <charset val="204"/>
    </font>
    <font>
      <sz val="11"/>
      <color indexed="18"/>
      <name val="Times New Roman Cyr"/>
      <family val="1"/>
      <charset val="204"/>
    </font>
    <font>
      <b/>
      <sz val="12"/>
      <color indexed="18"/>
      <name val="Times New Roman"/>
      <family val="1"/>
      <charset val="204"/>
    </font>
    <font>
      <sz val="10"/>
      <color indexed="18"/>
      <name val="Times New Roman Cyr"/>
      <charset val="204"/>
    </font>
    <font>
      <sz val="8"/>
      <name val="Times New Roman Cyr"/>
      <family val="1"/>
      <charset val="204"/>
    </font>
    <font>
      <b/>
      <sz val="10"/>
      <name val="Times New Roman Cyr"/>
      <family val="1"/>
      <charset val="204"/>
    </font>
    <font>
      <b/>
      <sz val="10"/>
      <color indexed="9"/>
      <name val="Times New Roman Cyr"/>
      <family val="1"/>
      <charset val="204"/>
    </font>
    <font>
      <b/>
      <sz val="11"/>
      <color indexed="18"/>
      <name val="Times New Roman Cyr"/>
      <family val="1"/>
      <charset val="204"/>
    </font>
    <font>
      <b/>
      <sz val="11"/>
      <name val="Times New Roman Cyr"/>
      <charset val="204"/>
    </font>
    <font>
      <sz val="10"/>
      <color indexed="9"/>
      <name val="Times New Roman Cyr"/>
      <family val="1"/>
      <charset val="204"/>
    </font>
    <font>
      <sz val="20"/>
      <name val="Arial Cyr"/>
      <charset val="204"/>
    </font>
    <font>
      <sz val="10"/>
      <color theme="0"/>
      <name val="Times New Roman Cyr"/>
      <family val="1"/>
      <charset val="204"/>
    </font>
    <font>
      <sz val="12"/>
      <color theme="0"/>
      <name val="Times New Roman Cyr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29">
    <border>
      <left/>
      <right/>
      <top/>
      <bottom/>
      <diagonal/>
    </border>
    <border>
      <left style="thin">
        <color indexed="55"/>
      </left>
      <right/>
      <top style="thin">
        <color indexed="55"/>
      </top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hair">
        <color indexed="55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55"/>
      </left>
      <right style="hair">
        <color indexed="55"/>
      </right>
      <top style="thin">
        <color indexed="55"/>
      </top>
      <bottom style="thin">
        <color indexed="55"/>
      </bottom>
      <diagonal/>
    </border>
    <border>
      <left style="hair">
        <color indexed="55"/>
      </left>
      <right style="hair">
        <color indexed="55"/>
      </right>
      <top style="thin">
        <color indexed="55"/>
      </top>
      <bottom style="thin">
        <color indexed="55"/>
      </bottom>
      <diagonal/>
    </border>
    <border>
      <left style="hair">
        <color indexed="55"/>
      </left>
      <right style="hair">
        <color indexed="55"/>
      </right>
      <top style="hair">
        <color indexed="55"/>
      </top>
      <bottom/>
      <diagonal/>
    </border>
    <border>
      <left style="hair">
        <color indexed="55"/>
      </left>
      <right style="hair">
        <color indexed="55"/>
      </right>
      <top/>
      <bottom/>
      <diagonal/>
    </border>
    <border>
      <left/>
      <right style="hair">
        <color indexed="55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55"/>
      </top>
      <bottom/>
      <diagonal/>
    </border>
    <border>
      <left/>
      <right style="thin">
        <color indexed="55"/>
      </right>
      <top style="thin">
        <color indexed="55"/>
      </top>
      <bottom/>
      <diagonal/>
    </border>
    <border>
      <left style="hair">
        <color indexed="55"/>
      </left>
      <right/>
      <top style="hair">
        <color indexed="55"/>
      </top>
      <bottom style="hair">
        <color indexed="55"/>
      </bottom>
      <diagonal/>
    </border>
    <border>
      <left/>
      <right/>
      <top style="hair">
        <color indexed="55"/>
      </top>
      <bottom style="hair">
        <color indexed="55"/>
      </bottom>
      <diagonal/>
    </border>
    <border>
      <left/>
      <right style="hair">
        <color indexed="55"/>
      </right>
      <top style="hair">
        <color indexed="55"/>
      </top>
      <bottom style="hair">
        <color indexed="55"/>
      </bottom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  <border>
      <left style="thin">
        <color indexed="55"/>
      </left>
      <right/>
      <top/>
      <bottom style="thin">
        <color indexed="55"/>
      </bottom>
      <diagonal/>
    </border>
    <border>
      <left/>
      <right/>
      <top/>
      <bottom style="thin">
        <color indexed="55"/>
      </bottom>
      <diagonal/>
    </border>
    <border>
      <left/>
      <right style="thin">
        <color indexed="55"/>
      </right>
      <top/>
      <bottom style="thin">
        <color indexed="55"/>
      </bottom>
      <diagonal/>
    </border>
    <border>
      <left style="hair">
        <color indexed="55"/>
      </left>
      <right/>
      <top style="thin">
        <color indexed="55"/>
      </top>
      <bottom style="thin">
        <color indexed="55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/>
      <right style="hair">
        <color indexed="55"/>
      </right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hair">
        <color indexed="55"/>
      </top>
      <bottom/>
      <diagonal/>
    </border>
  </borders>
  <cellStyleXfs count="1">
    <xf numFmtId="0" fontId="0" fillId="0" borderId="0"/>
  </cellStyleXfs>
  <cellXfs count="112">
    <xf numFmtId="0" fontId="0" fillId="0" borderId="0" xfId="0"/>
    <xf numFmtId="0" fontId="1" fillId="0" borderId="0" xfId="0" applyFont="1"/>
    <xf numFmtId="2" fontId="4" fillId="0" borderId="0" xfId="0" applyNumberFormat="1" applyFont="1" applyAlignment="1">
      <alignment horizontal="right"/>
    </xf>
    <xf numFmtId="0" fontId="1" fillId="0" borderId="0" xfId="0" applyFont="1" applyBorder="1" applyAlignment="1">
      <alignment horizontal="left"/>
    </xf>
    <xf numFmtId="0" fontId="1" fillId="0" borderId="0" xfId="0" applyFont="1" applyAlignment="1"/>
    <xf numFmtId="0" fontId="1" fillId="0" borderId="0" xfId="0" applyFont="1" applyAlignment="1">
      <alignment vertical="top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3" fillId="0" borderId="0" xfId="0" applyFont="1" applyAlignment="1"/>
    <xf numFmtId="0" fontId="2" fillId="2" borderId="4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left"/>
    </xf>
    <xf numFmtId="0" fontId="3" fillId="0" borderId="5" xfId="0" applyFont="1" applyBorder="1" applyAlignment="1"/>
    <xf numFmtId="0" fontId="3" fillId="0" borderId="5" xfId="0" applyNumberFormat="1" applyFont="1" applyBorder="1" applyAlignment="1">
      <alignment horizontal="left"/>
    </xf>
    <xf numFmtId="0" fontId="1" fillId="0" borderId="0" xfId="0" applyFont="1" applyFill="1" applyBorder="1"/>
    <xf numFmtId="0" fontId="5" fillId="0" borderId="0" xfId="0" applyFont="1" applyFill="1" applyBorder="1"/>
    <xf numFmtId="2" fontId="1" fillId="0" borderId="3" xfId="0" applyNumberFormat="1" applyFont="1" applyBorder="1" applyAlignment="1">
      <alignment horizontal="right"/>
    </xf>
    <xf numFmtId="0" fontId="8" fillId="0" borderId="0" xfId="0" applyFont="1" applyAlignment="1">
      <alignment horizontal="right"/>
    </xf>
    <xf numFmtId="0" fontId="1" fillId="0" borderId="0" xfId="0" applyFont="1" applyBorder="1"/>
    <xf numFmtId="0" fontId="3" fillId="0" borderId="5" xfId="0" applyFont="1" applyBorder="1" applyAlignment="1">
      <alignment horizontal="left"/>
    </xf>
    <xf numFmtId="164" fontId="1" fillId="0" borderId="3" xfId="0" applyNumberFormat="1" applyFont="1" applyBorder="1" applyAlignment="1">
      <alignment horizontal="right"/>
    </xf>
    <xf numFmtId="0" fontId="11" fillId="0" borderId="6" xfId="0" applyFont="1" applyBorder="1"/>
    <xf numFmtId="0" fontId="1" fillId="0" borderId="6" xfId="0" applyFont="1" applyBorder="1"/>
    <xf numFmtId="0" fontId="12" fillId="0" borderId="0" xfId="0" applyFont="1" applyAlignment="1">
      <alignment horizontal="right"/>
    </xf>
    <xf numFmtId="0" fontId="3" fillId="0" borderId="0" xfId="0" applyFont="1" applyBorder="1" applyAlignment="1">
      <alignment horizontal="left"/>
    </xf>
    <xf numFmtId="0" fontId="14" fillId="0" borderId="0" xfId="0" applyFont="1" applyBorder="1" applyAlignment="1">
      <alignment horizontal="left"/>
    </xf>
    <xf numFmtId="0" fontId="1" fillId="0" borderId="3" xfId="0" applyNumberFormat="1" applyFont="1" applyBorder="1" applyAlignment="1">
      <alignment horizontal="right"/>
    </xf>
    <xf numFmtId="0" fontId="7" fillId="0" borderId="7" xfId="0" applyNumberFormat="1" applyFont="1" applyBorder="1" applyAlignment="1">
      <alignment horizontal="center"/>
    </xf>
    <xf numFmtId="0" fontId="13" fillId="0" borderId="6" xfId="0" applyFont="1" applyBorder="1"/>
    <xf numFmtId="0" fontId="2" fillId="0" borderId="3" xfId="0" applyFont="1" applyFill="1" applyBorder="1" applyAlignment="1">
      <alignment horizontal="left"/>
    </xf>
    <xf numFmtId="2" fontId="2" fillId="0" borderId="3" xfId="0" applyNumberFormat="1" applyFont="1" applyFill="1" applyBorder="1" applyAlignment="1">
      <alignment horizontal="right"/>
    </xf>
    <xf numFmtId="2" fontId="1" fillId="0" borderId="3" xfId="0" applyNumberFormat="1" applyFont="1" applyFill="1" applyBorder="1" applyAlignment="1">
      <alignment horizontal="right"/>
    </xf>
    <xf numFmtId="2" fontId="19" fillId="0" borderId="3" xfId="0" applyNumberFormat="1" applyFont="1" applyFill="1" applyBorder="1" applyAlignment="1">
      <alignment horizontal="right"/>
    </xf>
    <xf numFmtId="0" fontId="13" fillId="0" borderId="6" xfId="0" applyFont="1" applyBorder="1" applyAlignment="1">
      <alignment horizontal="left"/>
    </xf>
    <xf numFmtId="0" fontId="15" fillId="0" borderId="0" xfId="0" applyFont="1" applyAlignment="1">
      <alignment horizontal="left"/>
    </xf>
    <xf numFmtId="0" fontId="15" fillId="0" borderId="0" xfId="0" applyFont="1" applyAlignment="1"/>
    <xf numFmtId="0" fontId="17" fillId="0" borderId="8" xfId="0" applyFont="1" applyBorder="1" applyAlignment="1">
      <alignment horizontal="center"/>
    </xf>
    <xf numFmtId="0" fontId="17" fillId="0" borderId="9" xfId="0" applyNumberFormat="1" applyFont="1" applyBorder="1" applyAlignment="1">
      <alignment horizontal="right"/>
    </xf>
    <xf numFmtId="14" fontId="17" fillId="0" borderId="9" xfId="0" applyNumberFormat="1" applyFont="1" applyBorder="1" applyAlignment="1">
      <alignment horizontal="right"/>
    </xf>
    <xf numFmtId="14" fontId="3" fillId="0" borderId="0" xfId="0" applyNumberFormat="1" applyFont="1" applyAlignment="1">
      <alignment horizontal="left"/>
    </xf>
    <xf numFmtId="2" fontId="18" fillId="0" borderId="3" xfId="0" applyNumberFormat="1" applyFont="1" applyFill="1" applyBorder="1" applyAlignment="1">
      <alignment horizontal="right"/>
    </xf>
    <xf numFmtId="0" fontId="2" fillId="0" borderId="10" xfId="0" applyFont="1" applyFill="1" applyBorder="1" applyAlignment="1">
      <alignment horizontal="right"/>
    </xf>
    <xf numFmtId="0" fontId="2" fillId="0" borderId="11" xfId="0" applyFont="1" applyFill="1" applyBorder="1" applyAlignment="1">
      <alignment horizontal="right"/>
    </xf>
    <xf numFmtId="0" fontId="22" fillId="0" borderId="0" xfId="0" applyFont="1"/>
    <xf numFmtId="2" fontId="22" fillId="0" borderId="0" xfId="0" applyNumberFormat="1" applyFont="1"/>
    <xf numFmtId="2" fontId="21" fillId="0" borderId="3" xfId="0" applyNumberFormat="1" applyFont="1" applyFill="1" applyBorder="1" applyAlignment="1">
      <alignment horizontal="right"/>
    </xf>
    <xf numFmtId="2" fontId="22" fillId="0" borderId="0" xfId="0" applyNumberFormat="1" applyFont="1" applyBorder="1"/>
    <xf numFmtId="165" fontId="12" fillId="0" borderId="0" xfId="0" applyNumberFormat="1" applyFont="1" applyAlignment="1"/>
    <xf numFmtId="0" fontId="15" fillId="0" borderId="0" xfId="0" applyFont="1" applyAlignment="1">
      <alignment horizontal="right"/>
    </xf>
    <xf numFmtId="0" fontId="15" fillId="0" borderId="0" xfId="0" applyFont="1" applyAlignment="1">
      <alignment horizontal="center"/>
    </xf>
    <xf numFmtId="0" fontId="0" fillId="0" borderId="0" xfId="0" applyAlignment="1"/>
    <xf numFmtId="166" fontId="0" fillId="0" borderId="0" xfId="0" applyNumberFormat="1" applyAlignment="1">
      <alignment horizontal="left"/>
    </xf>
    <xf numFmtId="2" fontId="24" fillId="0" borderId="0" xfId="0" applyNumberFormat="1" applyFont="1" applyAlignment="1">
      <alignment horizontal="right"/>
    </xf>
    <xf numFmtId="0" fontId="25" fillId="0" borderId="0" xfId="0" applyFont="1" applyBorder="1"/>
    <xf numFmtId="0" fontId="24" fillId="0" borderId="0" xfId="0" applyFont="1" applyFill="1"/>
    <xf numFmtId="0" fontId="24" fillId="0" borderId="0" xfId="0" applyFont="1"/>
    <xf numFmtId="0" fontId="24" fillId="0" borderId="0" xfId="0" applyFont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Fill="1" applyBorder="1" applyAlignment="1">
      <alignment horizontal="left"/>
    </xf>
    <xf numFmtId="0" fontId="7" fillId="0" borderId="0" xfId="0" applyFont="1" applyAlignment="1">
      <alignment horizontal="right"/>
    </xf>
    <xf numFmtId="0" fontId="1" fillId="0" borderId="5" xfId="0" applyFont="1" applyBorder="1" applyAlignment="1">
      <alignment horizontal="left"/>
    </xf>
    <xf numFmtId="0" fontId="6" fillId="0" borderId="0" xfId="0" applyFont="1" applyFill="1" applyBorder="1" applyAlignment="1">
      <alignment horizontal="right"/>
    </xf>
    <xf numFmtId="44" fontId="2" fillId="0" borderId="3" xfId="0" applyNumberFormat="1" applyFont="1" applyFill="1" applyBorder="1" applyAlignment="1"/>
    <xf numFmtId="0" fontId="2" fillId="0" borderId="3" xfId="0" applyNumberFormat="1" applyFont="1" applyFill="1" applyBorder="1" applyAlignment="1">
      <alignment horizontal="right"/>
    </xf>
    <xf numFmtId="0" fontId="7" fillId="0" borderId="0" xfId="0" applyFont="1" applyAlignment="1">
      <alignment horizontal="right"/>
    </xf>
    <xf numFmtId="0" fontId="1" fillId="0" borderId="5" xfId="0" applyFont="1" applyBorder="1" applyAlignment="1">
      <alignment horizontal="left"/>
    </xf>
    <xf numFmtId="0" fontId="2" fillId="0" borderId="12" xfId="0" applyFont="1" applyFill="1" applyBorder="1" applyAlignment="1">
      <alignment horizontal="right"/>
    </xf>
    <xf numFmtId="0" fontId="2" fillId="0" borderId="11" xfId="0" applyFont="1" applyFill="1" applyBorder="1" applyAlignment="1">
      <alignment horizontal="right"/>
    </xf>
    <xf numFmtId="14" fontId="3" fillId="0" borderId="0" xfId="0" applyNumberFormat="1" applyFont="1" applyAlignment="1">
      <alignment horizontal="left"/>
    </xf>
    <xf numFmtId="165" fontId="12" fillId="0" borderId="0" xfId="0" applyNumberFormat="1" applyFont="1" applyAlignment="1">
      <alignment horizontal="left"/>
    </xf>
    <xf numFmtId="14" fontId="3" fillId="0" borderId="13" xfId="0" applyNumberFormat="1" applyFont="1" applyBorder="1" applyAlignment="1">
      <alignment horizontal="left"/>
    </xf>
    <xf numFmtId="0" fontId="1" fillId="0" borderId="0" xfId="0" applyFont="1" applyAlignment="1">
      <alignment horizontal="justify" vertical="top"/>
    </xf>
    <xf numFmtId="0" fontId="1" fillId="0" borderId="14" xfId="0" applyFont="1" applyBorder="1" applyAlignment="1">
      <alignment horizontal="justify" vertical="top"/>
    </xf>
    <xf numFmtId="0" fontId="4" fillId="0" borderId="0" xfId="0" applyFont="1" applyBorder="1" applyAlignment="1">
      <alignment horizontal="left"/>
    </xf>
    <xf numFmtId="0" fontId="2" fillId="2" borderId="1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2" fillId="2" borderId="16" xfId="0" applyFont="1" applyFill="1" applyBorder="1" applyAlignment="1">
      <alignment horizontal="center" vertical="center" wrapText="1"/>
    </xf>
    <xf numFmtId="0" fontId="1" fillId="0" borderId="17" xfId="0" applyFont="1" applyBorder="1" applyAlignment="1">
      <alignment horizontal="left"/>
    </xf>
    <xf numFmtId="0" fontId="1" fillId="0" borderId="18" xfId="0" applyFont="1" applyBorder="1" applyAlignment="1">
      <alignment horizontal="left"/>
    </xf>
    <xf numFmtId="0" fontId="1" fillId="0" borderId="19" xfId="0" applyFont="1" applyBorder="1" applyAlignment="1">
      <alignment horizontal="left"/>
    </xf>
    <xf numFmtId="0" fontId="18" fillId="0" borderId="28" xfId="0" applyFont="1" applyFill="1" applyBorder="1" applyAlignment="1">
      <alignment horizontal="right"/>
    </xf>
    <xf numFmtId="0" fontId="3" fillId="0" borderId="0" xfId="0" applyFont="1" applyBorder="1" applyAlignment="1">
      <alignment horizontal="left"/>
    </xf>
    <xf numFmtId="0" fontId="10" fillId="0" borderId="0" xfId="0" applyFont="1" applyAlignment="1">
      <alignment horizontal="left" vertical="top" wrapText="1"/>
    </xf>
    <xf numFmtId="0" fontId="9" fillId="0" borderId="5" xfId="0" applyFont="1" applyBorder="1" applyAlignment="1">
      <alignment horizontal="left" vertical="top" wrapText="1"/>
    </xf>
    <xf numFmtId="0" fontId="1" fillId="0" borderId="5" xfId="0" applyFont="1" applyBorder="1" applyAlignment="1">
      <alignment horizontal="left" vertical="top" wrapText="1"/>
    </xf>
    <xf numFmtId="0" fontId="20" fillId="0" borderId="0" xfId="0" applyFont="1" applyFill="1" applyBorder="1" applyAlignment="1">
      <alignment horizontal="right"/>
    </xf>
    <xf numFmtId="0" fontId="20" fillId="0" borderId="12" xfId="0" applyFont="1" applyFill="1" applyBorder="1" applyAlignment="1">
      <alignment horizontal="right"/>
    </xf>
    <xf numFmtId="0" fontId="10" fillId="0" borderId="0" xfId="0" applyFont="1" applyAlignment="1">
      <alignment horizontal="right" vertical="top" wrapText="1"/>
    </xf>
    <xf numFmtId="0" fontId="16" fillId="2" borderId="2" xfId="0" applyFont="1" applyFill="1" applyBorder="1" applyAlignment="1">
      <alignment horizontal="center" vertical="center" wrapText="1"/>
    </xf>
    <xf numFmtId="0" fontId="16" fillId="2" borderId="20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6" fillId="2" borderId="15" xfId="0" applyFont="1" applyFill="1" applyBorder="1" applyAlignment="1">
      <alignment horizontal="center" vertical="center" wrapText="1"/>
    </xf>
    <xf numFmtId="0" fontId="16" fillId="2" borderId="16" xfId="0" applyFont="1" applyFill="1" applyBorder="1" applyAlignment="1">
      <alignment horizontal="center" vertical="center" wrapText="1"/>
    </xf>
    <xf numFmtId="0" fontId="16" fillId="2" borderId="21" xfId="0" applyFont="1" applyFill="1" applyBorder="1" applyAlignment="1">
      <alignment horizontal="center" vertical="center" wrapText="1"/>
    </xf>
    <xf numFmtId="0" fontId="16" fillId="2" borderId="22" xfId="0" applyFont="1" applyFill="1" applyBorder="1" applyAlignment="1">
      <alignment horizontal="center" vertical="center" wrapText="1"/>
    </xf>
    <xf numFmtId="0" fontId="16" fillId="2" borderId="23" xfId="0" applyFont="1" applyFill="1" applyBorder="1" applyAlignment="1">
      <alignment horizontal="center" vertical="center" wrapText="1"/>
    </xf>
    <xf numFmtId="14" fontId="1" fillId="0" borderId="24" xfId="0" applyNumberFormat="1" applyFont="1" applyBorder="1" applyAlignment="1">
      <alignment horizontal="center"/>
    </xf>
    <xf numFmtId="14" fontId="1" fillId="0" borderId="25" xfId="0" applyNumberFormat="1" applyFont="1" applyBorder="1" applyAlignment="1">
      <alignment horizontal="center"/>
    </xf>
    <xf numFmtId="14" fontId="1" fillId="0" borderId="26" xfId="0" applyNumberFormat="1" applyFont="1" applyBorder="1" applyAlignment="1">
      <alignment horizontal="center"/>
    </xf>
    <xf numFmtId="0" fontId="15" fillId="0" borderId="0" xfId="0" applyFont="1" applyAlignment="1">
      <alignment horizontal="left"/>
    </xf>
    <xf numFmtId="0" fontId="0" fillId="0" borderId="0" xfId="0" applyAlignment="1">
      <alignment horizontal="left"/>
    </xf>
    <xf numFmtId="0" fontId="2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5" fillId="0" borderId="0" xfId="0" applyFont="1" applyAlignment="1">
      <alignment horizontal="right"/>
    </xf>
    <xf numFmtId="14" fontId="15" fillId="0" borderId="0" xfId="0" applyNumberFormat="1" applyFont="1" applyAlignment="1">
      <alignment horizontal="left"/>
    </xf>
    <xf numFmtId="0" fontId="17" fillId="0" borderId="24" xfId="0" applyNumberFormat="1" applyFont="1" applyBorder="1" applyAlignment="1">
      <alignment horizontal="center"/>
    </xf>
    <xf numFmtId="0" fontId="17" fillId="0" borderId="27" xfId="0" applyNumberFormat="1" applyFont="1" applyBorder="1" applyAlignment="1">
      <alignment horizontal="center"/>
    </xf>
    <xf numFmtId="14" fontId="13" fillId="0" borderId="0" xfId="0" applyNumberFormat="1" applyFont="1" applyAlignment="1">
      <alignment horizontal="left"/>
    </xf>
    <xf numFmtId="0" fontId="15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2:R30"/>
  <sheetViews>
    <sheetView showGridLines="0" tabSelected="1" zoomScaleNormal="100" workbookViewId="0">
      <selection activeCell="B2" sqref="B2:H2"/>
    </sheetView>
  </sheetViews>
  <sheetFormatPr defaultRowHeight="12.75" x14ac:dyDescent="0.2"/>
  <cols>
    <col min="1" max="1" width="2.28515625" style="1" customWidth="1"/>
    <col min="2" max="2" width="5.5703125" style="1" customWidth="1"/>
    <col min="3" max="3" width="12.7109375" style="1" customWidth="1"/>
    <col min="4" max="4" width="9" style="1" customWidth="1"/>
    <col min="5" max="5" width="6" style="1" customWidth="1"/>
    <col min="6" max="6" width="8.7109375" style="1" customWidth="1"/>
    <col min="7" max="7" width="5.42578125" style="1" customWidth="1"/>
    <col min="8" max="8" width="7.28515625" style="1" customWidth="1"/>
    <col min="9" max="9" width="7.28515625" style="1" hidden="1" customWidth="1"/>
    <col min="10" max="10" width="10.140625" style="1" customWidth="1"/>
    <col min="11" max="11" width="10.42578125" style="1" customWidth="1"/>
    <col min="12" max="12" width="15.7109375" style="1" hidden="1" customWidth="1"/>
    <col min="13" max="13" width="14" style="1" hidden="1" customWidth="1"/>
    <col min="14" max="14" width="17.42578125" style="1" hidden="1" customWidth="1"/>
    <col min="15" max="15" width="14.5703125" style="1" hidden="1" customWidth="1"/>
    <col min="16" max="16" width="8.28515625" style="1" customWidth="1"/>
    <col min="17" max="17" width="12.42578125" style="1" customWidth="1"/>
    <col min="18" max="16384" width="9.140625" style="1"/>
  </cols>
  <sheetData>
    <row r="2" spans="2:18" ht="16.5" customHeight="1" x14ac:dyDescent="0.25">
      <c r="B2" s="67" t="s">
        <v>7</v>
      </c>
      <c r="C2" s="67"/>
      <c r="D2" s="67"/>
      <c r="E2" s="67"/>
      <c r="F2" s="67"/>
      <c r="G2" s="67"/>
      <c r="H2" s="67"/>
      <c r="I2" s="62"/>
      <c r="J2" s="30" t="e">
        <f>WayBillList_NUM</f>
        <v>#NAME?</v>
      </c>
      <c r="K2" s="26" t="s">
        <v>4</v>
      </c>
      <c r="L2" s="26"/>
      <c r="M2" s="71"/>
      <c r="N2" s="71"/>
      <c r="O2" s="42"/>
      <c r="P2" s="72" t="e">
        <f>WayBillList_ONDATE</f>
        <v>#NAME?</v>
      </c>
      <c r="Q2" s="72"/>
      <c r="R2" s="50"/>
    </row>
    <row r="4" spans="2:18" ht="16.5" thickBot="1" x14ac:dyDescent="0.3">
      <c r="B4" s="24" t="s">
        <v>8</v>
      </c>
      <c r="C4" s="25"/>
      <c r="D4" s="36" t="e">
        <f>WayBillList_EntKaFullName</f>
        <v>#NAME?</v>
      </c>
      <c r="E4" s="31"/>
      <c r="F4" s="31"/>
      <c r="G4" s="25"/>
      <c r="H4" s="25"/>
      <c r="I4" s="25"/>
      <c r="J4" s="25"/>
    </row>
    <row r="5" spans="2:18" x14ac:dyDescent="0.2">
      <c r="B5" s="46"/>
      <c r="D5" s="11" t="e">
        <f>CONCATENATE(IF(WayBillList_EntOKPO&lt;&gt;"","ЗКПО "&amp;WayBillList_EntOKPO&amp;", ",""),"тел. ",WayBillList_EntKaPhone)</f>
        <v>#NAME?</v>
      </c>
    </row>
    <row r="6" spans="2:18" x14ac:dyDescent="0.2">
      <c r="B6" s="46"/>
      <c r="D6" s="11" t="e">
        <f>IF(EntAccount_AccNum&lt;&gt;"",CONCATENATE("Р/р ",EntAccount_AccNum," в ",EntAccount_BankName, ", МФО ",EntAccount_MFO),"")</f>
        <v>#NAME?</v>
      </c>
    </row>
    <row r="7" spans="2:18" x14ac:dyDescent="0.2">
      <c r="B7" s="46" t="e">
        <f>WayBillList_EntINN</f>
        <v>#NAME?</v>
      </c>
      <c r="C7" s="58" t="e">
        <f>WayBillList_EntCertNum</f>
        <v>#NAME?</v>
      </c>
      <c r="D7" s="11" t="e">
        <f>IF(B7&lt;&gt;"",CONCATENATE("ІПН ",B7,", номер свідотцтва ",WayBillList_EntCertNum),"")</f>
        <v>#NAME?</v>
      </c>
    </row>
    <row r="8" spans="2:18" ht="24.75" customHeight="1" x14ac:dyDescent="0.2">
      <c r="B8" s="57"/>
      <c r="D8" s="74" t="e">
        <f>"Адреса: "&amp;WayBillList_AddressSel</f>
        <v>#NAME?</v>
      </c>
      <c r="E8" s="74"/>
      <c r="F8" s="74"/>
      <c r="G8" s="74"/>
      <c r="H8" s="74"/>
      <c r="I8" s="74"/>
      <c r="J8" s="74"/>
    </row>
    <row r="11" spans="2:18" ht="16.5" thickBot="1" x14ac:dyDescent="0.3">
      <c r="B11" s="24" t="s">
        <v>12</v>
      </c>
      <c r="C11" s="25"/>
      <c r="D11" s="36" t="e">
        <f>WayBillList_NAME</f>
        <v>#NAME?</v>
      </c>
      <c r="E11" s="31"/>
      <c r="F11" s="31"/>
      <c r="G11" s="25"/>
      <c r="H11" s="25"/>
      <c r="I11" s="25"/>
      <c r="J11" s="25"/>
    </row>
    <row r="12" spans="2:18" ht="24.75" customHeight="1" x14ac:dyDescent="0.25">
      <c r="B12" s="56"/>
      <c r="C12" s="21"/>
      <c r="D12" s="75" t="e">
        <f>CONCATENATE("Адреса: ",WayBillList_AddressBuy)</f>
        <v>#NAME?</v>
      </c>
      <c r="E12" s="75"/>
      <c r="F12" s="75"/>
      <c r="G12" s="75"/>
      <c r="H12" s="75"/>
      <c r="I12" s="75"/>
      <c r="J12" s="75"/>
    </row>
    <row r="14" spans="2:18" ht="11.25" customHeight="1" x14ac:dyDescent="0.2">
      <c r="B14" s="20"/>
      <c r="C14" s="9"/>
      <c r="D14" s="9"/>
      <c r="E14" s="9"/>
      <c r="F14" s="9"/>
      <c r="G14" s="9"/>
      <c r="H14" s="9"/>
      <c r="I14" s="9"/>
      <c r="J14" s="10"/>
      <c r="K14" s="10"/>
      <c r="L14" s="10"/>
      <c r="M14" s="10"/>
      <c r="N14" s="10"/>
      <c r="O14" s="10"/>
      <c r="P14" s="10"/>
      <c r="Q14" s="10"/>
    </row>
    <row r="15" spans="2:18" ht="16.5" customHeight="1" x14ac:dyDescent="0.2">
      <c r="B15" s="14" t="s">
        <v>1</v>
      </c>
      <c r="C15" s="15"/>
      <c r="D15" s="22" t="e">
        <f>WayBillList_RECEIVED</f>
        <v>#NAME?</v>
      </c>
      <c r="E15" s="22"/>
      <c r="F15" s="22"/>
      <c r="G15" s="15"/>
      <c r="H15" s="15"/>
      <c r="I15" s="15"/>
      <c r="J15" s="16"/>
      <c r="K15" s="16"/>
      <c r="L15" s="16"/>
      <c r="M15" s="16"/>
      <c r="N15" s="16"/>
      <c r="O15" s="16"/>
      <c r="P15" s="16"/>
      <c r="Q15" s="16"/>
    </row>
    <row r="16" spans="2:18" ht="16.5" customHeight="1" x14ac:dyDescent="0.2">
      <c r="B16" s="11" t="s">
        <v>14</v>
      </c>
      <c r="C16" s="12"/>
      <c r="D16" s="27" t="e">
        <f>WayBillList_ATTNUM</f>
        <v>#NAME?</v>
      </c>
      <c r="E16" s="9" t="s">
        <v>4</v>
      </c>
      <c r="F16" s="73" t="e">
        <f>IF(WayBillList_AttDate&gt;0,WayBillList_AttDate,"")</f>
        <v>#NAME?</v>
      </c>
      <c r="G16" s="73"/>
      <c r="H16" s="12"/>
      <c r="I16" s="12"/>
      <c r="J16" s="10"/>
      <c r="K16" s="10"/>
      <c r="L16" s="10"/>
      <c r="M16" s="10"/>
      <c r="N16" s="10"/>
      <c r="O16" s="10"/>
      <c r="P16" s="10"/>
      <c r="Q16" s="10"/>
    </row>
    <row r="17" spans="1:17" ht="18.75" customHeight="1" x14ac:dyDescent="0.2">
      <c r="B17" s="68" t="e">
        <f>CONCATENATE("Підстава: ",WayBillList_Reason)</f>
        <v>#NAME?</v>
      </c>
      <c r="C17" s="68"/>
      <c r="D17" s="68"/>
      <c r="E17" s="68"/>
      <c r="F17" s="68"/>
      <c r="G17" s="68"/>
      <c r="H17" s="68"/>
      <c r="I17" s="68"/>
      <c r="J17" s="68"/>
      <c r="K17" s="68"/>
      <c r="L17" s="68"/>
      <c r="M17" s="68"/>
      <c r="N17" s="68"/>
      <c r="O17" s="68"/>
      <c r="P17" s="68"/>
      <c r="Q17" s="68"/>
    </row>
    <row r="18" spans="1:17" ht="6" customHeight="1" x14ac:dyDescent="0.2">
      <c r="C18" s="76"/>
      <c r="D18" s="76"/>
      <c r="J18" s="2"/>
      <c r="K18" s="2"/>
      <c r="L18" s="2"/>
      <c r="M18" s="2"/>
      <c r="N18" s="2"/>
      <c r="O18" s="2"/>
      <c r="P18" s="2"/>
    </row>
    <row r="19" spans="1:17" ht="30.75" customHeight="1" x14ac:dyDescent="0.2">
      <c r="B19" s="6" t="s">
        <v>2</v>
      </c>
      <c r="C19" s="77" t="s">
        <v>3</v>
      </c>
      <c r="D19" s="78"/>
      <c r="E19" s="78"/>
      <c r="F19" s="78"/>
      <c r="G19" s="79"/>
      <c r="H19" s="7" t="s">
        <v>6</v>
      </c>
      <c r="I19" s="7"/>
      <c r="J19" s="7" t="s">
        <v>5</v>
      </c>
      <c r="K19" s="6" t="e">
        <f>IF(B22&gt;0,"Ціна без ПДВ","Ціна без знижки")</f>
        <v>#NAME?</v>
      </c>
      <c r="L19" s="6" t="s">
        <v>25</v>
      </c>
      <c r="M19" s="6"/>
      <c r="N19" s="6" t="s">
        <v>11</v>
      </c>
      <c r="O19" s="6" t="s">
        <v>24</v>
      </c>
      <c r="P19" s="6" t="s">
        <v>24</v>
      </c>
      <c r="Q19" s="13" t="e">
        <f>IF(B22&gt;0,"Сума без ПДВ","Сума зі знижкою")</f>
        <v>#NAME?</v>
      </c>
    </row>
    <row r="20" spans="1:17" ht="12.75" customHeight="1" x14ac:dyDescent="0.2">
      <c r="B20" s="8" t="e">
        <f>range1_NUM</f>
        <v>#NAME?</v>
      </c>
      <c r="C20" s="80" t="e">
        <f>range1_MATNAME</f>
        <v>#NAME?</v>
      </c>
      <c r="D20" s="81"/>
      <c r="E20" s="81"/>
      <c r="F20" s="81"/>
      <c r="G20" s="82"/>
      <c r="H20" s="8" t="e">
        <f>range1_MSRNAME</f>
        <v>#NAME?</v>
      </c>
      <c r="I20" s="8" t="e">
        <f>IF(H20="кг.",J20,0)</f>
        <v>#NAME?</v>
      </c>
      <c r="J20" s="29" t="e">
        <f>range1_AMOUNT</f>
        <v>#NAME?</v>
      </c>
      <c r="K20" s="19" t="e">
        <f>L20+O20</f>
        <v>#NAME?</v>
      </c>
      <c r="L20" s="19" t="e">
        <f>range1_PRICE</f>
        <v>#NAME?</v>
      </c>
      <c r="M20" s="23" t="e">
        <f>range1_NDS</f>
        <v>#NAME?</v>
      </c>
      <c r="N20" s="23" t="e">
        <f>range1_SumNDS</f>
        <v>#NAME?</v>
      </c>
      <c r="O20" s="19" t="e">
        <f>range1_DISCOUNTPRICE</f>
        <v>#NAME?</v>
      </c>
      <c r="P20" s="19" t="e">
        <f>J20*O20</f>
        <v>#NAME?</v>
      </c>
      <c r="Q20" s="19" t="e">
        <f>ROUND(J20*(K20-O20),2)</f>
        <v>#NAME?</v>
      </c>
    </row>
    <row r="21" spans="1:17" ht="12.75" customHeight="1" x14ac:dyDescent="0.2">
      <c r="B21" s="17"/>
      <c r="C21" s="18"/>
      <c r="D21" s="18"/>
      <c r="E21" s="18"/>
      <c r="F21" s="83" t="e">
        <f>IF(B22&gt;0,"Всього без ПДВ","Всього")</f>
        <v>#NAME?</v>
      </c>
      <c r="G21" s="83"/>
      <c r="H21" s="83"/>
      <c r="I21" s="64" t="s">
        <v>0</v>
      </c>
      <c r="J21" s="66" t="str">
        <f>I21</f>
        <v>sum</v>
      </c>
      <c r="K21" s="65"/>
      <c r="L21" s="44"/>
      <c r="M21" s="32"/>
      <c r="N21" s="35" t="s">
        <v>0</v>
      </c>
      <c r="O21" s="43" t="s">
        <v>0</v>
      </c>
      <c r="P21" s="43" t="s">
        <v>0</v>
      </c>
      <c r="Q21" s="33" t="s">
        <v>0</v>
      </c>
    </row>
    <row r="22" spans="1:17" ht="12.75" customHeight="1" x14ac:dyDescent="0.2">
      <c r="B22" s="49" t="e">
        <f>WayBillList_NDS</f>
        <v>#NAME?</v>
      </c>
      <c r="C22" s="55" t="e">
        <f>ROUND(Q21*B22/100,2)</f>
        <v>#VALUE!</v>
      </c>
      <c r="D22" s="21"/>
      <c r="E22" s="21"/>
      <c r="F22" s="21"/>
      <c r="G22" s="3"/>
      <c r="H22" s="3"/>
      <c r="I22" s="3"/>
      <c r="J22" s="69" t="e">
        <f>IF(B22&gt;0,CONCATENATE("Всього ПДВ "&amp;WayBillList_NDS&amp;"%"),"Всього без знижки")</f>
        <v>#NAME?</v>
      </c>
      <c r="K22" s="70"/>
      <c r="L22" s="45"/>
      <c r="M22" s="32"/>
      <c r="N22" s="32"/>
      <c r="O22" s="32"/>
      <c r="P22" s="32"/>
      <c r="Q22" s="34" t="e">
        <f>IF(B22&gt;0,C22,P21+Q21)</f>
        <v>#NAME?</v>
      </c>
    </row>
    <row r="23" spans="1:17" ht="12.75" customHeight="1" x14ac:dyDescent="0.2">
      <c r="B23" s="47" t="e">
        <f>P21+Q21</f>
        <v>#VALUE!</v>
      </c>
      <c r="H23" s="88" t="e">
        <f>IF(B22&gt;0,"Разом, в т.ч ПДВ:","Всього до сплати")</f>
        <v>#NAME?</v>
      </c>
      <c r="I23" s="88"/>
      <c r="J23" s="88"/>
      <c r="K23" s="89"/>
      <c r="L23" s="45"/>
      <c r="M23" s="32"/>
      <c r="N23" s="32"/>
      <c r="O23" s="32"/>
      <c r="P23" s="32"/>
      <c r="Q23" s="48" t="e">
        <f>IF(B22&gt;0,Q21+Q22,Q21)</f>
        <v>#NAME?</v>
      </c>
    </row>
    <row r="24" spans="1:17" ht="12.75" customHeight="1" x14ac:dyDescent="0.2">
      <c r="B24" s="84"/>
      <c r="C24" s="84"/>
      <c r="D24" s="84"/>
      <c r="E24" s="84"/>
      <c r="F24" s="84"/>
      <c r="G24" s="84"/>
      <c r="H24" s="3"/>
      <c r="I24" s="3"/>
      <c r="J24" s="3"/>
      <c r="K24" s="3"/>
      <c r="L24" s="3"/>
      <c r="M24" s="3"/>
      <c r="N24" s="3"/>
      <c r="O24" s="3"/>
      <c r="P24" s="3"/>
      <c r="Q24" s="3"/>
    </row>
    <row r="25" spans="1:17" ht="12.75" customHeight="1" x14ac:dyDescent="0.25">
      <c r="B25" s="28" t="s">
        <v>13</v>
      </c>
      <c r="C25" s="27"/>
      <c r="D25" s="22" t="e">
        <f>WayBillList_www</f>
        <v>#NAME?</v>
      </c>
      <c r="E25" s="22"/>
      <c r="F25" s="22"/>
      <c r="G25" s="22"/>
      <c r="H25" s="14"/>
      <c r="I25" s="63"/>
      <c r="J25" s="14"/>
      <c r="K25" s="14"/>
      <c r="L25" s="14"/>
      <c r="M25" s="14"/>
      <c r="N25" s="14"/>
      <c r="O25" s="14"/>
      <c r="P25" s="14"/>
      <c r="Q25" s="14"/>
    </row>
    <row r="26" spans="1:17" ht="12.75" customHeight="1" x14ac:dyDescent="0.2">
      <c r="B26" s="27"/>
      <c r="C26" s="27"/>
      <c r="D26" s="27"/>
      <c r="E26" s="27"/>
      <c r="F26" s="27"/>
      <c r="G26" s="27"/>
      <c r="H26" s="3"/>
      <c r="I26" s="3"/>
      <c r="J26" s="3"/>
      <c r="K26" s="3"/>
      <c r="L26" s="3"/>
      <c r="M26" s="3"/>
      <c r="N26" s="3"/>
      <c r="O26" s="3"/>
      <c r="P26" s="3"/>
      <c r="Q26" s="3"/>
    </row>
    <row r="27" spans="1:17" ht="12.75" customHeight="1" x14ac:dyDescent="0.2">
      <c r="B27" s="27"/>
      <c r="C27" s="27"/>
      <c r="D27" s="27"/>
      <c r="E27" s="27"/>
      <c r="F27" s="27"/>
      <c r="G27" s="27"/>
      <c r="H27" s="3"/>
      <c r="I27" s="3"/>
      <c r="J27" s="3"/>
      <c r="K27" s="3"/>
      <c r="L27" s="3"/>
      <c r="M27" s="3"/>
      <c r="N27" s="3"/>
      <c r="O27" s="3"/>
      <c r="P27" s="3"/>
      <c r="Q27" s="3"/>
    </row>
    <row r="28" spans="1:17" ht="12.75" customHeight="1" x14ac:dyDescent="0.2">
      <c r="B28" s="59" t="e">
        <f>WayBillList_WTYPE</f>
        <v>#NAME?</v>
      </c>
      <c r="C28" s="59" t="e">
        <f>WayBillList_PERSONNAME</f>
        <v>#NAME?</v>
      </c>
      <c r="D28" s="27"/>
      <c r="E28" s="27"/>
      <c r="F28" s="27"/>
      <c r="G28" s="27"/>
      <c r="H28" s="3"/>
      <c r="I28" s="3"/>
      <c r="J28" s="3"/>
      <c r="K28" s="3"/>
      <c r="L28" s="3"/>
      <c r="M28" s="3"/>
      <c r="N28" s="3"/>
      <c r="O28" s="3"/>
      <c r="P28" s="3"/>
      <c r="Q28" s="3"/>
    </row>
    <row r="29" spans="1:17" ht="12.75" customHeight="1" x14ac:dyDescent="0.2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</row>
    <row r="30" spans="1:17" ht="12.75" customHeight="1" x14ac:dyDescent="0.2">
      <c r="A30" s="4"/>
      <c r="B30" s="85" t="s">
        <v>9</v>
      </c>
      <c r="C30" s="85"/>
      <c r="D30" s="87" t="e">
        <f>IF(B28 &lt; 0,C28," ")</f>
        <v>#NAME?</v>
      </c>
      <c r="E30" s="87"/>
      <c r="F30" s="87"/>
      <c r="G30" s="87"/>
      <c r="H30" s="90" t="s">
        <v>10</v>
      </c>
      <c r="I30" s="90"/>
      <c r="J30" s="90"/>
      <c r="K30" s="86"/>
      <c r="L30" s="86"/>
      <c r="M30" s="86"/>
      <c r="N30" s="86"/>
      <c r="O30" s="86"/>
      <c r="P30" s="86"/>
      <c r="Q30" s="86"/>
    </row>
  </sheetData>
  <mergeCells count="18">
    <mergeCell ref="B24:G24"/>
    <mergeCell ref="B30:C30"/>
    <mergeCell ref="K30:Q30"/>
    <mergeCell ref="D30:G30"/>
    <mergeCell ref="H23:K23"/>
    <mergeCell ref="H30:J30"/>
    <mergeCell ref="B2:H2"/>
    <mergeCell ref="B17:Q17"/>
    <mergeCell ref="J22:K22"/>
    <mergeCell ref="M2:N2"/>
    <mergeCell ref="P2:Q2"/>
    <mergeCell ref="F16:G16"/>
    <mergeCell ref="D8:J8"/>
    <mergeCell ref="D12:J12"/>
    <mergeCell ref="C18:D18"/>
    <mergeCell ref="C19:G19"/>
    <mergeCell ref="C20:G20"/>
    <mergeCell ref="F21:H21"/>
  </mergeCells>
  <phoneticPr fontId="0" type="noConversion"/>
  <pageMargins left="0.39370078740157483" right="0" top="0.39370078740157483" bottom="0.39370078740157483" header="0.51181102362204722" footer="0.51181102362204722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B1:N47"/>
  <sheetViews>
    <sheetView topLeftCell="A7" zoomScale="145" zoomScaleNormal="145" workbookViewId="0">
      <selection activeCell="D23" sqref="D23:N23"/>
    </sheetView>
  </sheetViews>
  <sheetFormatPr defaultRowHeight="12.75" x14ac:dyDescent="0.2"/>
  <cols>
    <col min="1" max="1" width="1.140625" customWidth="1"/>
    <col min="2" max="2" width="4.85546875" customWidth="1"/>
    <col min="3" max="3" width="6" customWidth="1"/>
    <col min="4" max="4" width="6.5703125" customWidth="1"/>
    <col min="5" max="5" width="7.5703125" customWidth="1"/>
    <col min="6" max="6" width="7.42578125" customWidth="1"/>
    <col min="7" max="7" width="7" customWidth="1"/>
    <col min="8" max="8" width="6.85546875" customWidth="1"/>
    <col min="9" max="9" width="8.5703125" customWidth="1"/>
    <col min="10" max="10" width="9.28515625" customWidth="1"/>
    <col min="11" max="11" width="13.5703125" customWidth="1"/>
    <col min="12" max="12" width="9.7109375" bestFit="1" customWidth="1"/>
    <col min="13" max="13" width="19.28515625" customWidth="1"/>
    <col min="14" max="14" width="7.28515625" customWidth="1"/>
  </cols>
  <sheetData>
    <row r="1" spans="2:14" ht="35.25" customHeight="1" x14ac:dyDescent="0.35">
      <c r="B1" s="104" t="s">
        <v>26</v>
      </c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</row>
    <row r="2" spans="2:14" s="1" customFormat="1" ht="27.75" customHeight="1" x14ac:dyDescent="0.25">
      <c r="B2" s="106" t="s">
        <v>27</v>
      </c>
      <c r="C2" s="106"/>
      <c r="D2" s="106"/>
      <c r="E2" s="106"/>
      <c r="F2" s="106"/>
      <c r="G2" s="106"/>
      <c r="H2" s="106"/>
      <c r="I2" s="106"/>
      <c r="J2" s="106"/>
      <c r="K2" s="106"/>
      <c r="L2" s="37" t="e">
        <f>WayBillList_NUM</f>
        <v>#NAME?</v>
      </c>
      <c r="M2" s="38"/>
      <c r="N2" s="38"/>
    </row>
    <row r="3" spans="2:14" s="1" customFormat="1" ht="14.25" customHeight="1" x14ac:dyDescent="0.25">
      <c r="B3" s="111" t="s">
        <v>28</v>
      </c>
      <c r="C3" s="111"/>
      <c r="D3" s="111"/>
      <c r="E3" s="111"/>
      <c r="F3" s="111"/>
      <c r="G3" s="111"/>
      <c r="H3" s="111"/>
      <c r="I3" s="111"/>
      <c r="J3" s="111"/>
      <c r="K3" s="111"/>
      <c r="L3" s="111"/>
      <c r="M3" s="111"/>
      <c r="N3" s="111"/>
    </row>
    <row r="4" spans="2:14" s="1" customFormat="1" ht="14.25" customHeight="1" x14ac:dyDescent="0.25">
      <c r="B4" s="52"/>
      <c r="C4" s="102" t="s">
        <v>49</v>
      </c>
      <c r="D4" s="102"/>
      <c r="E4" s="102"/>
      <c r="F4" s="102"/>
      <c r="G4" s="102"/>
      <c r="H4" s="102"/>
      <c r="I4" s="102"/>
      <c r="J4" s="102"/>
      <c r="K4" s="102"/>
      <c r="L4" s="102"/>
      <c r="M4" s="102"/>
      <c r="N4" s="102"/>
    </row>
    <row r="5" spans="2:14" s="1" customFormat="1" ht="16.5" customHeight="1" x14ac:dyDescent="0.25">
      <c r="B5" s="52"/>
      <c r="C5" s="102" t="s">
        <v>51</v>
      </c>
      <c r="D5" s="102"/>
      <c r="E5" s="102"/>
      <c r="F5" s="102"/>
      <c r="G5" s="102"/>
      <c r="H5" s="102"/>
      <c r="I5" s="102"/>
      <c r="J5" s="102"/>
      <c r="K5" s="102"/>
      <c r="L5" s="102"/>
      <c r="M5" s="102"/>
      <c r="N5" s="102"/>
    </row>
    <row r="6" spans="2:14" s="1" customFormat="1" ht="16.5" customHeight="1" x14ac:dyDescent="0.25">
      <c r="B6" s="52"/>
      <c r="C6" s="102" t="s">
        <v>50</v>
      </c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</row>
    <row r="7" spans="2:14" s="1" customFormat="1" ht="15.75" customHeight="1" x14ac:dyDescent="0.25">
      <c r="B7" s="52"/>
      <c r="C7" s="38" t="s">
        <v>29</v>
      </c>
      <c r="D7" s="38"/>
      <c r="E7" s="38"/>
      <c r="F7" s="102" t="e">
        <f>WayBillList_NAME</f>
        <v>#NAME?</v>
      </c>
      <c r="G7" s="102"/>
      <c r="H7" s="102"/>
      <c r="I7" s="102"/>
      <c r="J7" s="102"/>
      <c r="K7" s="102"/>
      <c r="L7" s="102"/>
      <c r="M7" s="102"/>
      <c r="N7" s="102"/>
    </row>
    <row r="8" spans="2:14" s="1" customFormat="1" ht="16.5" customHeight="1" x14ac:dyDescent="0.25">
      <c r="B8" s="51"/>
      <c r="C8" s="102" t="s">
        <v>30</v>
      </c>
      <c r="D8" s="102"/>
      <c r="E8" s="102"/>
      <c r="F8" s="102"/>
      <c r="G8" s="107" t="e">
        <f>WayBillList_ONDATE</f>
        <v>#NAME?</v>
      </c>
      <c r="H8" s="107"/>
      <c r="I8" s="102" t="s">
        <v>31</v>
      </c>
      <c r="J8" s="102"/>
      <c r="K8" s="102"/>
      <c r="L8" s="102"/>
      <c r="M8" s="102"/>
      <c r="N8" s="102"/>
    </row>
    <row r="9" spans="2:14" s="1" customFormat="1" ht="17.25" customHeight="1" x14ac:dyDescent="0.25">
      <c r="B9" s="51"/>
      <c r="C9" s="37" t="s">
        <v>32</v>
      </c>
      <c r="D9" s="37"/>
      <c r="E9" s="37" t="e">
        <f>WayBillList_NUM</f>
        <v>#NAME?</v>
      </c>
      <c r="F9" s="38" t="s">
        <v>33</v>
      </c>
      <c r="G9" s="110" t="e">
        <f>WayBillList_ONDATE</f>
        <v>#NAME?</v>
      </c>
      <c r="H9" s="110"/>
      <c r="I9" s="38" t="s">
        <v>34</v>
      </c>
      <c r="J9" s="38"/>
      <c r="K9" s="38"/>
      <c r="L9" s="37"/>
      <c r="M9" s="38"/>
      <c r="N9" s="38"/>
    </row>
    <row r="10" spans="2:14" s="1" customFormat="1" ht="14.25" customHeight="1" x14ac:dyDescent="0.25">
      <c r="B10" s="51"/>
      <c r="C10" s="37"/>
      <c r="D10" s="37"/>
      <c r="E10" s="37"/>
      <c r="F10" s="37"/>
      <c r="G10" s="38"/>
      <c r="H10" s="51"/>
      <c r="I10" s="51"/>
      <c r="J10" s="51"/>
      <c r="K10" s="51"/>
      <c r="L10" s="37"/>
      <c r="M10" s="38"/>
      <c r="N10" s="38"/>
    </row>
    <row r="11" spans="2:14" s="1" customFormat="1" x14ac:dyDescent="0.2"/>
    <row r="12" spans="2:14" s="1" customFormat="1" ht="23.25" customHeight="1" x14ac:dyDescent="0.2">
      <c r="B12" s="91" t="s">
        <v>15</v>
      </c>
      <c r="C12" s="93" t="s">
        <v>16</v>
      </c>
      <c r="D12" s="94"/>
      <c r="E12" s="94"/>
      <c r="F12" s="95"/>
      <c r="G12" s="91" t="s">
        <v>17</v>
      </c>
      <c r="H12" s="91" t="s">
        <v>18</v>
      </c>
      <c r="I12" s="91" t="s">
        <v>19</v>
      </c>
      <c r="J12" s="91" t="s">
        <v>20</v>
      </c>
      <c r="K12" s="91" t="s">
        <v>21</v>
      </c>
      <c r="L12" s="91" t="s">
        <v>22</v>
      </c>
      <c r="M12" s="93" t="s">
        <v>23</v>
      </c>
      <c r="N12" s="95"/>
    </row>
    <row r="13" spans="2:14" s="1" customFormat="1" ht="27" customHeight="1" x14ac:dyDescent="0.2">
      <c r="B13" s="92"/>
      <c r="C13" s="96"/>
      <c r="D13" s="97"/>
      <c r="E13" s="97"/>
      <c r="F13" s="98"/>
      <c r="G13" s="92"/>
      <c r="H13" s="92"/>
      <c r="I13" s="92"/>
      <c r="J13" s="92"/>
      <c r="K13" s="92"/>
      <c r="L13" s="92"/>
      <c r="M13" s="96"/>
      <c r="N13" s="98"/>
    </row>
    <row r="14" spans="2:14" s="1" customFormat="1" ht="12.75" customHeight="1" x14ac:dyDescent="0.2">
      <c r="B14" s="39" t="e">
        <f>Posvitcheny_NUM</f>
        <v>#NAME?</v>
      </c>
      <c r="C14" s="99" t="e">
        <f>Posvitcheny_NAME</f>
        <v>#NAME?</v>
      </c>
      <c r="D14" s="100"/>
      <c r="E14" s="100"/>
      <c r="F14" s="101"/>
      <c r="G14" s="40" t="e">
        <f>Posvitcheny_AMOUNT</f>
        <v>#NAME?</v>
      </c>
      <c r="H14" s="40" t="e">
        <f>Posvitcheny_CF1</f>
        <v>#NAME?</v>
      </c>
      <c r="I14" s="40" t="e">
        <f>Posvitcheny_CF2</f>
        <v>#NAME?</v>
      </c>
      <c r="J14" s="41" t="e">
        <f>Posvitcheny_ONDATE</f>
        <v>#NAME?</v>
      </c>
      <c r="K14" s="40" t="e">
        <f>Posvitcheny_CF3</f>
        <v>#NAME?</v>
      </c>
      <c r="L14" s="40" t="e">
        <f>Posvitcheny_CF4</f>
        <v>#NAME?</v>
      </c>
      <c r="M14" s="108" t="e">
        <f>Posvitcheny_CF5</f>
        <v>#NAME?</v>
      </c>
      <c r="N14" s="109"/>
    </row>
    <row r="15" spans="2:14" ht="12.75" customHeight="1" x14ac:dyDescent="0.2"/>
    <row r="16" spans="2:14" x14ac:dyDescent="0.2">
      <c r="C16" s="53" t="s">
        <v>35</v>
      </c>
      <c r="D16" s="54" t="s">
        <v>36</v>
      </c>
      <c r="E16" s="53"/>
      <c r="F16" s="53"/>
      <c r="G16" s="53"/>
      <c r="H16" s="53"/>
      <c r="I16" s="53"/>
      <c r="J16" s="53"/>
      <c r="K16" s="53"/>
      <c r="L16" s="53"/>
      <c r="M16" s="53"/>
    </row>
    <row r="17" spans="3:14" x14ac:dyDescent="0.2">
      <c r="C17" t="s">
        <v>37</v>
      </c>
      <c r="D17" s="103" t="s">
        <v>44</v>
      </c>
      <c r="E17" s="103"/>
      <c r="F17" s="103"/>
      <c r="G17" s="103"/>
      <c r="H17" s="103"/>
      <c r="I17" s="103"/>
      <c r="J17" s="103"/>
      <c r="K17" s="103"/>
      <c r="L17" s="103"/>
      <c r="M17" s="103"/>
      <c r="N17" s="103"/>
    </row>
    <row r="18" spans="3:14" x14ac:dyDescent="0.2">
      <c r="D18" s="60" t="s">
        <v>52</v>
      </c>
      <c r="E18" s="60"/>
      <c r="F18" s="60"/>
      <c r="G18" s="60"/>
      <c r="H18" s="60"/>
      <c r="I18" s="60"/>
      <c r="J18" s="60"/>
      <c r="K18" s="60"/>
      <c r="L18" s="60"/>
      <c r="M18" s="60"/>
      <c r="N18" s="60"/>
    </row>
    <row r="19" spans="3:14" x14ac:dyDescent="0.2">
      <c r="D19" s="60" t="s">
        <v>38</v>
      </c>
      <c r="E19" s="60"/>
      <c r="F19" s="60"/>
      <c r="G19" s="60"/>
      <c r="H19" s="60"/>
      <c r="I19" s="60"/>
      <c r="J19" s="60"/>
      <c r="K19" s="60"/>
      <c r="L19" s="60"/>
      <c r="M19" s="60"/>
      <c r="N19" s="60"/>
    </row>
    <row r="20" spans="3:14" x14ac:dyDescent="0.2">
      <c r="D20" s="60" t="s">
        <v>59</v>
      </c>
      <c r="E20" s="60"/>
      <c r="F20" s="60"/>
      <c r="G20" s="60"/>
      <c r="H20" s="60"/>
      <c r="I20" s="60"/>
      <c r="J20" s="60"/>
      <c r="K20" s="60"/>
      <c r="L20" s="60"/>
      <c r="M20" s="60"/>
      <c r="N20" s="60"/>
    </row>
    <row r="21" spans="3:14" x14ac:dyDescent="0.2">
      <c r="C21" t="s">
        <v>39</v>
      </c>
      <c r="D21" s="103" t="s">
        <v>45</v>
      </c>
      <c r="E21" s="103"/>
      <c r="F21" s="103"/>
      <c r="G21" s="103"/>
      <c r="H21" s="103"/>
      <c r="I21" s="103"/>
      <c r="J21" s="103"/>
      <c r="K21" s="103"/>
      <c r="L21" s="103"/>
      <c r="M21" s="103"/>
    </row>
    <row r="22" spans="3:14" x14ac:dyDescent="0.2">
      <c r="D22" s="60" t="s">
        <v>60</v>
      </c>
      <c r="E22" s="60"/>
      <c r="F22" s="60"/>
      <c r="G22" s="60"/>
      <c r="H22" s="60"/>
      <c r="I22" s="60"/>
      <c r="J22" s="60"/>
      <c r="K22" s="60"/>
      <c r="L22" s="60"/>
      <c r="M22" s="60"/>
    </row>
    <row r="23" spans="3:14" x14ac:dyDescent="0.2">
      <c r="C23" t="s">
        <v>40</v>
      </c>
      <c r="D23" s="103" t="s">
        <v>53</v>
      </c>
      <c r="E23" s="103"/>
      <c r="F23" s="103"/>
      <c r="G23" s="103"/>
      <c r="H23" s="103"/>
      <c r="I23" s="103"/>
      <c r="J23" s="103"/>
      <c r="K23" s="103"/>
      <c r="L23" s="103"/>
      <c r="M23" s="103"/>
      <c r="N23" s="103"/>
    </row>
    <row r="24" spans="3:14" x14ac:dyDescent="0.2">
      <c r="D24" s="61" t="s">
        <v>54</v>
      </c>
    </row>
    <row r="25" spans="3:14" x14ac:dyDescent="0.2">
      <c r="C25" t="s">
        <v>41</v>
      </c>
      <c r="D25" s="61" t="s">
        <v>57</v>
      </c>
    </row>
    <row r="26" spans="3:14" x14ac:dyDescent="0.2">
      <c r="D26" s="61" t="s">
        <v>55</v>
      </c>
    </row>
    <row r="27" spans="3:14" ht="12.75" customHeight="1" x14ac:dyDescent="0.2">
      <c r="C27" s="60">
        <v>6</v>
      </c>
      <c r="D27" s="61" t="s">
        <v>56</v>
      </c>
    </row>
    <row r="28" spans="3:14" ht="12.75" customHeight="1" x14ac:dyDescent="0.2">
      <c r="D28" s="61" t="s">
        <v>46</v>
      </c>
    </row>
    <row r="29" spans="3:14" ht="12.75" customHeight="1" x14ac:dyDescent="0.2">
      <c r="C29" t="s">
        <v>47</v>
      </c>
      <c r="D29" s="61" t="s">
        <v>58</v>
      </c>
    </row>
    <row r="30" spans="3:14" ht="12.75" customHeight="1" x14ac:dyDescent="0.2">
      <c r="D30" s="61" t="s">
        <v>48</v>
      </c>
    </row>
    <row r="31" spans="3:14" ht="12.75" customHeight="1" x14ac:dyDescent="0.2">
      <c r="D31" s="61"/>
    </row>
    <row r="32" spans="3:14" ht="12.75" customHeight="1" x14ac:dyDescent="0.2">
      <c r="D32" s="61"/>
    </row>
    <row r="33" spans="3:11" ht="12.75" customHeight="1" x14ac:dyDescent="0.2">
      <c r="C33" s="103" t="s">
        <v>42</v>
      </c>
      <c r="D33" s="103"/>
      <c r="E33" s="103"/>
      <c r="F33" s="103"/>
      <c r="G33" s="103"/>
      <c r="H33" s="103"/>
      <c r="K33" t="s">
        <v>43</v>
      </c>
    </row>
    <row r="34" spans="3:11" ht="12.75" customHeight="1" x14ac:dyDescent="0.2"/>
    <row r="35" spans="3:11" ht="12.75" customHeight="1" x14ac:dyDescent="0.2"/>
    <row r="36" spans="3:11" ht="12.75" customHeight="1" x14ac:dyDescent="0.2"/>
    <row r="37" spans="3:11" ht="12.75" customHeight="1" x14ac:dyDescent="0.2"/>
    <row r="38" spans="3:11" ht="12.75" customHeight="1" x14ac:dyDescent="0.2"/>
    <row r="39" spans="3:11" ht="12.75" customHeight="1" x14ac:dyDescent="0.2"/>
    <row r="40" spans="3:11" ht="12.75" customHeight="1" x14ac:dyDescent="0.2"/>
    <row r="41" spans="3:11" ht="12.75" customHeight="1" x14ac:dyDescent="0.2"/>
    <row r="42" spans="3:11" ht="12.75" customHeight="1" x14ac:dyDescent="0.2"/>
    <row r="43" spans="3:11" ht="12.75" customHeight="1" x14ac:dyDescent="0.2"/>
    <row r="44" spans="3:11" ht="12.75" customHeight="1" x14ac:dyDescent="0.2"/>
    <row r="45" spans="3:11" ht="12.75" customHeight="1" x14ac:dyDescent="0.2"/>
    <row r="46" spans="3:11" ht="12.75" customHeight="1" x14ac:dyDescent="0.2"/>
    <row r="47" spans="3:11" ht="12.75" customHeight="1" x14ac:dyDescent="0.2"/>
  </sheetData>
  <mergeCells count="26">
    <mergeCell ref="C33:H33"/>
    <mergeCell ref="B1:N1"/>
    <mergeCell ref="B2:K2"/>
    <mergeCell ref="C4:N4"/>
    <mergeCell ref="C5:N5"/>
    <mergeCell ref="D23:N23"/>
    <mergeCell ref="G8:H8"/>
    <mergeCell ref="I8:N8"/>
    <mergeCell ref="J12:J13"/>
    <mergeCell ref="K12:K13"/>
    <mergeCell ref="L12:L13"/>
    <mergeCell ref="M12:N13"/>
    <mergeCell ref="M14:N14"/>
    <mergeCell ref="G9:H9"/>
    <mergeCell ref="B3:N3"/>
    <mergeCell ref="D17:N17"/>
    <mergeCell ref="C6:N6"/>
    <mergeCell ref="F7:N7"/>
    <mergeCell ref="I12:I13"/>
    <mergeCell ref="C8:F8"/>
    <mergeCell ref="D21:M21"/>
    <mergeCell ref="B12:B13"/>
    <mergeCell ref="C12:F13"/>
    <mergeCell ref="G12:G13"/>
    <mergeCell ref="H12:H13"/>
    <mergeCell ref="C14:F14"/>
  </mergeCells>
  <phoneticPr fontId="0" type="noConversion"/>
  <pageMargins left="0.7" right="0.7" top="0.75" bottom="0.75" header="0.3" footer="0.3"/>
  <pageSetup paperSize="9" scale="74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3</vt:i4>
      </vt:variant>
    </vt:vector>
  </HeadingPairs>
  <TitlesOfParts>
    <vt:vector size="5" baseType="lpstr">
      <vt:lpstr>Накладна</vt:lpstr>
      <vt:lpstr>Посвідчення якості</vt:lpstr>
      <vt:lpstr>Posvitcheny</vt:lpstr>
      <vt:lpstr>range1</vt:lpstr>
      <vt:lpstr>Накладна!Область_печати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Саша В. Паламарчук</cp:lastModifiedBy>
  <cp:lastPrinted>2018-01-18T13:13:00Z</cp:lastPrinted>
  <dcterms:created xsi:type="dcterms:W3CDTF">2001-10-10T06:27:02Z</dcterms:created>
  <dcterms:modified xsi:type="dcterms:W3CDTF">2018-01-18T13:15:24Z</dcterms:modified>
</cp:coreProperties>
</file>