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OneDrive\Documents\Imperial\Expenses\"/>
    </mc:Choice>
  </mc:AlternateContent>
  <bookViews>
    <workbookView xWindow="0" yWindow="0" windowWidth="15345" windowHeight="4635"/>
  </bookViews>
  <sheets>
    <sheet name="Portrait" sheetId="4" r:id="rId1"/>
  </sheets>
  <definedNames>
    <definedName name="Analysis">#REF!</definedName>
    <definedName name="_xlnm.Print_Area" localSheetId="0">Portrait!$B$1:$N$67</definedName>
  </definedNames>
  <calcPr calcId="152511"/>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X43" i="4"/>
  <c r="L43" i="4"/>
  <c r="X42" i="4"/>
  <c r="L42" i="4"/>
  <c r="X41" i="4"/>
  <c r="L41" i="4"/>
  <c r="N43" i="4" a="1"/>
  <c r="N43" i="4" s="1"/>
  <c r="X40" i="4"/>
  <c r="X39" i="4"/>
  <c r="X38" i="4"/>
  <c r="X37" i="4"/>
  <c r="X36" i="4"/>
  <c r="J36" i="4"/>
  <c r="X35" i="4"/>
  <c r="L35" i="4"/>
  <c r="N35" i="4" a="1"/>
  <c r="N35" i="4" s="1"/>
  <c r="X34" i="4"/>
  <c r="L34" i="4"/>
  <c r="X33" i="4"/>
  <c r="L33" i="4"/>
  <c r="X32" i="4"/>
  <c r="L32" i="4"/>
  <c r="N33" i="4" a="1"/>
  <c r="N33" i="4" s="1"/>
  <c r="X31" i="4"/>
  <c r="X30" i="4"/>
  <c r="X29" i="4"/>
  <c r="X28" i="4"/>
  <c r="X27" i="4"/>
  <c r="X26" i="4"/>
  <c r="X25" i="4"/>
  <c r="X24" i="4"/>
  <c r="X23" i="4"/>
  <c r="X22" i="4"/>
  <c r="X21" i="4"/>
  <c r="X20" i="4"/>
  <c r="X19" i="4"/>
  <c r="J19" i="4"/>
  <c r="X18" i="4"/>
  <c r="L18" i="4"/>
  <c r="X17" i="4"/>
  <c r="L17" i="4"/>
  <c r="X16" i="4"/>
  <c r="L16" i="4"/>
  <c r="X15" i="4"/>
  <c r="L15" i="4"/>
  <c r="X14" i="4"/>
  <c r="L14" i="4"/>
  <c r="X13" i="4"/>
  <c r="L13" i="4"/>
  <c r="X12" i="4"/>
  <c r="N34" i="4" a="1"/>
  <c r="N34" i="4"/>
  <c r="N32" i="4"/>
  <c r="N36" i="4" s="1"/>
  <c r="N44" i="4" a="1"/>
  <c r="N44" i="4"/>
  <c r="N46" i="4" a="1"/>
  <c r="N46" i="4" s="1"/>
  <c r="N47" i="4" a="1"/>
  <c r="N47" i="4"/>
  <c r="N45" i="4" a="1"/>
  <c r="N45" i="4" s="1"/>
  <c r="N41" i="4"/>
  <c r="N42" i="4" a="1"/>
  <c r="N42" i="4" s="1"/>
  <c r="J51" i="4" l="1"/>
  <c r="J53" i="4" s="1"/>
  <c r="N13" i="4"/>
  <c r="N17" i="4" a="1"/>
  <c r="N17" i="4" s="1"/>
  <c r="N15" i="4" a="1"/>
  <c r="N15" i="4" s="1"/>
  <c r="N18" i="4" a="1"/>
  <c r="N18" i="4" s="1"/>
  <c r="N16" i="4" a="1"/>
  <c r="N16" i="4" s="1"/>
  <c r="N48" i="4"/>
  <c r="L24" i="4"/>
  <c r="N26" i="4" s="1" a="1"/>
  <c r="N26" i="4" s="1"/>
  <c r="N14" i="4" a="1"/>
  <c r="N14" i="4" s="1"/>
  <c r="N19" i="4" l="1"/>
  <c r="N25" i="4" a="1"/>
  <c r="N25" i="4" s="1"/>
  <c r="N24" i="4"/>
  <c r="N27" i="4" s="1"/>
  <c r="N51" i="4" s="1"/>
  <c r="N53" i="4" s="1"/>
</calcChain>
</file>

<file path=xl/sharedStrings.xml><?xml version="1.0" encoding="utf-8"?>
<sst xmlns="http://schemas.openxmlformats.org/spreadsheetml/2006/main" count="410" uniqueCount="290">
  <si>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</si>
  <si>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</si>
  <si>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</si>
  <si>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</si>
  <si>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</si>
  <si>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</si>
  <si>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</si>
  <si>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</si>
  <si>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</si>
  <si>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</si>
  <si>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</si>
  <si>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</si>
  <si>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</si>
  <si>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</si>
  <si>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</si>
  <si>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</si>
  <si>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</si>
  <si>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</si>
  <si>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</si>
  <si>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</si>
  <si>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</si>
  <si>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</si>
  <si>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</si>
  <si>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</si>
  <si>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</si>
  <si>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</si>
  <si>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</si>
  <si>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</si>
  <si>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</si>
  <si>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</si>
  <si>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</si>
  <si>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</si>
  <si>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</si>
  <si>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</si>
  <si>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</si>
  <si>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</si>
  <si>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</si>
  <si>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</si>
  <si>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</si>
  <si>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</si>
  <si>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</si>
  <si>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</si>
  <si>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</si>
  <si>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</si>
  <si>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</si>
  <si>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</si>
  <si>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</si>
  <si>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</si>
  <si>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</si>
  <si>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</si>
  <si>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</si>
  <si>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</si>
  <si>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</si>
  <si>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</si>
  <si>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</si>
  <si>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</si>
  <si>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</si>
  <si>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</si>
  <si>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</si>
  <si>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</si>
  <si>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</si>
  <si>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</si>
  <si>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</si>
  <si>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</si>
  <si>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</si>
  <si>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</si>
  <si>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</si>
  <si>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</si>
  <si>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</si>
  <si>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</si>
  <si>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</si>
  <si>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</si>
  <si>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</si>
  <si>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</si>
  <si>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</si>
  <si>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</si>
  <si>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</si>
  <si>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</si>
  <si>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</si>
  <si>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</si>
  <si>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</si>
  <si>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</si>
  <si>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</si>
  <si>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</si>
  <si>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</si>
  <si>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</si>
  <si>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</si>
  <si>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</si>
  <si>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</si>
  <si>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</si>
  <si>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</si>
  <si>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</si>
  <si>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</si>
  <si>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</si>
  <si>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</si>
  <si>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</si>
  <si>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</si>
  <si>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</si>
  <si>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</si>
  <si>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</si>
  <si>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</si>
  <si>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</si>
  <si>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</si>
  <si>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</si>
  <si>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</si>
  <si>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</si>
  <si>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</si>
  <si>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</si>
  <si>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</si>
  <si>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</si>
  <si>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</si>
  <si>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</si>
  <si>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</si>
  <si>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</si>
  <si>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</si>
  <si>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</si>
  <si>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</si>
  <si>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</si>
  <si>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</si>
  <si>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</si>
  <si>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</si>
  <si>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</si>
  <si>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</si>
  <si>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</si>
  <si>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</si>
  <si>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</si>
  <si>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</si>
  <si>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</si>
  <si>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</si>
  <si>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</si>
  <si>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</si>
  <si>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</si>
  <si>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</si>
  <si>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</si>
  <si>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</si>
  <si>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</si>
  <si>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</si>
  <si>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</si>
  <si>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</si>
  <si>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</si>
  <si>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</si>
  <si>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</si>
  <si>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</si>
  <si>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</si>
  <si>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</si>
  <si>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</si>
  <si>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</si>
  <si>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</si>
  <si>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</si>
  <si>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</si>
  <si>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</si>
  <si>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</si>
  <si>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</si>
  <si>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</si>
  <si>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</si>
  <si>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</si>
  <si>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</si>
  <si>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</si>
  <si>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</si>
  <si>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</si>
  <si>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</si>
  <si>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</si>
  <si>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</si>
  <si>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</si>
  <si>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</si>
  <si>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</si>
  <si>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</si>
  <si>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</si>
  <si>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</si>
  <si>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</si>
  <si>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</si>
  <si>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</si>
  <si>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</si>
  <si>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</si>
  <si>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</si>
  <si>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</si>
  <si>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</si>
  <si>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</si>
  <si>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</si>
  <si>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</si>
  <si>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</si>
  <si>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</si>
  <si>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</si>
  <si>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</si>
  <si>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</si>
  <si>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</si>
  <si>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</si>
  <si>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</si>
  <si>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</si>
  <si>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</si>
  <si>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</si>
  <si>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</si>
  <si>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</si>
  <si>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</si>
  <si>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</si>
  <si>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</si>
  <si>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</si>
  <si>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</si>
  <si>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</si>
  <si>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</si>
  <si>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</si>
  <si>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</si>
  <si>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</si>
  <si>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</si>
  <si>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</si>
  <si>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</si>
  <si>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</si>
  <si>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</si>
  <si>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</si>
  <si>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</si>
  <si>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</si>
  <si>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</si>
  <si>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</si>
  <si>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</si>
  <si>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</si>
  <si>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</si>
  <si>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</si>
  <si>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</si>
  <si>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</si>
  <si>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</si>
  <si>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</si>
  <si>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</si>
  <si>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</si>
  <si>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</si>
  <si>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</si>
  <si>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</si>
  <si>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</si>
  <si>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</si>
  <si>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</si>
  <si>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</si>
  <si>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</si>
  <si>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</si>
  <si>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</si>
  <si>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</si>
  <si>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</si>
  <si>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</si>
  <si>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</si>
  <si>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</si>
  <si>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</si>
  <si>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</si>
  <si>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</si>
  <si>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</si>
  <si>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</si>
  <si>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</si>
  <si>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</si>
  <si>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</si>
  <si>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</si>
  <si>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</si>
  <si>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</si>
  <si>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</si>
  <si>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</si>
  <si>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</si>
  <si>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</si>
  <si>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</si>
  <si>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</si>
  <si>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</si>
  <si>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</si>
  <si>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</si>
  <si>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</si>
  <si>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</si>
  <si>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</si>
  <si>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</si>
  <si>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</si>
  <si>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</si>
  <si>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</si>
  <si>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</si>
  <si>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</si>
  <si>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</si>
  <si>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</si>
  <si>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</si>
  <si>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</si>
  <si>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</si>
  <si>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</si>
  <si>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</si>
  <si>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</si>
  <si>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</si>
  <si>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</si>
  <si>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</si>
  <si>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</si>
  <si>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</si>
  <si>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Travel expenses for MPE Wednesdays</t>
  </si>
  <si>
    <t>Holly Mount House, Maidstone Road</t>
  </si>
  <si>
    <t>St. Mary's Platt, Kent</t>
  </si>
  <si>
    <t>TN15 8FL</t>
  </si>
  <si>
    <t>NatWest</t>
  </si>
  <si>
    <t>Borough Green</t>
  </si>
  <si>
    <t>51-81-07</t>
  </si>
  <si>
    <t>Rail</t>
  </si>
  <si>
    <t>Reading</t>
  </si>
  <si>
    <t>London Paddington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</si>
</sst>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_ ;\-#,##0.00\ "/>
    <numFmt numFmtId="165" formatCode="dd/mm/yy;@"/>
  </numFmts>
  <fonts count="3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1" fillId="0" borderId="0"/>
    <xf numFmtId="43" fontId="1" fillId="0" borderId="0" applyFont="0" applyFill="0" applyBorder="0" applyAlignment="0" applyProtection="0"/>
    <xf numFmtId="0" fontId="12" fillId="0" borderId="0"/>
  </cellStyleXfs>
  <cellXfs count="276">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5"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43"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43" fontId="22" fillId="7" borderId="15" xfId="2" applyFont="1" applyFill="1" applyBorder="1" applyAlignment="1" applyProtection="1">
      <alignment horizontal="right"/>
    </xf>
    <xf numFmtId="43" fontId="6" fillId="2" borderId="0" xfId="0" applyNumberFormat="1" applyFont="1" applyFill="1" applyBorder="1" applyProtection="1"/>
    <xf numFmtId="43" fontId="10" fillId="2" borderId="0" xfId="0" applyNumberFormat="1" applyFont="1" applyFill="1" applyBorder="1" applyProtection="1"/>
    <xf numFmtId="43"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43"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43" fontId="22" fillId="7" borderId="2" xfId="2" applyFont="1" applyFill="1" applyBorder="1" applyAlignment="1" applyProtection="1">
      <alignment horizontal="right"/>
    </xf>
    <xf numFmtId="43"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43" fontId="6" fillId="2" borderId="4" xfId="0" applyNumberFormat="1" applyFont="1" applyFill="1" applyBorder="1" applyProtection="1"/>
    <xf numFmtId="43"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5" fontId="9" fillId="2" borderId="14" xfId="0" applyNumberFormat="1" applyFont="1" applyFill="1" applyBorder="1" applyAlignment="1" applyProtection="1">
      <alignment horizontal="center"/>
      <protection locked="0"/>
    </xf>
    <xf numFmtId="0" fontId="2" fillId="2" borderId="18" xfId="0" applyFont="1" applyFill="1" applyBorder="1" applyProtection="1"/>
    <xf numFmtId="43"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43" fontId="22" fillId="7" borderId="2" xfId="2" applyFont="1" applyFill="1" applyBorder="1" applyProtection="1"/>
    <xf numFmtId="0" fontId="2" fillId="2" borderId="0" xfId="0" applyFont="1" applyFill="1" applyBorder="1" applyAlignment="1" applyProtection="1">
      <alignment horizontal="center"/>
    </xf>
    <xf numFmtId="43"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4" fontId="22" fillId="6" borderId="21" xfId="0" applyNumberFormat="1" applyFont="1" applyFill="1" applyBorder="1" applyProtection="1">
      <protection locked="0"/>
    </xf>
    <xf numFmtId="43" fontId="10" fillId="7" borderId="21" xfId="2" applyFont="1" applyFill="1" applyBorder="1" applyProtection="1"/>
    <xf numFmtId="43" fontId="22" fillId="7" borderId="22" xfId="2" applyFont="1" applyFill="1" applyBorder="1" applyProtection="1"/>
    <xf numFmtId="43"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5" fontId="7" fillId="2" borderId="2" xfId="0" applyNumberFormat="1" applyFont="1" applyFill="1" applyBorder="1" applyAlignment="1" applyProtection="1">
      <protection locked="0"/>
    </xf>
    <xf numFmtId="165"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43"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14" fontId="14" fillId="0" borderId="0" xfId="0" applyNumberFormat="1" applyFont="1" applyFill="1" applyProtection="1">
      <protection locked="0"/>
    </xf>
    <xf numFmtId="0" fontId="2" fillId="6" borderId="17"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165" fontId="2" fillId="6" borderId="16" xfId="0" applyNumberFormat="1" applyFont="1" applyFill="1" applyBorder="1" applyAlignment="1" applyProtection="1">
      <alignment horizontal="center"/>
      <protection locked="0"/>
    </xf>
    <xf numFmtId="165" fontId="2" fillId="2" borderId="11" xfId="0" applyNumberFormat="1" applyFont="1" applyFill="1" applyBorder="1" applyAlignment="1" applyProtection="1">
      <alignment horizontal="center"/>
      <protection locked="0"/>
    </xf>
    <xf numFmtId="165"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2" fillId="2" borderId="2" xfId="0" applyFont="1" applyFill="1" applyBorder="1" applyAlignment="1" applyProtection="1">
      <alignment horizontal="center"/>
      <protection locked="0"/>
    </xf>
    <xf numFmtId="0" fontId="7" fillId="2" borderId="2" xfId="0" applyFont="1" applyFill="1" applyBorder="1" applyAlignment="1" applyProtection="1">
      <alignment horizontal="center" vertical="center"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0" fontId="10" fillId="2" borderId="4" xfId="0" applyFont="1" applyFill="1" applyBorder="1" applyAlignment="1" applyProtection="1">
      <alignment horizontal="center" wrapText="1"/>
      <protection locked="0"/>
    </xf>
    <xf numFmtId="0" fontId="10" fillId="2" borderId="31" xfId="0" applyFont="1" applyFill="1" applyBorder="1" applyAlignment="1" applyProtection="1">
      <alignment horizontal="center" wrapText="1"/>
      <protection locked="0"/>
    </xf>
    <xf numFmtId="0" fontId="10" fillId="2" borderId="7" xfId="0" applyFont="1" applyFill="1" applyBorder="1" applyAlignment="1" applyProtection="1">
      <alignment horizontal="center" wrapText="1"/>
      <protection locked="0"/>
    </xf>
    <xf numFmtId="0" fontId="10" fillId="2" borderId="32" xfId="0" applyFont="1" applyFill="1" applyBorder="1" applyAlignment="1" applyProtection="1">
      <alignment horizontal="center" wrapText="1"/>
      <protection locked="0"/>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0" fontId="10" fillId="2" borderId="34" xfId="0" applyFont="1" applyFill="1" applyBorder="1" applyAlignment="1" applyProtection="1">
      <alignment horizontal="center" wrapText="1"/>
      <protection locked="0"/>
    </xf>
    <xf numFmtId="0" fontId="10" fillId="2" borderId="36" xfId="0"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cellXfs>
  <cellStyles count="4">
    <cellStyle name="120" xfId="1"/>
    <cellStyle name="Comma 2" xfId="2"/>
    <cellStyle name="Normal" xfId="0" builtinId="0"/>
    <cellStyle name="Normal_Sheet1" xfId="3"/>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428625</xdr:rowOff>
        </xdr:from>
        <xdr:to>
          <xdr:col>10</xdr:col>
          <xdr:colOff>533400</xdr:colOff>
          <xdr:row>13</xdr:row>
          <xdr:rowOff>19050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180975</xdr:rowOff>
        </xdr:from>
        <xdr:to>
          <xdr:col>10</xdr:col>
          <xdr:colOff>619125</xdr:colOff>
          <xdr:row>14</xdr:row>
          <xdr:rowOff>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180975</xdr:rowOff>
        </xdr:from>
        <xdr:to>
          <xdr:col>10</xdr:col>
          <xdr:colOff>533400</xdr:colOff>
          <xdr:row>17</xdr:row>
          <xdr:rowOff>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180975</xdr:rowOff>
        </xdr:from>
        <xdr:to>
          <xdr:col>10</xdr:col>
          <xdr:colOff>533400</xdr:colOff>
          <xdr:row>18</xdr:row>
          <xdr:rowOff>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180975</xdr:rowOff>
        </xdr:from>
        <xdr:to>
          <xdr:col>10</xdr:col>
          <xdr:colOff>619125</xdr:colOff>
          <xdr:row>15</xdr:row>
          <xdr:rowOff>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180975</xdr:rowOff>
        </xdr:from>
        <xdr:to>
          <xdr:col>10</xdr:col>
          <xdr:colOff>619125</xdr:colOff>
          <xdr:row>16</xdr:row>
          <xdr:rowOff>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22</xdr:row>
          <xdr:rowOff>400050</xdr:rowOff>
        </xdr:from>
        <xdr:to>
          <xdr:col>10</xdr:col>
          <xdr:colOff>542925</xdr:colOff>
          <xdr:row>24</xdr:row>
          <xdr:rowOff>9525</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23</xdr:row>
          <xdr:rowOff>180975</xdr:rowOff>
        </xdr:from>
        <xdr:to>
          <xdr:col>10</xdr:col>
          <xdr:colOff>628650</xdr:colOff>
          <xdr:row>25</xdr:row>
          <xdr:rowOff>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180975</xdr:rowOff>
        </xdr:from>
        <xdr:to>
          <xdr:col>10</xdr:col>
          <xdr:colOff>619125</xdr:colOff>
          <xdr:row>26</xdr:row>
          <xdr:rowOff>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438150</xdr:rowOff>
        </xdr:from>
        <xdr:to>
          <xdr:col>10</xdr:col>
          <xdr:colOff>533400</xdr:colOff>
          <xdr:row>32</xdr:row>
          <xdr:rowOff>9525</xdr:rowOff>
        </xdr:to>
        <xdr:sp macro="" textlink="">
          <xdr:nvSpPr>
            <xdr:cNvPr id="4106" name="Check Box 10"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180975</xdr:rowOff>
        </xdr:from>
        <xdr:to>
          <xdr:col>10</xdr:col>
          <xdr:colOff>619125</xdr:colOff>
          <xdr:row>33</xdr:row>
          <xdr:rowOff>0</xdr:rowOff>
        </xdr:to>
        <xdr:sp macro="" textlink="">
          <xdr:nvSpPr>
            <xdr:cNvPr id="4107" name="Check Box 11"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180975</xdr:rowOff>
        </xdr:from>
        <xdr:to>
          <xdr:col>10</xdr:col>
          <xdr:colOff>619125</xdr:colOff>
          <xdr:row>34</xdr:row>
          <xdr:rowOff>0</xdr:rowOff>
        </xdr:to>
        <xdr:sp macro="" textlink="">
          <xdr:nvSpPr>
            <xdr:cNvPr id="4108" name="Check Box 12"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180975</xdr:rowOff>
        </xdr:from>
        <xdr:to>
          <xdr:col>10</xdr:col>
          <xdr:colOff>619125</xdr:colOff>
          <xdr:row>35</xdr:row>
          <xdr:rowOff>0</xdr:rowOff>
        </xdr:to>
        <xdr:sp macro="" textlink="">
          <xdr:nvSpPr>
            <xdr:cNvPr id="4109"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39</xdr:row>
          <xdr:rowOff>400050</xdr:rowOff>
        </xdr:from>
        <xdr:to>
          <xdr:col>10</xdr:col>
          <xdr:colOff>542925</xdr:colOff>
          <xdr:row>40</xdr:row>
          <xdr:rowOff>190500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40</xdr:row>
          <xdr:rowOff>180975</xdr:rowOff>
        </xdr:from>
        <xdr:to>
          <xdr:col>10</xdr:col>
          <xdr:colOff>628650</xdr:colOff>
          <xdr:row>42</xdr:row>
          <xdr:rowOff>0</xdr:rowOff>
        </xdr:to>
        <xdr:sp macro="" textlink="">
          <xdr:nvSpPr>
            <xdr:cNvPr id="4111" name="Check Box 15"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44</xdr:row>
          <xdr:rowOff>180975</xdr:rowOff>
        </xdr:from>
        <xdr:to>
          <xdr:col>10</xdr:col>
          <xdr:colOff>628650</xdr:colOff>
          <xdr:row>46</xdr:row>
          <xdr:rowOff>0</xdr:rowOff>
        </xdr:to>
        <xdr:sp macro="" textlink="">
          <xdr:nvSpPr>
            <xdr:cNvPr id="4112" name="Check Box 16"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45</xdr:row>
          <xdr:rowOff>180975</xdr:rowOff>
        </xdr:from>
        <xdr:to>
          <xdr:col>10</xdr:col>
          <xdr:colOff>628650</xdr:colOff>
          <xdr:row>47</xdr:row>
          <xdr:rowOff>0</xdr:rowOff>
        </xdr:to>
        <xdr:sp macro="" textlink="">
          <xdr:nvSpPr>
            <xdr:cNvPr id="4113" name="Check Box 17"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42</xdr:row>
          <xdr:rowOff>171450</xdr:rowOff>
        </xdr:from>
        <xdr:to>
          <xdr:col>10</xdr:col>
          <xdr:colOff>628650</xdr:colOff>
          <xdr:row>43</xdr:row>
          <xdr:rowOff>190500</xdr:rowOff>
        </xdr:to>
        <xdr:sp macro="" textlink="">
          <xdr:nvSpPr>
            <xdr:cNvPr id="4114" name="Check Box 18"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41</xdr:row>
          <xdr:rowOff>171450</xdr:rowOff>
        </xdr:from>
        <xdr:to>
          <xdr:col>10</xdr:col>
          <xdr:colOff>628650</xdr:colOff>
          <xdr:row>42</xdr:row>
          <xdr:rowOff>190500</xdr:rowOff>
        </xdr:to>
        <xdr:sp macro="" textlink="">
          <xdr:nvSpPr>
            <xdr:cNvPr id="4115" name="Check Box 19"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43</xdr:row>
          <xdr:rowOff>180975</xdr:rowOff>
        </xdr:from>
        <xdr:to>
          <xdr:col>10</xdr:col>
          <xdr:colOff>628650</xdr:colOff>
          <xdr:row>45</xdr:row>
          <xdr:rowOff>0</xdr:rowOff>
        </xdr:to>
        <xdr:sp macro="" textlink="">
          <xdr:nvSpPr>
            <xdr:cNvPr id="4116" name="Check Box 20"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11</xdr:row>
          <xdr:rowOff>438150</xdr:rowOff>
        </xdr:from>
        <xdr:to>
          <xdr:col>5</xdr:col>
          <xdr:colOff>114300</xdr:colOff>
          <xdr:row>13</xdr:row>
          <xdr:rowOff>9525</xdr:rowOff>
        </xdr:to>
        <xdr:sp macro="" textlink="">
          <xdr:nvSpPr>
            <xdr:cNvPr id="4133" name="Check Box 37" hidden="1">
              <a:extLst>
                <a:ext uri="{63B3BB69-23CF-44E3-9099-C40C66FF867C}">
                  <a14:compatExt spid="_x0000_s4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24</xdr:row>
          <xdr:rowOff>190500</xdr:rowOff>
        </xdr:from>
        <xdr:to>
          <xdr:col>5</xdr:col>
          <xdr:colOff>114300</xdr:colOff>
          <xdr:row>26</xdr:row>
          <xdr:rowOff>9525</xdr:rowOff>
        </xdr:to>
        <xdr:sp macro="" textlink="">
          <xdr:nvSpPr>
            <xdr:cNvPr id="4134" name="Check Box 38"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12</xdr:row>
          <xdr:rowOff>180975</xdr:rowOff>
        </xdr:from>
        <xdr:to>
          <xdr:col>5</xdr:col>
          <xdr:colOff>114300</xdr:colOff>
          <xdr:row>14</xdr:row>
          <xdr:rowOff>0</xdr:rowOff>
        </xdr:to>
        <xdr:sp macro="" textlink="">
          <xdr:nvSpPr>
            <xdr:cNvPr id="4135" name="Check Box 39"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13</xdr:row>
          <xdr:rowOff>180975</xdr:rowOff>
        </xdr:from>
        <xdr:to>
          <xdr:col>5</xdr:col>
          <xdr:colOff>114300</xdr:colOff>
          <xdr:row>15</xdr:row>
          <xdr:rowOff>0</xdr:rowOff>
        </xdr:to>
        <xdr:sp macro="" textlink="">
          <xdr:nvSpPr>
            <xdr:cNvPr id="4136" name="Check Box 40"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14</xdr:row>
          <xdr:rowOff>180975</xdr:rowOff>
        </xdr:from>
        <xdr:to>
          <xdr:col>5</xdr:col>
          <xdr:colOff>114300</xdr:colOff>
          <xdr:row>16</xdr:row>
          <xdr:rowOff>0</xdr:rowOff>
        </xdr:to>
        <xdr:sp macro="" textlink="">
          <xdr:nvSpPr>
            <xdr:cNvPr id="4137" name="Check Box 41"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15</xdr:row>
          <xdr:rowOff>190500</xdr:rowOff>
        </xdr:from>
        <xdr:to>
          <xdr:col>5</xdr:col>
          <xdr:colOff>114300</xdr:colOff>
          <xdr:row>17</xdr:row>
          <xdr:rowOff>9525</xdr:rowOff>
        </xdr:to>
        <xdr:sp macro="" textlink="">
          <xdr:nvSpPr>
            <xdr:cNvPr id="4138" name="Check Box 42"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16</xdr:row>
          <xdr:rowOff>180975</xdr:rowOff>
        </xdr:from>
        <xdr:to>
          <xdr:col>5</xdr:col>
          <xdr:colOff>114300</xdr:colOff>
          <xdr:row>18</xdr:row>
          <xdr:rowOff>0</xdr:rowOff>
        </xdr:to>
        <xdr:sp macro="" textlink="">
          <xdr:nvSpPr>
            <xdr:cNvPr id="4139" name="Check Box 43"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22</xdr:row>
          <xdr:rowOff>400050</xdr:rowOff>
        </xdr:from>
        <xdr:to>
          <xdr:col>5</xdr:col>
          <xdr:colOff>114300</xdr:colOff>
          <xdr:row>24</xdr:row>
          <xdr:rowOff>9525</xdr:rowOff>
        </xdr:to>
        <xdr:sp macro="" textlink="">
          <xdr:nvSpPr>
            <xdr:cNvPr id="4140" name="Check Box 44" hidden="1">
              <a:extLst>
                <a:ext uri="{63B3BB69-23CF-44E3-9099-C40C66FF867C}">
                  <a14:compatExt spid="_x0000_s4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23</xdr:row>
          <xdr:rowOff>180975</xdr:rowOff>
        </xdr:from>
        <xdr:to>
          <xdr:col>5</xdr:col>
          <xdr:colOff>114300</xdr:colOff>
          <xdr:row>25</xdr:row>
          <xdr:rowOff>0</xdr:rowOff>
        </xdr:to>
        <xdr:sp macro="" textlink="">
          <xdr:nvSpPr>
            <xdr:cNvPr id="4141" name="Check Box 45"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191"/>
  <sheetViews>
    <sheetView tabSelected="1" zoomScaleNormal="100" workbookViewId="0">
      <selection activeCell="F16" sqref="F16"/>
    </sheetView>
  </sheetViews>
  <sheetFormatPr defaultRowHeight="11.25"/>
  <cols>
    <col min="1" max="1" width="2.7109375" style="26" customWidth="1"/>
    <col min="2" max="2" width="4.5703125" style="26" customWidth="1"/>
    <col min="3" max="3" width="18.5703125" style="27" customWidth="1"/>
    <col min="4" max="4" width="18" style="27" customWidth="1"/>
    <col min="5" max="5" width="2.42578125" style="27" customWidth="1"/>
    <col min="6" max="6" width="16.28515625" style="27" customWidth="1"/>
    <col min="7" max="7" width="13.28515625" style="27" customWidth="1"/>
    <col min="8" max="8" width="3.28515625" style="27" customWidth="1"/>
    <col min="9" max="9" width="12.7109375" style="27" customWidth="1"/>
    <col min="10" max="10" width="13.7109375" style="27" customWidth="1"/>
    <col min="11" max="11" width="11.42578125" style="27" customWidth="1"/>
    <col min="12" max="12" width="6" style="27" customWidth="1"/>
    <col min="13" max="13" width="7.85546875" style="27" customWidth="1"/>
    <col min="14" max="14" width="14.5703125" style="27" customWidth="1"/>
    <col min="15" max="15" width="3.5703125" style="26" customWidth="1"/>
    <col min="16" max="16" width="9.140625" style="27" hidden="1" customWidth="1"/>
    <col min="17" max="17" width="9.140625" style="1" hidden="1" customWidth="1"/>
    <col min="18" max="18" width="27.140625" style="1" hidden="1" customWidth="1"/>
    <col min="19" max="19" width="31.5703125" style="1" hidden="1" customWidth="1"/>
    <col min="20" max="24" width="9.140625" style="1" hidden="1" customWidth="1"/>
    <col min="25" max="27" width="9.140625" style="27" hidden="1" customWidth="1"/>
    <col min="28" max="28" width="9.140625" style="27" customWidth="1"/>
    <col min="29" max="16384" width="9.140625" style="27"/>
  </cols>
  <sheetData>
    <row r="1" spans="1:46" ht="13.5" customHeight="1">
      <c r="A1" s="22"/>
      <c r="B1" s="23"/>
      <c r="C1" s="24"/>
      <c r="D1" s="25"/>
      <c r="E1" s="224" t="s">
        <v>206</v>
      </c>
      <c r="F1" s="225"/>
      <c r="G1" s="225"/>
      <c r="H1" s="225"/>
      <c r="I1" s="225"/>
      <c r="J1" s="226"/>
      <c r="K1" s="230" t="s">
        <v>0</v>
      </c>
      <c r="L1" s="231"/>
      <c r="M1" s="231"/>
      <c r="N1" s="232"/>
      <c r="Q1" s="3" t="s">
        <v>11</v>
      </c>
      <c r="R1" s="17">
        <v>0.2</v>
      </c>
    </row>
    <row r="2" spans="1:46" ht="40.5" customHeight="1">
      <c r="A2" s="22"/>
      <c r="B2" s="28"/>
      <c r="C2" s="29"/>
      <c r="D2" s="30"/>
      <c r="E2" s="227"/>
      <c r="F2" s="228"/>
      <c r="G2" s="228"/>
      <c r="H2" s="228"/>
      <c r="I2" s="228"/>
      <c r="J2" s="229"/>
      <c r="K2" s="31"/>
      <c r="L2" s="32"/>
      <c r="M2" s="32"/>
      <c r="N2" s="142" t="s">
        <v>278</v>
      </c>
    </row>
    <row r="3" spans="1:46" s="35" customFormat="1" ht="30" customHeight="1" thickBot="1">
      <c r="A3" s="33"/>
      <c r="B3" s="233" t="s">
        <v>12</v>
      </c>
      <c r="C3" s="234"/>
      <c r="D3" s="235" t="s">
        <v>279</v>
      </c>
      <c r="E3" s="235"/>
      <c r="F3" s="235"/>
      <c r="G3" s="235"/>
      <c r="H3" s="235"/>
      <c r="I3" s="235"/>
      <c r="J3" s="236"/>
      <c r="K3" s="237" t="s">
        <v>275</v>
      </c>
      <c r="L3" s="238"/>
      <c r="M3" s="238"/>
      <c r="N3" s="239"/>
      <c r="O3" s="34"/>
      <c r="Q3" s="4" t="s">
        <v>37</v>
      </c>
      <c r="R3" s="4"/>
      <c r="S3" s="4"/>
      <c r="T3" s="4"/>
      <c r="U3" s="4"/>
      <c r="V3" s="4"/>
      <c r="W3" s="4"/>
      <c r="X3" s="4"/>
      <c r="Y3" s="36"/>
      <c r="Z3" s="36"/>
      <c r="AA3" s="36"/>
    </row>
    <row r="4" spans="1:46" s="35" customFormat="1" ht="34.5" customHeight="1" thickTop="1">
      <c r="A4" s="33"/>
      <c r="B4" s="254" t="s">
        <v>207</v>
      </c>
      <c r="C4" s="255"/>
      <c r="D4" s="256">
        <v>689385</v>
      </c>
      <c r="E4" s="256"/>
      <c r="F4" s="257"/>
      <c r="G4" s="258" t="s">
        <v>208</v>
      </c>
      <c r="H4" s="259"/>
      <c r="I4" s="259"/>
      <c r="J4" s="259"/>
      <c r="K4" s="259"/>
      <c r="L4" s="259"/>
      <c r="M4" s="259"/>
      <c r="N4" s="260"/>
      <c r="O4" s="34"/>
      <c r="Q4" s="4"/>
      <c r="R4" s="4"/>
      <c r="S4" s="4"/>
      <c r="T4" s="4"/>
      <c r="U4" s="4"/>
      <c r="V4" s="4"/>
      <c r="W4" s="4"/>
      <c r="X4" s="4"/>
      <c r="Y4" s="36"/>
      <c r="Z4" s="36"/>
      <c r="AA4" s="36"/>
    </row>
    <row r="5" spans="1:46" s="41" customFormat="1" ht="18" customHeight="1">
      <c r="A5" s="37"/>
      <c r="B5" s="248" t="s">
        <v>29</v>
      </c>
      <c r="C5" s="251" t="s">
        <v>1</v>
      </c>
      <c r="D5" s="252"/>
      <c r="E5" s="252"/>
      <c r="F5" s="253"/>
      <c r="G5" s="38" t="s">
        <v>209</v>
      </c>
      <c r="H5" s="39"/>
      <c r="I5" s="272">
        <v>34133</v>
      </c>
      <c r="J5" s="273"/>
      <c r="K5" s="274" t="s">
        <v>210</v>
      </c>
      <c r="L5" s="275"/>
      <c r="M5" s="213" t="s">
        <v>284</v>
      </c>
      <c r="N5" s="214"/>
      <c r="O5" s="40"/>
      <c r="Q5" s="261" t="s">
        <v>205</v>
      </c>
      <c r="R5" s="261"/>
      <c r="S5" s="261"/>
      <c r="T5" s="261"/>
      <c r="U5" s="261"/>
      <c r="V5" s="261"/>
      <c r="W5" s="261"/>
      <c r="X5" s="261"/>
      <c r="Y5" s="261"/>
      <c r="Z5" s="261"/>
      <c r="AA5" s="261"/>
    </row>
    <row r="6" spans="1:46" s="35" customFormat="1" ht="18" customHeight="1">
      <c r="A6" s="33"/>
      <c r="B6" s="249"/>
      <c r="C6" s="262" t="s">
        <v>280</v>
      </c>
      <c r="D6" s="263"/>
      <c r="E6" s="263"/>
      <c r="F6" s="264"/>
      <c r="G6" s="268" t="s">
        <v>211</v>
      </c>
      <c r="H6" s="269"/>
      <c r="I6" s="269"/>
      <c r="J6" s="270"/>
      <c r="K6" s="271" t="s">
        <v>212</v>
      </c>
      <c r="L6" s="271"/>
      <c r="M6" s="213" t="s">
        <v>285</v>
      </c>
      <c r="N6" s="214"/>
      <c r="O6" s="42"/>
      <c r="Q6" s="5" t="s">
        <v>171</v>
      </c>
      <c r="R6" s="2"/>
      <c r="S6" s="2"/>
      <c r="T6" s="2"/>
      <c r="U6" s="2"/>
      <c r="V6" s="2"/>
      <c r="W6" s="2"/>
      <c r="X6" s="2"/>
    </row>
    <row r="7" spans="1:46" s="35" customFormat="1" ht="18" customHeight="1">
      <c r="A7" s="33"/>
      <c r="B7" s="249"/>
      <c r="C7" s="262"/>
      <c r="D7" s="263"/>
      <c r="E7" s="263"/>
      <c r="F7" s="264"/>
      <c r="G7" s="215" t="s">
        <v>281</v>
      </c>
      <c r="H7" s="216"/>
      <c r="I7" s="216"/>
      <c r="J7" s="217"/>
      <c r="K7" s="218" t="s">
        <v>213</v>
      </c>
      <c r="L7" s="218"/>
      <c r="M7" s="220" t="s">
        <v>286</v>
      </c>
      <c r="N7" s="221"/>
      <c r="O7" s="42"/>
      <c r="Q7" s="2"/>
      <c r="R7" s="2"/>
      <c r="S7" s="2"/>
      <c r="T7" s="43"/>
      <c r="U7" s="43"/>
      <c r="V7" s="43"/>
      <c r="W7" s="43"/>
      <c r="X7" s="43"/>
      <c r="Y7" s="44"/>
      <c r="Z7" s="44"/>
      <c r="AA7" s="44"/>
    </row>
    <row r="8" spans="1:46" s="35" customFormat="1" ht="18" customHeight="1">
      <c r="A8" s="33"/>
      <c r="B8" s="249"/>
      <c r="C8" s="262"/>
      <c r="D8" s="263"/>
      <c r="E8" s="263"/>
      <c r="F8" s="264"/>
      <c r="G8" s="215" t="s">
        <v>282</v>
      </c>
      <c r="H8" s="216"/>
      <c r="I8" s="216"/>
      <c r="J8" s="217"/>
      <c r="K8" s="219"/>
      <c r="L8" s="219"/>
      <c r="M8" s="222"/>
      <c r="N8" s="223"/>
      <c r="O8" s="42"/>
      <c r="Q8" s="2"/>
      <c r="R8" s="2"/>
      <c r="S8" s="2"/>
      <c r="T8" s="43"/>
      <c r="U8" s="43"/>
      <c r="V8" s="43"/>
      <c r="W8" s="43"/>
      <c r="X8" s="43"/>
      <c r="Y8" s="44"/>
      <c r="Z8" s="44"/>
      <c r="AA8" s="44"/>
    </row>
    <row r="9" spans="1:46" s="35" customFormat="1" ht="18" customHeight="1">
      <c r="A9" s="33"/>
      <c r="B9" s="249"/>
      <c r="C9" s="262"/>
      <c r="D9" s="263"/>
      <c r="E9" s="263"/>
      <c r="F9" s="264"/>
      <c r="G9" s="210"/>
      <c r="H9" s="211"/>
      <c r="I9" s="211"/>
      <c r="J9" s="212"/>
      <c r="K9" s="240" t="s">
        <v>214</v>
      </c>
      <c r="L9" s="241"/>
      <c r="M9" s="220">
        <v>83088431</v>
      </c>
      <c r="N9" s="221"/>
      <c r="O9" s="42"/>
      <c r="Q9" s="2"/>
      <c r="R9" s="2"/>
      <c r="S9" s="2"/>
      <c r="T9" s="43"/>
      <c r="U9" s="43"/>
      <c r="V9" s="43"/>
      <c r="W9" s="43"/>
      <c r="X9" s="43"/>
      <c r="Y9" s="44"/>
      <c r="Z9" s="44"/>
      <c r="AA9" s="44"/>
    </row>
    <row r="10" spans="1:46" s="35" customFormat="1" ht="18" customHeight="1" thickBot="1">
      <c r="A10" s="33"/>
      <c r="B10" s="249"/>
      <c r="C10" s="265"/>
      <c r="D10" s="266"/>
      <c r="E10" s="266"/>
      <c r="F10" s="267"/>
      <c r="G10" s="246"/>
      <c r="H10" s="247"/>
      <c r="I10" s="45" t="s">
        <v>215</v>
      </c>
      <c r="J10" s="46" t="s">
        <v>283</v>
      </c>
      <c r="K10" s="242"/>
      <c r="L10" s="243"/>
      <c r="M10" s="244"/>
      <c r="N10" s="245"/>
      <c r="O10" s="34"/>
      <c r="Q10" s="2"/>
      <c r="R10" s="2"/>
      <c r="S10" s="2"/>
      <c r="T10" s="2"/>
      <c r="U10" s="2"/>
      <c r="V10" s="7"/>
      <c r="W10" s="2"/>
      <c r="X10" s="2"/>
      <c r="Y10" s="47"/>
    </row>
    <row r="11" spans="1:46" ht="13.5" customHeight="1" thickTop="1">
      <c r="A11" s="48"/>
      <c r="B11" s="249"/>
      <c r="C11" s="208" t="s">
        <v>2</v>
      </c>
      <c r="D11" s="209"/>
      <c r="E11" s="209"/>
      <c r="F11" s="209"/>
      <c r="G11" s="209"/>
      <c r="H11" s="209"/>
      <c r="I11" s="209"/>
      <c r="J11" s="209"/>
      <c r="K11" s="209"/>
      <c r="L11" s="209"/>
      <c r="M11" s="209"/>
      <c r="N11" s="209"/>
      <c r="R11" s="7" t="s">
        <v>175</v>
      </c>
      <c r="S11" s="43"/>
      <c r="V11" s="9"/>
      <c r="Y11" s="49"/>
    </row>
    <row r="12" spans="1:46" ht="35.25" customHeight="1" thickBot="1">
      <c r="A12" s="48"/>
      <c r="B12" s="250"/>
      <c r="C12" s="50" t="s">
        <v>3</v>
      </c>
      <c r="D12" s="51" t="s">
        <v>4</v>
      </c>
      <c r="E12" s="138" t="s">
        <v>276</v>
      </c>
      <c r="F12" s="50" t="s">
        <v>5</v>
      </c>
      <c r="G12" s="207" t="s">
        <v>6</v>
      </c>
      <c r="H12" s="207"/>
      <c r="I12" s="51" t="s">
        <v>7</v>
      </c>
      <c r="J12" s="51" t="s">
        <v>193</v>
      </c>
      <c r="K12" s="52" t="s">
        <v>216</v>
      </c>
      <c r="L12" s="191" t="s">
        <v>217</v>
      </c>
      <c r="M12" s="192"/>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c r="A13" s="40"/>
      <c r="B13" s="18"/>
      <c r="C13" s="143">
        <v>43061</v>
      </c>
      <c r="D13" s="53" t="s">
        <v>287</v>
      </c>
      <c r="E13" s="136"/>
      <c r="F13" s="137" t="s">
        <v>289</v>
      </c>
      <c r="G13" s="177" t="s">
        <v>288</v>
      </c>
      <c r="H13" s="179"/>
      <c r="I13" s="20"/>
      <c r="J13" s="54">
        <v>34.049999999999997</v>
      </c>
      <c r="K13" s="55" t="b">
        <v>0</v>
      </c>
      <c r="L13" s="180">
        <f t="shared" ref="L13:L18" si="0">IF(ISERROR(VLOOKUP(D13&amp;K13,S$12:U$23,2,FALSE)),"",VLOOKUP(D13&amp;K13,S$12:U$23,2,FALSE))</f>
        <v>166110</v>
      </c>
      <c r="M13" s="181"/>
      <c r="N13" s="56">
        <f ca="1">SUMIF(L13:M$18,L13,J13:J$18)</f>
        <v>68.099999999999994</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c r="A14" s="40"/>
      <c r="B14" s="18"/>
      <c r="C14" s="53">
        <v>43075</v>
      </c>
      <c r="D14" s="53" t="s">
        <v>287</v>
      </c>
      <c r="E14" s="136"/>
      <c r="F14" s="137" t="s">
        <v>289</v>
      </c>
      <c r="G14" s="177" t="s">
        <v>288</v>
      </c>
      <c r="H14" s="179"/>
      <c r="I14" s="20"/>
      <c r="J14" s="54">
        <v>34.049999999999997</v>
      </c>
      <c r="K14" s="55" t="b">
        <v>0</v>
      </c>
      <c r="L14" s="180">
        <f t="shared" si="0"/>
        <v>166110</v>
      </c>
      <c r="M14" s="181"/>
      <c r="N14" s="56">
        <f t="array" ref="N14">IF(OR(L14=L13:M$13),0,SUMIF(L14:M$18,L14,J14:J$18))</f>
        <v>0</v>
      </c>
      <c r="O14" s="40"/>
      <c r="Q14" s="8">
        <v>166110</v>
      </c>
      <c r="R14" s="9" t="s">
        <v>45</v>
      </c>
      <c r="S14" s="21" t="s">
        <v>222</v>
      </c>
      <c r="T14" s="8">
        <v>166110</v>
      </c>
      <c r="U14" s="8"/>
      <c r="V14" s="9"/>
      <c r="W14" s="5" t="s">
        <v>64</v>
      </c>
      <c r="X14" s="1" t="str">
        <f t="shared" si="1"/>
        <v>Taxi</v>
      </c>
      <c r="Y14" s="57"/>
    </row>
    <row r="15" spans="1:46" s="41" customFormat="1" ht="15.75" customHeight="1" thickTop="1" thickBot="1">
      <c r="A15" s="40"/>
      <c r="B15" s="18"/>
      <c r="C15" s="53"/>
      <c r="D15" s="53"/>
      <c r="E15" s="136"/>
      <c r="F15" s="137"/>
      <c r="G15" s="177"/>
      <c r="H15" s="179"/>
      <c r="I15" s="20"/>
      <c r="J15" s="54"/>
      <c r="K15" s="55" t="b">
        <v>0</v>
      </c>
      <c r="L15" s="180" t="str">
        <f t="shared" si="0"/>
        <v/>
      </c>
      <c r="M15" s="181"/>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c r="A16" s="40"/>
      <c r="B16" s="18"/>
      <c r="C16" s="53"/>
      <c r="D16" s="53"/>
      <c r="E16" s="136"/>
      <c r="F16" s="137"/>
      <c r="G16" s="177"/>
      <c r="H16" s="179"/>
      <c r="I16" s="20"/>
      <c r="J16" s="54"/>
      <c r="K16" s="55" t="b">
        <v>0</v>
      </c>
      <c r="L16" s="180" t="str">
        <f t="shared" si="0"/>
        <v/>
      </c>
      <c r="M16" s="181"/>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c r="A17" s="40"/>
      <c r="B17" s="18"/>
      <c r="C17" s="53"/>
      <c r="D17" s="53"/>
      <c r="E17" s="136"/>
      <c r="F17" s="137"/>
      <c r="G17" s="177"/>
      <c r="H17" s="179"/>
      <c r="I17" s="20"/>
      <c r="J17" s="54"/>
      <c r="K17" s="55" t="b">
        <v>0</v>
      </c>
      <c r="L17" s="180" t="str">
        <f t="shared" si="0"/>
        <v/>
      </c>
      <c r="M17" s="181"/>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c r="A18" s="40"/>
      <c r="B18" s="18"/>
      <c r="C18" s="53"/>
      <c r="D18" s="53"/>
      <c r="E18" s="136"/>
      <c r="F18" s="137"/>
      <c r="G18" s="177"/>
      <c r="H18" s="179"/>
      <c r="I18" s="20"/>
      <c r="J18" s="54"/>
      <c r="K18" s="55" t="b">
        <v>0</v>
      </c>
      <c r="L18" s="180" t="str">
        <f t="shared" si="0"/>
        <v/>
      </c>
      <c r="M18" s="181"/>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c r="A19" s="58"/>
      <c r="B19" s="48"/>
      <c r="C19" s="208" t="s">
        <v>199</v>
      </c>
      <c r="D19" s="209"/>
      <c r="E19" s="209"/>
      <c r="F19" s="209"/>
      <c r="G19" s="209"/>
      <c r="H19" s="209"/>
      <c r="I19" s="209"/>
      <c r="J19" s="59">
        <f>SUM(J13:J18)</f>
        <v>68.099999999999994</v>
      </c>
      <c r="K19" s="60"/>
      <c r="L19" s="61"/>
      <c r="M19" s="61"/>
      <c r="N19" s="62">
        <f ca="1">SUM(N13:N18)</f>
        <v>68.099999999999994</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c r="A20" s="58"/>
      <c r="B20" s="48"/>
      <c r="C20" s="64" t="s">
        <v>232</v>
      </c>
      <c r="D20" s="65" t="s">
        <v>233</v>
      </c>
      <c r="E20" s="184"/>
      <c r="F20" s="185"/>
      <c r="G20" s="186" t="s">
        <v>234</v>
      </c>
      <c r="H20" s="187"/>
      <c r="I20" s="187"/>
      <c r="J20" s="184"/>
      <c r="K20" s="185"/>
      <c r="L20" s="66"/>
      <c r="M20" s="66"/>
      <c r="N20" s="66"/>
      <c r="O20" s="58"/>
      <c r="Q20" s="8">
        <v>166131</v>
      </c>
      <c r="R20" s="9" t="s">
        <v>66</v>
      </c>
      <c r="S20" s="21" t="s">
        <v>235</v>
      </c>
      <c r="T20" s="8">
        <v>166131</v>
      </c>
      <c r="U20" s="8"/>
      <c r="V20" s="7"/>
      <c r="W20" t="s">
        <v>99</v>
      </c>
      <c r="X20" s="1" t="str">
        <f t="shared" si="1"/>
        <v>Books</v>
      </c>
      <c r="Y20" s="47"/>
    </row>
    <row r="21" spans="1:46" ht="12" customHeight="1">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c r="A23" s="58"/>
      <c r="B23" s="48"/>
      <c r="C23" s="50" t="s">
        <v>14</v>
      </c>
      <c r="D23" s="51" t="s">
        <v>195</v>
      </c>
      <c r="E23" s="134" t="s">
        <v>276</v>
      </c>
      <c r="F23" s="135" t="s">
        <v>5</v>
      </c>
      <c r="G23" s="207" t="s">
        <v>6</v>
      </c>
      <c r="H23" s="207"/>
      <c r="I23" s="51" t="s">
        <v>10</v>
      </c>
      <c r="J23" s="73" t="s">
        <v>193</v>
      </c>
      <c r="K23" s="52" t="s">
        <v>240</v>
      </c>
      <c r="L23" s="191" t="s">
        <v>217</v>
      </c>
      <c r="M23" s="192"/>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c r="A24" s="40"/>
      <c r="B24" s="18"/>
      <c r="C24" s="53"/>
      <c r="D24" s="132"/>
      <c r="E24" s="136"/>
      <c r="F24" s="137"/>
      <c r="G24" s="206"/>
      <c r="H24" s="206"/>
      <c r="I24" s="20">
        <v>0.45</v>
      </c>
      <c r="J24" s="74" t="str">
        <f>IF(D24&lt;&gt;"",I24*D24,"")</f>
        <v/>
      </c>
      <c r="K24" s="55" t="b">
        <v>0</v>
      </c>
      <c r="L24" s="180" t="str">
        <f>IF(J24&lt;&gt;"",VLOOKUP("MILEAGE"&amp;K24,S$28:T$29,2,FALSE),"")</f>
        <v/>
      </c>
      <c r="M24" s="181"/>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c r="A25" s="40"/>
      <c r="B25" s="18"/>
      <c r="C25" s="53"/>
      <c r="D25" s="132"/>
      <c r="E25" s="136"/>
      <c r="F25" s="137"/>
      <c r="G25" s="206"/>
      <c r="H25" s="206"/>
      <c r="I25" s="20">
        <v>0.45</v>
      </c>
      <c r="J25" s="74" t="str">
        <f>IF(D25&lt;&gt;"",I25*D25,"")</f>
        <v/>
      </c>
      <c r="K25" s="55" t="b">
        <v>0</v>
      </c>
      <c r="L25" s="180" t="str">
        <f>IF(J25&lt;&gt;"",VLOOKUP("MILEAGE"&amp;K25,S$28:T$29,2,FALSE),"")</f>
        <v/>
      </c>
      <c r="M25" s="181"/>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c r="A26" s="40"/>
      <c r="B26" s="18"/>
      <c r="C26" s="53"/>
      <c r="D26" s="132"/>
      <c r="E26" s="136"/>
      <c r="F26" s="137"/>
      <c r="G26" s="206"/>
      <c r="H26" s="206"/>
      <c r="I26" s="20">
        <v>0.45</v>
      </c>
      <c r="J26" s="74" t="str">
        <f>IF(D26&lt;&gt;"",I26*D26,"")</f>
        <v/>
      </c>
      <c r="K26" s="55" t="b">
        <v>0</v>
      </c>
      <c r="L26" s="180" t="str">
        <f>IF(J26&lt;&gt;"",VLOOKUP("MILEAGE"&amp;K26,S$28:T$29,2,FALSE),"")</f>
        <v/>
      </c>
      <c r="M26" s="181"/>
      <c r="N26" s="56">
        <f t="array" ref="N26">IF(OR(L26=L$24:M25),0,SUMIF(L26:M$26,L26,J26:J$26))</f>
        <v>0</v>
      </c>
      <c r="O26" s="40"/>
      <c r="Q26" s="5"/>
      <c r="R26" s="5"/>
      <c r="S26" s="5"/>
      <c r="T26" s="5"/>
      <c r="U26" s="1"/>
      <c r="V26" s="9"/>
      <c r="W26" t="s">
        <v>244</v>
      </c>
      <c r="X26" s="1" t="str">
        <f t="shared" si="1"/>
        <v>Lab Supplies</v>
      </c>
      <c r="Y26" s="57"/>
    </row>
    <row r="27" spans="1:46" ht="15.75" customHeight="1" thickTop="1">
      <c r="A27" s="58"/>
      <c r="B27" s="48"/>
      <c r="C27" s="202" t="s">
        <v>198</v>
      </c>
      <c r="D27" s="203"/>
      <c r="E27" s="203"/>
      <c r="F27" s="203"/>
      <c r="G27" s="203"/>
      <c r="H27" s="203"/>
      <c r="I27" s="203"/>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c r="A28" s="58"/>
      <c r="B28" s="48"/>
      <c r="C28" s="64" t="s">
        <v>232</v>
      </c>
      <c r="D28" s="65" t="s">
        <v>233</v>
      </c>
      <c r="E28" s="184"/>
      <c r="F28" s="185"/>
      <c r="G28" s="186" t="s">
        <v>234</v>
      </c>
      <c r="H28" s="187"/>
      <c r="I28" s="187"/>
      <c r="J28" s="184"/>
      <c r="K28" s="185"/>
      <c r="L28" s="66"/>
      <c r="M28" s="66"/>
      <c r="N28" s="66"/>
      <c r="O28" s="58"/>
      <c r="Q28" s="8">
        <v>166122</v>
      </c>
      <c r="R28" s="9" t="s">
        <v>57</v>
      </c>
      <c r="S28" s="1" t="s">
        <v>246</v>
      </c>
      <c r="T28" s="8">
        <v>166122</v>
      </c>
      <c r="U28" s="5"/>
      <c r="V28" s="7"/>
      <c r="W28" t="s">
        <v>247</v>
      </c>
      <c r="X28" s="1" t="str">
        <f t="shared" si="1"/>
        <v>Mobile Calls/Rent</v>
      </c>
      <c r="Y28" s="47"/>
    </row>
    <row r="29" spans="1:46" ht="12" customHeight="1">
      <c r="A29" s="58"/>
      <c r="B29" s="58"/>
      <c r="C29" s="67"/>
      <c r="D29" s="68"/>
      <c r="E29" s="68"/>
      <c r="F29" s="68"/>
      <c r="G29" s="68"/>
      <c r="H29" s="68"/>
      <c r="I29" s="68"/>
      <c r="J29" s="204"/>
      <c r="K29" s="205"/>
      <c r="L29" s="205"/>
      <c r="M29" s="205"/>
      <c r="N29" s="205"/>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c r="A30" s="58"/>
      <c r="B30" s="48"/>
      <c r="C30" s="197" t="s">
        <v>9</v>
      </c>
      <c r="D30" s="198"/>
      <c r="E30" s="198"/>
      <c r="F30" s="198"/>
      <c r="G30" s="198"/>
      <c r="H30" s="198"/>
      <c r="I30" s="198"/>
      <c r="J30" s="198"/>
      <c r="K30" s="198"/>
      <c r="L30" s="198"/>
      <c r="M30" s="198"/>
      <c r="N30" s="198"/>
      <c r="S30" s="10"/>
      <c r="U30" s="5"/>
      <c r="V30" s="9"/>
      <c r="W30" t="s">
        <v>125</v>
      </c>
      <c r="X30" s="1" t="str">
        <f t="shared" si="1"/>
        <v>Prizes / Awards</v>
      </c>
      <c r="Y30" s="47"/>
    </row>
    <row r="31" spans="1:46" ht="35.25" customHeight="1" thickBot="1">
      <c r="A31" s="58"/>
      <c r="B31" s="48"/>
      <c r="C31" s="77" t="s">
        <v>3</v>
      </c>
      <c r="D31" s="78" t="s">
        <v>13</v>
      </c>
      <c r="E31" s="199" t="s">
        <v>194</v>
      </c>
      <c r="F31" s="200"/>
      <c r="G31" s="201" t="s">
        <v>15</v>
      </c>
      <c r="H31" s="201"/>
      <c r="I31" s="78" t="s">
        <v>7</v>
      </c>
      <c r="J31" s="51" t="s">
        <v>193</v>
      </c>
      <c r="K31" s="79" t="s">
        <v>249</v>
      </c>
      <c r="L31" s="191" t="s">
        <v>217</v>
      </c>
      <c r="M31" s="192"/>
      <c r="N31" s="133" t="s">
        <v>277</v>
      </c>
      <c r="R31" s="7" t="s">
        <v>178</v>
      </c>
      <c r="S31" s="10"/>
      <c r="T31" s="5"/>
      <c r="U31" s="5"/>
      <c r="V31" s="9"/>
      <c r="W31" t="s">
        <v>40</v>
      </c>
      <c r="X31" s="1" t="str">
        <f t="shared" si="1"/>
        <v>Rents Payable</v>
      </c>
      <c r="Y31" s="47"/>
    </row>
    <row r="32" spans="1:46" s="41" customFormat="1" ht="15.75" customHeight="1" thickTop="1" thickBot="1">
      <c r="A32" s="40"/>
      <c r="B32" s="18"/>
      <c r="C32" s="53"/>
      <c r="D32" s="139"/>
      <c r="E32" s="193"/>
      <c r="F32" s="194"/>
      <c r="G32" s="195"/>
      <c r="H32" s="196"/>
      <c r="I32" s="19"/>
      <c r="J32" s="54"/>
      <c r="K32" s="80" t="b">
        <v>0</v>
      </c>
      <c r="L32" s="180" t="str">
        <f>IF(J32&lt;&gt;"",VLOOKUP("HOSPITALITY"&amp;K32,S$32:T$33,2,FALSE),"")</f>
        <v/>
      </c>
      <c r="M32" s="181"/>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c r="A33" s="40"/>
      <c r="B33" s="18"/>
      <c r="C33" s="53"/>
      <c r="D33" s="139"/>
      <c r="E33" s="193"/>
      <c r="F33" s="194"/>
      <c r="G33" s="195"/>
      <c r="H33" s="196"/>
      <c r="I33" s="19"/>
      <c r="J33" s="54"/>
      <c r="K33" s="80" t="b">
        <v>0</v>
      </c>
      <c r="L33" s="180" t="str">
        <f>IF(J33&lt;&gt;"",VLOOKUP("HOSPITALITY"&amp;K33,S$32:T$33,2,FALSE),"")</f>
        <v/>
      </c>
      <c r="M33" s="181"/>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c r="A34" s="40"/>
      <c r="B34" s="18"/>
      <c r="C34" s="53"/>
      <c r="D34" s="139"/>
      <c r="E34" s="193"/>
      <c r="F34" s="194"/>
      <c r="G34" s="195"/>
      <c r="H34" s="196"/>
      <c r="I34" s="140"/>
      <c r="J34" s="54"/>
      <c r="K34" s="80" t="b">
        <v>0</v>
      </c>
      <c r="L34" s="180" t="str">
        <f>IF(J34&lt;&gt;"",VLOOKUP("HOSPITALITY"&amp;K34,S$32:T$33,2,FALSE),"")</f>
        <v/>
      </c>
      <c r="M34" s="181"/>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c r="A35" s="40"/>
      <c r="B35" s="18"/>
      <c r="C35" s="53"/>
      <c r="D35" s="139"/>
      <c r="E35" s="193"/>
      <c r="F35" s="194"/>
      <c r="G35" s="195"/>
      <c r="H35" s="196"/>
      <c r="I35" s="140"/>
      <c r="J35" s="54"/>
      <c r="K35" s="80" t="b">
        <v>0</v>
      </c>
      <c r="L35" s="180" t="str">
        <f>IF(J35&lt;&gt;"",VLOOKUP("HOSPITALITY"&amp;K35,S$32:T$33,2,FALSE),"")</f>
        <v/>
      </c>
      <c r="M35" s="181"/>
      <c r="N35" s="56">
        <f t="array" ref="N35">IF(OR(L35=L$32:M34),0,SUMIF(L35:M$35,L35,J35:J$35))</f>
        <v>0</v>
      </c>
      <c r="O35" s="40"/>
      <c r="Q35" s="1"/>
      <c r="R35" s="1"/>
      <c r="S35" s="1"/>
      <c r="T35" s="1"/>
      <c r="U35" s="1"/>
      <c r="V35" s="9"/>
      <c r="W35" s="63" t="s">
        <v>252</v>
      </c>
      <c r="X35" s="1" t="str">
        <f t="shared" si="1"/>
        <v>↓↓↓↓↓Other Types↓↓↓↓↓</v>
      </c>
      <c r="Y35" s="57"/>
    </row>
    <row r="36" spans="1:46" ht="15.75" customHeight="1" thickTop="1">
      <c r="A36" s="58"/>
      <c r="B36" s="48"/>
      <c r="C36" s="197" t="s">
        <v>197</v>
      </c>
      <c r="D36" s="198"/>
      <c r="E36" s="198"/>
      <c r="F36" s="198"/>
      <c r="G36" s="198"/>
      <c r="H36" s="198"/>
      <c r="I36" s="198"/>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c r="A37" s="58"/>
      <c r="B37" s="48"/>
      <c r="C37" s="64" t="s">
        <v>232</v>
      </c>
      <c r="D37" s="65" t="s">
        <v>233</v>
      </c>
      <c r="E37" s="184"/>
      <c r="F37" s="185"/>
      <c r="G37" s="186" t="s">
        <v>234</v>
      </c>
      <c r="H37" s="187"/>
      <c r="I37" s="187"/>
      <c r="J37" s="184"/>
      <c r="K37" s="185"/>
      <c r="L37" s="66"/>
      <c r="M37" s="66"/>
      <c r="N37" s="66"/>
      <c r="O37" s="58"/>
      <c r="Q37" s="8">
        <v>166304</v>
      </c>
      <c r="R37" s="9" t="s">
        <v>81</v>
      </c>
      <c r="S37" t="s">
        <v>254</v>
      </c>
      <c r="T37" s="8">
        <v>166304</v>
      </c>
      <c r="U37" s="5"/>
      <c r="V37" s="9"/>
      <c r="W37" t="s">
        <v>255</v>
      </c>
      <c r="X37" s="1" t="str">
        <f t="shared" si="1"/>
        <v>Av Materials</v>
      </c>
      <c r="Y37" s="47"/>
    </row>
    <row r="38" spans="1:46" ht="18" customHeight="1">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c r="A39" s="58"/>
      <c r="B39" s="48"/>
      <c r="C39" s="182" t="s">
        <v>257</v>
      </c>
      <c r="D39" s="183"/>
      <c r="E39" s="183"/>
      <c r="F39" s="183"/>
      <c r="G39" s="183"/>
      <c r="H39" s="183"/>
      <c r="I39" s="183"/>
      <c r="J39" s="183"/>
      <c r="K39" s="183"/>
      <c r="L39" s="183"/>
      <c r="M39" s="183"/>
      <c r="N39" s="183"/>
      <c r="P39" s="41"/>
      <c r="Q39" s="5"/>
      <c r="R39" s="7" t="s">
        <v>181</v>
      </c>
      <c r="S39" s="5"/>
      <c r="T39" s="5"/>
      <c r="V39" s="8"/>
      <c r="W39" t="s">
        <v>147</v>
      </c>
      <c r="X39" s="1" t="str">
        <f t="shared" si="1"/>
        <v>Clothing &amp; Uniforms</v>
      </c>
      <c r="Y39" s="57"/>
      <c r="Z39" s="41"/>
    </row>
    <row r="40" spans="1:46" ht="33.75" customHeight="1" thickBot="1">
      <c r="A40" s="58"/>
      <c r="B40" s="48"/>
      <c r="C40" s="77" t="s">
        <v>3</v>
      </c>
      <c r="D40" s="83" t="s">
        <v>258</v>
      </c>
      <c r="E40" s="188" t="s">
        <v>16</v>
      </c>
      <c r="F40" s="189"/>
      <c r="G40" s="189"/>
      <c r="H40" s="190"/>
      <c r="I40" s="78" t="s">
        <v>7</v>
      </c>
      <c r="J40" s="51" t="s">
        <v>193</v>
      </c>
      <c r="K40" s="52" t="s">
        <v>240</v>
      </c>
      <c r="L40" s="191" t="s">
        <v>217</v>
      </c>
      <c r="M40" s="192"/>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c r="A41" s="40"/>
      <c r="B41" s="18"/>
      <c r="C41" s="53"/>
      <c r="D41" s="84"/>
      <c r="E41" s="177"/>
      <c r="F41" s="178"/>
      <c r="G41" s="178"/>
      <c r="H41" s="179"/>
      <c r="I41" s="140"/>
      <c r="J41" s="54"/>
      <c r="K41" s="55" t="b">
        <v>0</v>
      </c>
      <c r="L41" s="180" t="str">
        <f t="shared" ref="L41:L47" si="2">IF(AND(J41&lt;&gt;"",D41&lt;&gt;""),VLOOKUP(IF(OR(D41=W$24,D41=W$21),D41&amp;K41,D41),S$37:T$103,2,FALSE),"")</f>
        <v/>
      </c>
      <c r="M41" s="181"/>
      <c r="N41" s="56">
        <f ca="1">SUMIF(L$41:M47,L41,J$41:J47)</f>
        <v>0</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c r="A42" s="40"/>
      <c r="B42" s="18"/>
      <c r="C42" s="53"/>
      <c r="D42" s="84"/>
      <c r="E42" s="177"/>
      <c r="F42" s="178"/>
      <c r="G42" s="178"/>
      <c r="H42" s="179"/>
      <c r="I42" s="140"/>
      <c r="J42" s="54"/>
      <c r="K42" s="55" t="b">
        <v>0</v>
      </c>
      <c r="L42" s="180" t="str">
        <f t="shared" si="2"/>
        <v/>
      </c>
      <c r="M42" s="181"/>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c r="A43" s="40"/>
      <c r="B43" s="18"/>
      <c r="C43" s="53"/>
      <c r="D43" s="84"/>
      <c r="E43" s="177"/>
      <c r="F43" s="178"/>
      <c r="G43" s="178"/>
      <c r="H43" s="179"/>
      <c r="I43" s="140"/>
      <c r="J43" s="54"/>
      <c r="K43" s="55" t="b">
        <v>0</v>
      </c>
      <c r="L43" s="180" t="str">
        <f t="shared" si="2"/>
        <v/>
      </c>
      <c r="M43" s="181"/>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c r="A44" s="40"/>
      <c r="B44" s="18"/>
      <c r="C44" s="53"/>
      <c r="D44" s="84"/>
      <c r="E44" s="177"/>
      <c r="F44" s="178"/>
      <c r="G44" s="178"/>
      <c r="H44" s="179"/>
      <c r="I44" s="140"/>
      <c r="J44" s="54"/>
      <c r="K44" s="55" t="b">
        <v>0</v>
      </c>
      <c r="L44" s="180" t="str">
        <f t="shared" si="2"/>
        <v/>
      </c>
      <c r="M44" s="181"/>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c r="A45" s="40"/>
      <c r="B45" s="18"/>
      <c r="C45" s="53"/>
      <c r="D45" s="84"/>
      <c r="E45" s="177"/>
      <c r="F45" s="178"/>
      <c r="G45" s="178"/>
      <c r="H45" s="179"/>
      <c r="I45" s="140"/>
      <c r="J45" s="54"/>
      <c r="K45" s="55" t="b">
        <v>0</v>
      </c>
      <c r="L45" s="180" t="str">
        <f t="shared" si="2"/>
        <v/>
      </c>
      <c r="M45" s="181"/>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c r="A46" s="40"/>
      <c r="B46" s="18"/>
      <c r="C46" s="53"/>
      <c r="D46" s="84"/>
      <c r="E46" s="177"/>
      <c r="F46" s="178"/>
      <c r="G46" s="178"/>
      <c r="H46" s="179"/>
      <c r="I46" s="140"/>
      <c r="J46" s="54"/>
      <c r="K46" s="55" t="b">
        <v>0</v>
      </c>
      <c r="L46" s="180" t="str">
        <f t="shared" si="2"/>
        <v/>
      </c>
      <c r="M46" s="181"/>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c r="A47" s="40"/>
      <c r="B47" s="18"/>
      <c r="C47" s="53"/>
      <c r="D47" s="84"/>
      <c r="E47" s="177"/>
      <c r="F47" s="178"/>
      <c r="G47" s="178"/>
      <c r="H47" s="179"/>
      <c r="I47" s="140"/>
      <c r="J47" s="54"/>
      <c r="K47" s="55" t="b">
        <v>0</v>
      </c>
      <c r="L47" s="180" t="str">
        <f t="shared" si="2"/>
        <v/>
      </c>
      <c r="M47" s="181"/>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c r="B48" s="85"/>
      <c r="C48" s="182" t="s">
        <v>196</v>
      </c>
      <c r="D48" s="183"/>
      <c r="E48" s="183"/>
      <c r="F48" s="183"/>
      <c r="G48" s="183"/>
      <c r="H48" s="183"/>
      <c r="I48" s="183"/>
      <c r="J48" s="141">
        <f>SUM(J41:J47)</f>
        <v>0</v>
      </c>
      <c r="K48" s="81"/>
      <c r="L48" s="82"/>
      <c r="M48" s="82"/>
      <c r="N48" s="86">
        <f ca="1">SUM(N41:N47)</f>
        <v>0</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c r="A49" s="58"/>
      <c r="B49" s="48"/>
      <c r="C49" s="64" t="s">
        <v>232</v>
      </c>
      <c r="D49" s="65" t="s">
        <v>233</v>
      </c>
      <c r="E49" s="184"/>
      <c r="F49" s="185"/>
      <c r="G49" s="186" t="s">
        <v>234</v>
      </c>
      <c r="H49" s="187"/>
      <c r="I49" s="187"/>
      <c r="J49" s="184"/>
      <c r="K49" s="185"/>
      <c r="L49" s="66"/>
      <c r="M49" s="66"/>
      <c r="N49" s="66"/>
      <c r="O49" s="58"/>
      <c r="Q49" s="8">
        <v>165222</v>
      </c>
      <c r="R49" s="9" t="s">
        <v>122</v>
      </c>
      <c r="S49" t="s">
        <v>122</v>
      </c>
      <c r="T49" s="8">
        <v>165222</v>
      </c>
      <c r="V49" s="8"/>
      <c r="W49" t="s">
        <v>150</v>
      </c>
      <c r="X49" s="1" t="str">
        <f t="shared" si="1"/>
        <v>Laundry</v>
      </c>
      <c r="Y49" s="47"/>
    </row>
    <row r="50" spans="1:46" ht="12" customHeight="1">
      <c r="B50" s="87"/>
      <c r="C50" s="88"/>
      <c r="D50" s="161"/>
      <c r="E50" s="162"/>
      <c r="F50" s="162"/>
      <c r="G50" s="162"/>
      <c r="H50" s="162"/>
      <c r="I50" s="162"/>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c r="B51" s="163" t="s">
        <v>34</v>
      </c>
      <c r="C51" s="164"/>
      <c r="D51" s="164"/>
      <c r="E51" s="164"/>
      <c r="F51" s="164"/>
      <c r="G51" s="164"/>
      <c r="H51" s="164"/>
      <c r="I51" s="165"/>
      <c r="J51" s="92">
        <f>+J48+J36+J27+J19</f>
        <v>68.099999999999994</v>
      </c>
      <c r="K51" s="93"/>
      <c r="L51" s="93"/>
      <c r="M51" s="93"/>
      <c r="N51" s="94">
        <f ca="1">+N48+N36+N27+N19</f>
        <v>68.099999999999994</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c r="B52" s="166" t="s">
        <v>35</v>
      </c>
      <c r="C52" s="167"/>
      <c r="D52" s="167"/>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c r="B53" s="168" t="s">
        <v>36</v>
      </c>
      <c r="C53" s="169"/>
      <c r="D53" s="169"/>
      <c r="E53" s="169"/>
      <c r="F53" s="169"/>
      <c r="G53" s="169"/>
      <c r="H53" s="169"/>
      <c r="I53" s="170"/>
      <c r="J53" s="100">
        <f>+J51-J52</f>
        <v>68.099999999999994</v>
      </c>
      <c r="K53" s="93"/>
      <c r="L53" s="93"/>
      <c r="M53" s="93"/>
      <c r="N53" s="101">
        <f ca="1">+N51-N52</f>
        <v>68.099999999999994</v>
      </c>
      <c r="Q53" s="8">
        <v>164119</v>
      </c>
      <c r="R53" s="9" t="s">
        <v>53</v>
      </c>
      <c r="S53" t="s">
        <v>264</v>
      </c>
      <c r="T53" s="8">
        <v>164119</v>
      </c>
      <c r="V53" s="8"/>
      <c r="W53" t="s">
        <v>134</v>
      </c>
      <c r="X53" s="1" t="str">
        <f t="shared" si="1"/>
        <v>Photocopying</v>
      </c>
    </row>
    <row r="54" spans="1:46" ht="13.5" customHeight="1">
      <c r="B54" s="171"/>
      <c r="C54" s="171"/>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5.75">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c r="B56" s="172" t="s">
        <v>28</v>
      </c>
      <c r="C56" s="173"/>
      <c r="D56" s="173"/>
      <c r="E56" s="173"/>
      <c r="F56" s="174"/>
      <c r="G56" s="103"/>
      <c r="H56" s="103"/>
      <c r="I56" s="144" t="s">
        <v>24</v>
      </c>
      <c r="J56" s="175"/>
      <c r="K56" s="175"/>
      <c r="L56" s="175"/>
      <c r="M56" s="175"/>
      <c r="N56" s="176"/>
      <c r="Q56" s="8"/>
      <c r="R56" s="9"/>
      <c r="T56" s="8"/>
      <c r="V56" s="8"/>
      <c r="W56" t="s">
        <v>142</v>
      </c>
      <c r="X56" s="1" t="str">
        <f t="shared" si="1"/>
        <v>Printing</v>
      </c>
    </row>
    <row r="57" spans="1:46" ht="12.75" customHeight="1">
      <c r="B57" s="153" t="s">
        <v>18</v>
      </c>
      <c r="C57" s="154"/>
      <c r="D57" s="154"/>
      <c r="E57" s="154"/>
      <c r="F57" s="155"/>
      <c r="G57" s="103"/>
      <c r="H57" s="103"/>
      <c r="I57" s="156" t="s">
        <v>26</v>
      </c>
      <c r="J57" s="157"/>
      <c r="K57" s="157"/>
      <c r="L57" s="157"/>
      <c r="M57" s="157"/>
      <c r="N57" s="158"/>
      <c r="R57" s="7" t="s">
        <v>173</v>
      </c>
      <c r="V57" s="8"/>
      <c r="W57" t="s">
        <v>120</v>
      </c>
      <c r="X57" s="1" t="str">
        <f t="shared" si="1"/>
        <v>Publication Production</v>
      </c>
    </row>
    <row r="58" spans="1:46" ht="12.75" customHeight="1">
      <c r="B58" s="153" t="s">
        <v>19</v>
      </c>
      <c r="C58" s="154"/>
      <c r="D58" s="154"/>
      <c r="E58" s="154"/>
      <c r="F58" s="155"/>
      <c r="G58" s="107"/>
      <c r="H58" s="103"/>
      <c r="I58" s="156" t="s">
        <v>27</v>
      </c>
      <c r="J58" s="159"/>
      <c r="K58" s="159"/>
      <c r="L58" s="159"/>
      <c r="M58" s="159"/>
      <c r="N58" s="160"/>
      <c r="Q58" s="8">
        <v>165107</v>
      </c>
      <c r="R58" s="9" t="s">
        <v>200</v>
      </c>
      <c r="S58" t="s">
        <v>239</v>
      </c>
      <c r="T58" s="8">
        <v>165107</v>
      </c>
      <c r="V58" s="8"/>
      <c r="W58" t="s">
        <v>128</v>
      </c>
      <c r="X58" s="1" t="str">
        <f t="shared" si="1"/>
        <v>Safety Training</v>
      </c>
    </row>
    <row r="59" spans="1:46" ht="12.75" customHeight="1">
      <c r="B59" s="153" t="s">
        <v>21</v>
      </c>
      <c r="C59" s="154"/>
      <c r="D59" s="154"/>
      <c r="E59" s="154"/>
      <c r="F59" s="155"/>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c r="B60" s="153" t="s">
        <v>270</v>
      </c>
      <c r="C60" s="154"/>
      <c r="D60" s="154"/>
      <c r="E60" s="154"/>
      <c r="F60" s="155"/>
      <c r="G60" s="103"/>
      <c r="H60" s="103"/>
      <c r="I60" s="144" t="s">
        <v>271</v>
      </c>
      <c r="J60" s="145"/>
      <c r="K60" s="145"/>
      <c r="L60" s="145"/>
      <c r="M60" s="145"/>
      <c r="N60" s="146"/>
      <c r="Q60" s="8">
        <v>165125</v>
      </c>
      <c r="R60" s="10" t="s">
        <v>91</v>
      </c>
      <c r="S60" t="s">
        <v>259</v>
      </c>
      <c r="T60" s="8">
        <v>165125</v>
      </c>
      <c r="V60" s="8"/>
      <c r="W60" t="s">
        <v>129</v>
      </c>
      <c r="X60" s="1" t="str">
        <f t="shared" si="1"/>
        <v>Security Expenses</v>
      </c>
    </row>
    <row r="61" spans="1:46" ht="23.25" customHeight="1">
      <c r="B61" s="114" t="s">
        <v>32</v>
      </c>
      <c r="C61" s="115"/>
      <c r="D61" s="115"/>
      <c r="E61" s="116" t="s">
        <v>272</v>
      </c>
      <c r="F61" s="117"/>
      <c r="G61" s="103"/>
      <c r="H61" s="103"/>
      <c r="I61" s="144" t="s">
        <v>25</v>
      </c>
      <c r="J61" s="145"/>
      <c r="K61" s="145"/>
      <c r="L61" s="145"/>
      <c r="M61" s="145"/>
      <c r="N61" s="146"/>
      <c r="R61" s="7" t="s">
        <v>179</v>
      </c>
      <c r="V61" s="8"/>
      <c r="W61" t="s">
        <v>266</v>
      </c>
      <c r="X61" s="1" t="str">
        <f t="shared" si="1"/>
        <v>Software Licences</v>
      </c>
    </row>
    <row r="62" spans="1:46" ht="24.75" customHeight="1">
      <c r="B62" s="118" t="s">
        <v>31</v>
      </c>
      <c r="C62" s="119"/>
      <c r="D62" s="147"/>
      <c r="E62" s="147"/>
      <c r="F62" s="148"/>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c r="B63" s="121" t="s">
        <v>33</v>
      </c>
      <c r="C63" s="121"/>
      <c r="D63" s="122"/>
      <c r="E63" s="122"/>
      <c r="F63" s="123"/>
      <c r="G63" s="103"/>
      <c r="H63" s="103"/>
      <c r="I63" s="114" t="s">
        <v>31</v>
      </c>
      <c r="J63" s="149"/>
      <c r="K63" s="149"/>
      <c r="L63" s="149"/>
      <c r="M63" s="149"/>
      <c r="N63" s="150"/>
      <c r="Q63" s="8">
        <v>163107</v>
      </c>
      <c r="R63" s="9" t="s">
        <v>134</v>
      </c>
      <c r="S63" t="s">
        <v>134</v>
      </c>
      <c r="T63" s="8">
        <v>163107</v>
      </c>
      <c r="V63" s="8"/>
      <c r="W63" t="s">
        <v>163</v>
      </c>
      <c r="X63" s="1" t="str">
        <f t="shared" si="1"/>
        <v>Telephone Calls/Rent</v>
      </c>
    </row>
    <row r="64" spans="1:46" ht="17.25" customHeight="1">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c r="B66" s="124"/>
      <c r="C66" s="122"/>
      <c r="D66" s="122"/>
      <c r="E66" s="122"/>
      <c r="F66" s="123"/>
      <c r="G66" s="103"/>
      <c r="H66" s="103"/>
      <c r="I66" s="151" t="s">
        <v>32</v>
      </c>
      <c r="J66" s="152"/>
      <c r="K66" s="152"/>
      <c r="L66" s="152"/>
      <c r="M66" s="128" t="s">
        <v>272</v>
      </c>
      <c r="N66" s="120"/>
      <c r="Q66" s="8">
        <v>163116</v>
      </c>
      <c r="R66" s="9" t="s">
        <v>142</v>
      </c>
      <c r="S66" t="s">
        <v>142</v>
      </c>
      <c r="T66" s="8">
        <v>163116</v>
      </c>
      <c r="V66" s="8"/>
      <c r="W66" s="11"/>
    </row>
    <row r="67" spans="2:24" ht="26.25" customHeight="1">
      <c r="B67" s="129"/>
      <c r="C67" s="130"/>
      <c r="D67" s="130"/>
      <c r="E67" s="130"/>
      <c r="F67" s="131"/>
      <c r="G67" s="103"/>
      <c r="H67" s="103"/>
      <c r="I67" s="114" t="s">
        <v>31</v>
      </c>
      <c r="J67" s="149"/>
      <c r="K67" s="149"/>
      <c r="L67" s="149"/>
      <c r="M67" s="149"/>
      <c r="N67" s="150"/>
      <c r="Q67" s="8">
        <v>163119</v>
      </c>
      <c r="R67" s="9" t="s">
        <v>146</v>
      </c>
      <c r="S67" t="s">
        <v>146</v>
      </c>
      <c r="T67" s="8">
        <v>163119</v>
      </c>
      <c r="V67" s="8"/>
      <c r="W67" s="9"/>
    </row>
    <row r="68" spans="2:24" ht="15" customHeight="1">
      <c r="Q68" s="8">
        <v>163122</v>
      </c>
      <c r="R68" s="9" t="s">
        <v>149</v>
      </c>
      <c r="S68" t="s">
        <v>263</v>
      </c>
      <c r="T68" s="8">
        <v>163122</v>
      </c>
      <c r="V68" s="8"/>
      <c r="W68" s="9"/>
    </row>
    <row r="69" spans="2:24" ht="15.75">
      <c r="R69" s="7" t="s">
        <v>180</v>
      </c>
      <c r="V69" s="8"/>
      <c r="W69" s="9"/>
    </row>
    <row r="70" spans="2:24" ht="15.75">
      <c r="Q70" s="8">
        <v>163204</v>
      </c>
      <c r="R70" s="9" t="s">
        <v>157</v>
      </c>
      <c r="S70" t="s">
        <v>157</v>
      </c>
      <c r="T70" s="8">
        <v>163204</v>
      </c>
      <c r="V70" s="8"/>
      <c r="W70" s="9"/>
    </row>
    <row r="71" spans="2:24" ht="15.75">
      <c r="Q71" s="8">
        <v>163207</v>
      </c>
      <c r="R71" s="9" t="s">
        <v>160</v>
      </c>
      <c r="S71" t="s">
        <v>261</v>
      </c>
      <c r="T71" s="8">
        <v>163207</v>
      </c>
      <c r="V71" s="8"/>
      <c r="W71" s="9"/>
    </row>
    <row r="72" spans="2:24" ht="15.75">
      <c r="Q72" s="8">
        <v>163210</v>
      </c>
      <c r="R72" s="11" t="s">
        <v>163</v>
      </c>
      <c r="S72" t="s">
        <v>163</v>
      </c>
      <c r="T72" s="8">
        <v>163210</v>
      </c>
      <c r="V72" s="8"/>
      <c r="W72" s="9"/>
    </row>
    <row r="73" spans="2:24" ht="15.75">
      <c r="Q73" s="8">
        <v>163213</v>
      </c>
      <c r="R73" s="11" t="s">
        <v>166</v>
      </c>
      <c r="S73" t="s">
        <v>247</v>
      </c>
      <c r="T73" s="8">
        <v>163213</v>
      </c>
      <c r="V73" s="8"/>
      <c r="W73" s="10"/>
    </row>
    <row r="74" spans="2:24" ht="15.75">
      <c r="R74" s="7" t="s">
        <v>182</v>
      </c>
      <c r="V74" s="8"/>
      <c r="W74" s="10"/>
    </row>
    <row r="75" spans="2:24" ht="15.75">
      <c r="Q75" s="8">
        <v>169410</v>
      </c>
      <c r="R75" s="9" t="s">
        <v>125</v>
      </c>
      <c r="S75" t="s">
        <v>125</v>
      </c>
      <c r="T75" s="8">
        <v>169410</v>
      </c>
      <c r="V75" s="8"/>
      <c r="W75" s="9"/>
    </row>
    <row r="76" spans="2:24" ht="15.75">
      <c r="Q76" s="8">
        <v>169416</v>
      </c>
      <c r="R76" s="9" t="s">
        <v>131</v>
      </c>
      <c r="S76" t="s">
        <v>242</v>
      </c>
      <c r="T76" s="8">
        <v>169416</v>
      </c>
      <c r="V76" s="8"/>
      <c r="W76" s="9"/>
    </row>
    <row r="77" spans="2:24" ht="15.75">
      <c r="Q77" s="13"/>
      <c r="R77" s="12" t="s">
        <v>189</v>
      </c>
      <c r="T77" s="13"/>
      <c r="V77" s="8"/>
      <c r="W77" s="9"/>
    </row>
    <row r="78" spans="2:24" ht="15.75">
      <c r="Q78" s="8">
        <v>165407</v>
      </c>
      <c r="R78" s="9" t="s">
        <v>155</v>
      </c>
      <c r="S78" t="s">
        <v>155</v>
      </c>
      <c r="T78" s="8">
        <v>165407</v>
      </c>
      <c r="V78" s="8"/>
      <c r="W78" s="9"/>
    </row>
    <row r="79" spans="2:24" ht="15.75">
      <c r="R79" s="7" t="s">
        <v>183</v>
      </c>
      <c r="V79" s="8"/>
      <c r="W79" s="9"/>
    </row>
    <row r="80" spans="2:24" ht="15.75">
      <c r="Q80" s="8">
        <v>167604</v>
      </c>
      <c r="R80" s="9" t="s">
        <v>139</v>
      </c>
      <c r="S80" t="s">
        <v>139</v>
      </c>
      <c r="T80" s="8">
        <v>167604</v>
      </c>
      <c r="V80" s="8"/>
      <c r="W80" s="9"/>
    </row>
    <row r="81" spans="17:23" ht="15.75">
      <c r="Q81" s="8">
        <v>167610</v>
      </c>
      <c r="R81" s="9" t="s">
        <v>147</v>
      </c>
      <c r="S81" t="s">
        <v>147</v>
      </c>
      <c r="T81" s="8">
        <v>167610</v>
      </c>
      <c r="V81" s="8"/>
      <c r="W81" s="9"/>
    </row>
    <row r="82" spans="17:23" ht="15.75">
      <c r="Q82" s="8">
        <v>167613</v>
      </c>
      <c r="R82" s="9" t="s">
        <v>150</v>
      </c>
      <c r="S82" s="9" t="s">
        <v>150</v>
      </c>
      <c r="T82" s="8">
        <v>167613</v>
      </c>
      <c r="V82" s="8"/>
      <c r="W82" s="9"/>
    </row>
    <row r="83" spans="17:23" ht="15.75">
      <c r="Q83" s="6"/>
      <c r="R83" s="7" t="s">
        <v>184</v>
      </c>
      <c r="T83" s="6"/>
      <c r="V83" s="8"/>
      <c r="W83" s="9"/>
    </row>
    <row r="84" spans="17:23" ht="15.75">
      <c r="Q84" s="8">
        <v>165304</v>
      </c>
      <c r="R84" s="9" t="s">
        <v>168</v>
      </c>
      <c r="S84" s="9" t="s">
        <v>168</v>
      </c>
      <c r="T84" s="8">
        <v>165304</v>
      </c>
      <c r="V84" s="8"/>
      <c r="W84" s="9"/>
    </row>
    <row r="85" spans="17:23" ht="15.75">
      <c r="Q85" s="6"/>
      <c r="R85" s="7" t="s">
        <v>187</v>
      </c>
      <c r="T85" s="6"/>
      <c r="V85" s="8"/>
      <c r="W85" s="9"/>
    </row>
    <row r="86" spans="17:23" ht="15.75">
      <c r="Q86" s="8">
        <v>162304</v>
      </c>
      <c r="R86" s="9" t="s">
        <v>99</v>
      </c>
      <c r="S86" s="9" t="s">
        <v>99</v>
      </c>
      <c r="T86" s="8">
        <v>162304</v>
      </c>
      <c r="V86" s="8"/>
      <c r="W86" s="9"/>
    </row>
    <row r="87" spans="17:23" ht="15.75">
      <c r="Q87" s="8">
        <v>162307</v>
      </c>
      <c r="R87" s="9" t="s">
        <v>102</v>
      </c>
      <c r="S87" s="9" t="s">
        <v>268</v>
      </c>
      <c r="T87" s="8">
        <v>162307</v>
      </c>
      <c r="V87" s="8"/>
      <c r="W87" s="9"/>
    </row>
    <row r="88" spans="17:23" ht="15.75">
      <c r="Q88" s="8">
        <v>162319</v>
      </c>
      <c r="R88" s="9" t="s">
        <v>117</v>
      </c>
      <c r="S88" s="9" t="s">
        <v>267</v>
      </c>
      <c r="T88" s="8">
        <v>162319</v>
      </c>
      <c r="V88" s="6"/>
      <c r="W88" s="9"/>
    </row>
    <row r="89" spans="17:23" ht="15.75">
      <c r="Q89" s="8">
        <v>162322</v>
      </c>
      <c r="R89" s="9" t="s">
        <v>120</v>
      </c>
      <c r="S89" s="9" t="s">
        <v>120</v>
      </c>
      <c r="T89" s="8">
        <v>162322</v>
      </c>
      <c r="V89" s="8"/>
      <c r="W89" s="9"/>
    </row>
    <row r="90" spans="17:23" ht="15.75">
      <c r="Q90" s="6"/>
      <c r="R90" s="7" t="s">
        <v>188</v>
      </c>
      <c r="T90" s="6"/>
      <c r="V90" s="8"/>
      <c r="W90" s="9"/>
    </row>
    <row r="91" spans="17:23" ht="15.75">
      <c r="Q91" s="8">
        <v>162404</v>
      </c>
      <c r="R91" s="9" t="s">
        <v>126</v>
      </c>
      <c r="S91" s="9" t="s">
        <v>126</v>
      </c>
      <c r="T91" s="8">
        <v>162404</v>
      </c>
      <c r="V91" s="8"/>
      <c r="W91" s="9"/>
    </row>
    <row r="92" spans="17:23" ht="15.75">
      <c r="Q92" s="8">
        <v>162407</v>
      </c>
      <c r="R92" s="9" t="s">
        <v>128</v>
      </c>
      <c r="S92" s="9" t="s">
        <v>128</v>
      </c>
      <c r="T92" s="8">
        <v>162407</v>
      </c>
      <c r="V92" s="8"/>
      <c r="W92" s="9"/>
    </row>
    <row r="93" spans="17:23" ht="15.75">
      <c r="Q93" s="6"/>
      <c r="R93" s="7" t="s">
        <v>190</v>
      </c>
      <c r="T93" s="6"/>
      <c r="V93" s="5"/>
      <c r="W93" s="9"/>
    </row>
    <row r="94" spans="17:23" ht="15.75">
      <c r="Q94" s="8">
        <v>167104</v>
      </c>
      <c r="R94" s="9" t="s">
        <v>40</v>
      </c>
      <c r="S94" s="9" t="s">
        <v>40</v>
      </c>
      <c r="T94" s="8">
        <v>167104</v>
      </c>
      <c r="W94" s="9"/>
    </row>
    <row r="95" spans="17:23" ht="15.75">
      <c r="Q95" s="6"/>
      <c r="R95" s="7" t="s">
        <v>191</v>
      </c>
      <c r="T95" s="6"/>
      <c r="W95" s="7"/>
    </row>
    <row r="96" spans="17:23" ht="15.75">
      <c r="Q96" s="8">
        <v>162504</v>
      </c>
      <c r="R96" s="9" t="s">
        <v>129</v>
      </c>
      <c r="S96" s="9" t="s">
        <v>129</v>
      </c>
      <c r="T96" s="8">
        <v>162504</v>
      </c>
      <c r="W96" s="7"/>
    </row>
    <row r="97" spans="17:23" ht="15.75">
      <c r="Q97" s="8">
        <v>162507</v>
      </c>
      <c r="R97" s="10" t="s">
        <v>133</v>
      </c>
      <c r="S97" s="10" t="s">
        <v>133</v>
      </c>
      <c r="T97" s="8">
        <v>162507</v>
      </c>
      <c r="W97" s="7"/>
    </row>
    <row r="98" spans="17:23" ht="15.75">
      <c r="Q98" s="6"/>
      <c r="R98" s="7" t="s">
        <v>192</v>
      </c>
      <c r="T98" s="6"/>
      <c r="W98" s="7"/>
    </row>
    <row r="99" spans="17:23" ht="15.75">
      <c r="Q99" s="8">
        <v>169507</v>
      </c>
      <c r="R99" s="9" t="s">
        <v>141</v>
      </c>
      <c r="S99" s="9" t="s">
        <v>269</v>
      </c>
      <c r="T99" s="8">
        <v>169507</v>
      </c>
      <c r="W99" s="7"/>
    </row>
    <row r="100" spans="17:23" ht="15.75">
      <c r="Q100" s="8">
        <v>169525</v>
      </c>
      <c r="R100" s="9" t="s">
        <v>153</v>
      </c>
      <c r="S100" s="9" t="s">
        <v>153</v>
      </c>
      <c r="T100" s="8">
        <v>169525</v>
      </c>
      <c r="W100" s="7"/>
    </row>
    <row r="101" spans="17:23" ht="15.75">
      <c r="V101" s="13"/>
      <c r="W101" s="7"/>
    </row>
    <row r="102" spans="17:23" ht="15.75">
      <c r="Q102" s="14" t="s">
        <v>202</v>
      </c>
      <c r="W102" s="7"/>
    </row>
    <row r="103" spans="17:23" ht="15.75">
      <c r="Q103" s="12" t="s">
        <v>203</v>
      </c>
      <c r="V103" s="6"/>
      <c r="W103" s="12"/>
    </row>
    <row r="104" spans="17:23" ht="15.75">
      <c r="Q104" s="12" t="s">
        <v>204</v>
      </c>
      <c r="V104" s="6"/>
      <c r="W104" s="7"/>
    </row>
    <row r="105" spans="17:23" ht="15.75">
      <c r="Q105" s="16"/>
      <c r="R105" s="7" t="s">
        <v>172</v>
      </c>
      <c r="V105" s="6"/>
      <c r="W105" s="7"/>
    </row>
    <row r="106" spans="17:23" ht="15.75">
      <c r="Q106" s="8">
        <v>164107</v>
      </c>
      <c r="R106" s="9" t="s">
        <v>41</v>
      </c>
      <c r="V106" s="6"/>
      <c r="W106" s="7"/>
    </row>
    <row r="107" spans="17:23" ht="15.75">
      <c r="Q107" s="8">
        <v>164113</v>
      </c>
      <c r="R107" s="9" t="s">
        <v>47</v>
      </c>
      <c r="V107" s="6"/>
      <c r="W107" s="7"/>
    </row>
    <row r="108" spans="17:23" ht="15.75">
      <c r="Q108" s="8">
        <v>164116</v>
      </c>
      <c r="R108" s="9" t="s">
        <v>50</v>
      </c>
      <c r="V108" s="6"/>
      <c r="W108" s="7"/>
    </row>
    <row r="109" spans="17:23" ht="15.75">
      <c r="Q109" s="8">
        <v>164122</v>
      </c>
      <c r="R109" s="9" t="s">
        <v>56</v>
      </c>
      <c r="W109" s="7"/>
    </row>
    <row r="110" spans="17:23" ht="15.75">
      <c r="Q110" s="9"/>
      <c r="R110" s="7" t="s">
        <v>173</v>
      </c>
      <c r="W110" s="7"/>
    </row>
    <row r="111" spans="17:23" ht="15.75">
      <c r="Q111" s="8">
        <v>165104</v>
      </c>
      <c r="R111" s="9" t="s">
        <v>70</v>
      </c>
    </row>
    <row r="112" spans="17:23" ht="15.75">
      <c r="Q112" s="8">
        <v>165110</v>
      </c>
      <c r="R112" s="9" t="s">
        <v>76</v>
      </c>
    </row>
    <row r="113" spans="17:18" ht="15.75">
      <c r="Q113" s="8">
        <v>165113</v>
      </c>
      <c r="R113" s="9" t="s">
        <v>78</v>
      </c>
    </row>
    <row r="114" spans="17:18" ht="15.75">
      <c r="Q114" s="8">
        <v>165116</v>
      </c>
      <c r="R114" s="10" t="s">
        <v>80</v>
      </c>
    </row>
    <row r="115" spans="17:18" ht="15.75">
      <c r="Q115" s="8">
        <v>165122</v>
      </c>
      <c r="R115" s="9" t="s">
        <v>88</v>
      </c>
    </row>
    <row r="116" spans="17:18" ht="15.75">
      <c r="Q116" s="8">
        <v>165128</v>
      </c>
      <c r="R116" s="9" t="s">
        <v>94</v>
      </c>
    </row>
    <row r="117" spans="17:18" ht="15.75">
      <c r="R117" s="7" t="s">
        <v>174</v>
      </c>
    </row>
    <row r="118" spans="17:18" ht="15.75">
      <c r="Q118" s="8">
        <v>165213</v>
      </c>
      <c r="R118" s="9" t="s">
        <v>111</v>
      </c>
    </row>
    <row r="119" spans="17:18" ht="15.75">
      <c r="Q119" s="8">
        <v>165216</v>
      </c>
      <c r="R119" s="9" t="s">
        <v>115</v>
      </c>
    </row>
    <row r="120" spans="17:18" ht="15.75">
      <c r="Q120" s="8">
        <v>165219</v>
      </c>
      <c r="R120" s="9" t="s">
        <v>119</v>
      </c>
    </row>
    <row r="121" spans="17:18" ht="15.75">
      <c r="Q121" s="8">
        <v>165225</v>
      </c>
      <c r="R121" s="9" t="s">
        <v>124</v>
      </c>
    </row>
    <row r="122" spans="17:18" ht="15.75">
      <c r="R122" s="7" t="s">
        <v>181</v>
      </c>
    </row>
    <row r="123" spans="17:18" ht="15.75">
      <c r="Q123" s="8">
        <v>169207</v>
      </c>
      <c r="R123" s="9" t="s">
        <v>108</v>
      </c>
    </row>
    <row r="124" spans="17:18" ht="15.75">
      <c r="R124" s="7" t="s">
        <v>182</v>
      </c>
    </row>
    <row r="125" spans="17:18" ht="15.75">
      <c r="Q125" s="8">
        <v>169413</v>
      </c>
      <c r="R125" s="9" t="s">
        <v>127</v>
      </c>
    </row>
    <row r="126" spans="17:18" ht="15.75">
      <c r="R126" s="7" t="s">
        <v>183</v>
      </c>
    </row>
    <row r="127" spans="17:18" ht="15.75">
      <c r="Q127" s="8">
        <v>167607</v>
      </c>
      <c r="R127" s="9" t="s">
        <v>143</v>
      </c>
    </row>
    <row r="128" spans="17:18" ht="15.75">
      <c r="Q128" s="8">
        <v>167616</v>
      </c>
      <c r="R128" s="9" t="s">
        <v>151</v>
      </c>
    </row>
    <row r="129" spans="17:18" ht="15.75">
      <c r="Q129" s="8">
        <v>167619</v>
      </c>
      <c r="R129" s="9" t="s">
        <v>154</v>
      </c>
    </row>
    <row r="130" spans="17:18" ht="15.75">
      <c r="Q130" s="8">
        <v>167622</v>
      </c>
      <c r="R130" s="10" t="s">
        <v>158</v>
      </c>
    </row>
    <row r="131" spans="17:18" ht="15.75">
      <c r="Q131" s="8">
        <v>167625</v>
      </c>
      <c r="R131" s="9" t="s">
        <v>161</v>
      </c>
    </row>
    <row r="132" spans="17:18" ht="15.75">
      <c r="Q132" s="8">
        <v>167628</v>
      </c>
      <c r="R132" s="10" t="s">
        <v>164</v>
      </c>
    </row>
    <row r="133" spans="17:18" ht="15.75">
      <c r="R133" s="7" t="s">
        <v>184</v>
      </c>
    </row>
    <row r="134" spans="17:18" ht="15.75">
      <c r="Q134" s="8">
        <v>165307</v>
      </c>
      <c r="R134" s="9" t="s">
        <v>169</v>
      </c>
    </row>
    <row r="135" spans="17:18" ht="15.75">
      <c r="Q135" s="8">
        <v>165310</v>
      </c>
      <c r="R135" s="9" t="s">
        <v>170</v>
      </c>
    </row>
    <row r="136" spans="17:18" ht="15.75">
      <c r="Q136" s="6"/>
      <c r="R136" s="7" t="s">
        <v>186</v>
      </c>
    </row>
    <row r="137" spans="17:18" ht="15.75">
      <c r="Q137" s="8">
        <v>162204</v>
      </c>
      <c r="R137" s="9" t="s">
        <v>82</v>
      </c>
    </row>
    <row r="138" spans="17:18" ht="15.75">
      <c r="Q138" s="8">
        <v>162207</v>
      </c>
      <c r="R138" s="9" t="s">
        <v>86</v>
      </c>
    </row>
    <row r="139" spans="17:18" ht="15.75">
      <c r="Q139" s="8">
        <v>162210</v>
      </c>
      <c r="R139" s="9" t="s">
        <v>89</v>
      </c>
    </row>
    <row r="140" spans="17:18" ht="15.75">
      <c r="Q140" s="8">
        <v>162213</v>
      </c>
      <c r="R140" s="9" t="s">
        <v>92</v>
      </c>
    </row>
    <row r="141" spans="17:18" ht="15.75">
      <c r="R141" s="7" t="s">
        <v>187</v>
      </c>
    </row>
    <row r="142" spans="17:18" ht="15.75">
      <c r="Q142" s="8">
        <v>162310</v>
      </c>
      <c r="R142" s="9" t="s">
        <v>106</v>
      </c>
    </row>
    <row r="143" spans="17:18" ht="15.75">
      <c r="Q143" s="8">
        <v>162313</v>
      </c>
      <c r="R143" s="9" t="s">
        <v>109</v>
      </c>
    </row>
    <row r="144" spans="17:18" ht="15.75">
      <c r="Q144" s="8">
        <v>162316</v>
      </c>
      <c r="R144" s="9" t="s">
        <v>113</v>
      </c>
    </row>
    <row r="145" spans="17:18" ht="15.75">
      <c r="R145" s="7" t="s">
        <v>188</v>
      </c>
    </row>
    <row r="146" spans="17:18" ht="15.75">
      <c r="Q146" s="8">
        <v>162410</v>
      </c>
      <c r="R146" s="9" t="s">
        <v>132</v>
      </c>
    </row>
    <row r="147" spans="17:18" ht="15.75">
      <c r="Q147" s="8">
        <v>162413</v>
      </c>
      <c r="R147" s="10" t="s">
        <v>135</v>
      </c>
    </row>
    <row r="148" spans="17:18" ht="15.75">
      <c r="Q148" s="8">
        <v>162416</v>
      </c>
      <c r="R148" s="9" t="s">
        <v>137</v>
      </c>
    </row>
    <row r="149" spans="17:18" ht="15.75">
      <c r="Q149" s="8">
        <v>162419</v>
      </c>
      <c r="R149" s="9" t="s">
        <v>140</v>
      </c>
    </row>
    <row r="150" spans="17:18" ht="15.75">
      <c r="Q150" s="8">
        <v>162422</v>
      </c>
      <c r="R150" s="9" t="s">
        <v>144</v>
      </c>
    </row>
    <row r="151" spans="17:18" ht="15.75">
      <c r="Q151" s="6"/>
      <c r="R151" s="7" t="s">
        <v>189</v>
      </c>
    </row>
    <row r="152" spans="17:18" ht="15.75">
      <c r="Q152" s="8">
        <v>165404</v>
      </c>
      <c r="R152" s="9" t="s">
        <v>152</v>
      </c>
    </row>
    <row r="153" spans="17:18" ht="15.75">
      <c r="Q153" s="6"/>
      <c r="R153" s="7" t="s">
        <v>165</v>
      </c>
    </row>
    <row r="154" spans="17:18" ht="15.75">
      <c r="Q154" s="8">
        <v>162604</v>
      </c>
      <c r="R154" s="9" t="s">
        <v>165</v>
      </c>
    </row>
    <row r="155" spans="17:18" ht="15.75">
      <c r="Q155" s="8">
        <v>162607</v>
      </c>
      <c r="R155" s="9" t="s">
        <v>167</v>
      </c>
    </row>
    <row r="156" spans="17:18" ht="15.75">
      <c r="R156" s="7" t="s">
        <v>190</v>
      </c>
    </row>
    <row r="157" spans="17:18" ht="15.75">
      <c r="Q157" s="8">
        <v>167107</v>
      </c>
      <c r="R157" s="9" t="s">
        <v>43</v>
      </c>
    </row>
    <row r="158" spans="17:18" ht="15.75">
      <c r="Q158" s="8">
        <v>167110</v>
      </c>
      <c r="R158" s="9" t="s">
        <v>46</v>
      </c>
    </row>
    <row r="159" spans="17:18" ht="15.75">
      <c r="Q159" s="8">
        <v>167113</v>
      </c>
      <c r="R159" s="9" t="s">
        <v>49</v>
      </c>
    </row>
    <row r="160" spans="17:18" ht="15.75">
      <c r="Q160" s="8">
        <v>167116</v>
      </c>
      <c r="R160" s="9" t="s">
        <v>52</v>
      </c>
    </row>
    <row r="161" spans="17:18" ht="15.75">
      <c r="Q161" s="8">
        <v>167119</v>
      </c>
      <c r="R161" s="9" t="s">
        <v>55</v>
      </c>
    </row>
    <row r="162" spans="17:18" ht="15.75">
      <c r="Q162" s="8">
        <v>167122</v>
      </c>
      <c r="R162" s="9" t="s">
        <v>58</v>
      </c>
    </row>
    <row r="163" spans="17:18" ht="15.75">
      <c r="Q163" s="8">
        <v>167125</v>
      </c>
      <c r="R163" s="9" t="s">
        <v>62</v>
      </c>
    </row>
    <row r="164" spans="17:18" ht="15.75">
      <c r="Q164" s="8">
        <v>167128</v>
      </c>
      <c r="R164" s="9" t="s">
        <v>65</v>
      </c>
    </row>
    <row r="165" spans="17:18" ht="15.75">
      <c r="Q165" s="8">
        <v>167131</v>
      </c>
      <c r="R165" s="9" t="s">
        <v>67</v>
      </c>
    </row>
    <row r="166" spans="17:18" ht="15.75">
      <c r="Q166" s="8">
        <v>167134</v>
      </c>
      <c r="R166" s="9" t="s">
        <v>69</v>
      </c>
    </row>
    <row r="167" spans="17:18" ht="15.75">
      <c r="Q167" s="8">
        <v>167137</v>
      </c>
      <c r="R167" s="9" t="s">
        <v>73</v>
      </c>
    </row>
    <row r="168" spans="17:18" ht="15.75">
      <c r="Q168" s="8">
        <v>167143</v>
      </c>
      <c r="R168" s="9" t="s">
        <v>75</v>
      </c>
    </row>
    <row r="169" spans="17:18" ht="15.75">
      <c r="Q169" s="8">
        <v>167146</v>
      </c>
      <c r="R169" s="9" t="s">
        <v>77</v>
      </c>
    </row>
    <row r="170" spans="17:18" ht="15.75">
      <c r="Q170" s="8">
        <v>167149</v>
      </c>
      <c r="R170" s="9" t="s">
        <v>79</v>
      </c>
    </row>
    <row r="171" spans="17:18" ht="15.75">
      <c r="Q171" s="8">
        <v>167152</v>
      </c>
      <c r="R171" s="9" t="s">
        <v>83</v>
      </c>
    </row>
    <row r="172" spans="17:18" ht="15.75">
      <c r="Q172" s="8">
        <v>167155</v>
      </c>
      <c r="R172" s="9" t="s">
        <v>87</v>
      </c>
    </row>
    <row r="173" spans="17:18" ht="15.75">
      <c r="Q173" s="8">
        <v>167158</v>
      </c>
      <c r="R173" s="9" t="s">
        <v>90</v>
      </c>
    </row>
    <row r="174" spans="17:18" ht="15.75">
      <c r="Q174" s="8">
        <v>167164</v>
      </c>
      <c r="R174" s="9" t="s">
        <v>93</v>
      </c>
    </row>
    <row r="175" spans="17:18" ht="15.75">
      <c r="Q175" s="8">
        <v>167170</v>
      </c>
      <c r="R175" s="9" t="s">
        <v>96</v>
      </c>
    </row>
    <row r="176" spans="17:18" ht="15.75">
      <c r="Q176" s="8">
        <v>167173</v>
      </c>
      <c r="R176" s="9" t="s">
        <v>98</v>
      </c>
    </row>
    <row r="177" spans="17:18" ht="15.75">
      <c r="Q177" s="8">
        <v>167176</v>
      </c>
      <c r="R177" s="9" t="s">
        <v>100</v>
      </c>
    </row>
    <row r="178" spans="17:18" ht="15.75">
      <c r="Q178" s="8">
        <v>167179</v>
      </c>
      <c r="R178" s="9" t="s">
        <v>103</v>
      </c>
    </row>
    <row r="179" spans="17:18" ht="15.75">
      <c r="Q179" s="8">
        <v>167182</v>
      </c>
      <c r="R179" s="9" t="s">
        <v>107</v>
      </c>
    </row>
    <row r="180" spans="17:18" ht="15.75">
      <c r="Q180" s="8">
        <v>167304</v>
      </c>
      <c r="R180" s="9" t="s">
        <v>110</v>
      </c>
    </row>
    <row r="181" spans="17:18" ht="15.75">
      <c r="Q181" s="8">
        <v>167307</v>
      </c>
      <c r="R181" s="9" t="s">
        <v>114</v>
      </c>
    </row>
    <row r="182" spans="17:18" ht="15.75">
      <c r="Q182" s="8">
        <v>167310</v>
      </c>
      <c r="R182" s="9" t="s">
        <v>118</v>
      </c>
    </row>
    <row r="183" spans="17:18" ht="15.75">
      <c r="Q183" s="8">
        <v>167313</v>
      </c>
      <c r="R183" s="9" t="s">
        <v>121</v>
      </c>
    </row>
    <row r="184" spans="17:18" ht="15.75">
      <c r="Q184" s="8">
        <v>167404</v>
      </c>
      <c r="R184" s="9" t="s">
        <v>123</v>
      </c>
    </row>
    <row r="185" spans="17:18" ht="15.75">
      <c r="R185" s="7" t="s">
        <v>192</v>
      </c>
    </row>
    <row r="186" spans="17:18" ht="15.75">
      <c r="Q186" s="8">
        <v>169510</v>
      </c>
      <c r="R186" s="9" t="s">
        <v>145</v>
      </c>
    </row>
    <row r="187" spans="17:18" ht="15.75">
      <c r="Q187" s="8">
        <v>169513</v>
      </c>
      <c r="R187" s="9" t="s">
        <v>148</v>
      </c>
    </row>
    <row r="188" spans="17:18" ht="15.75">
      <c r="Q188" s="8">
        <v>169522</v>
      </c>
      <c r="R188" s="9" t="s">
        <v>201</v>
      </c>
    </row>
    <row r="189" spans="17:18" ht="15.75">
      <c r="Q189" s="8">
        <v>169528</v>
      </c>
      <c r="R189" s="9" t="s">
        <v>156</v>
      </c>
    </row>
    <row r="190" spans="17:18" ht="15.75">
      <c r="Q190" s="8">
        <v>169531</v>
      </c>
      <c r="R190" s="9" t="s">
        <v>159</v>
      </c>
    </row>
    <row r="191" spans="17:18" ht="15.75">
      <c r="Q191" s="8">
        <v>169534</v>
      </c>
      <c r="R191" s="9" t="s">
        <v>162</v>
      </c>
    </row>
  </sheetData>
  <sheetProtection sheet="1" objects="1" scenarios="1" selectLockedCells="1"/>
  <mergeCells count="118">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 ref="G13:H13"/>
    <mergeCell ref="L13:M13"/>
    <mergeCell ref="G7:J7"/>
    <mergeCell ref="K7:L8"/>
    <mergeCell ref="M7:N8"/>
    <mergeCell ref="G8:J8"/>
    <mergeCell ref="G9:J9"/>
    <mergeCell ref="G16:H16"/>
    <mergeCell ref="L16:M16"/>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E31:F31"/>
    <mergeCell ref="G31:H31"/>
    <mergeCell ref="L31:M31"/>
    <mergeCell ref="E32:F32"/>
    <mergeCell ref="G32:H32"/>
    <mergeCell ref="L32:M32"/>
    <mergeCell ref="C27:I27"/>
    <mergeCell ref="E28:F28"/>
    <mergeCell ref="G28:I28"/>
    <mergeCell ref="J28:K28"/>
    <mergeCell ref="J29:N29"/>
    <mergeCell ref="C30:N30"/>
    <mergeCell ref="E35:F35"/>
    <mergeCell ref="G35:H35"/>
    <mergeCell ref="L35:M35"/>
    <mergeCell ref="C36:I36"/>
    <mergeCell ref="E37:F37"/>
    <mergeCell ref="G37:I37"/>
    <mergeCell ref="J37:K37"/>
    <mergeCell ref="E33:F33"/>
    <mergeCell ref="G33:H33"/>
    <mergeCell ref="L33:M33"/>
    <mergeCell ref="E34:F34"/>
    <mergeCell ref="G34:H34"/>
    <mergeCell ref="L34:M34"/>
    <mergeCell ref="E43:H43"/>
    <mergeCell ref="L43:M43"/>
    <mergeCell ref="E44:H44"/>
    <mergeCell ref="L44:M44"/>
    <mergeCell ref="E45:H45"/>
    <mergeCell ref="L45:M45"/>
    <mergeCell ref="C39:N39"/>
    <mergeCell ref="E40:H40"/>
    <mergeCell ref="L40:M40"/>
    <mergeCell ref="E41:H41"/>
    <mergeCell ref="L41:M41"/>
    <mergeCell ref="E42:H42"/>
    <mergeCell ref="L42:M42"/>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I61:N61"/>
    <mergeCell ref="D62:F62"/>
    <mergeCell ref="J63:N63"/>
    <mergeCell ref="I66:L66"/>
    <mergeCell ref="J67:N67"/>
    <mergeCell ref="B57:F57"/>
    <mergeCell ref="I57:N57"/>
    <mergeCell ref="B58:F58"/>
    <mergeCell ref="I58:N58"/>
    <mergeCell ref="B59:F59"/>
    <mergeCell ref="B60:F60"/>
    <mergeCell ref="I60:N60"/>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formula1>$X$19:$X$65</formula1>
    </dataValidation>
    <dataValidation type="list" allowBlank="1" showInputMessage="1" showErrorMessage="1" sqref="D13:D18">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428625</xdr:rowOff>
                  </from>
                  <to>
                    <xdr:col>10</xdr:col>
                    <xdr:colOff>533400</xdr:colOff>
                    <xdr:row>13</xdr:row>
                    <xdr:rowOff>19050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180975</xdr:rowOff>
                  </from>
                  <to>
                    <xdr:col>10</xdr:col>
                    <xdr:colOff>619125</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180975</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180975</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180975</xdr:rowOff>
                  </from>
                  <to>
                    <xdr:col>10</xdr:col>
                    <xdr:colOff>619125</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180975</xdr:rowOff>
                  </from>
                  <to>
                    <xdr:col>10</xdr:col>
                    <xdr:colOff>619125</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238125</xdr:colOff>
                    <xdr:row>22</xdr:row>
                    <xdr:rowOff>400050</xdr:rowOff>
                  </from>
                  <to>
                    <xdr:col>10</xdr:col>
                    <xdr:colOff>542925</xdr:colOff>
                    <xdr:row>24</xdr:row>
                    <xdr:rowOff>9525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238125</xdr:colOff>
                    <xdr:row>23</xdr:row>
                    <xdr:rowOff>180975</xdr:rowOff>
                  </from>
                  <to>
                    <xdr:col>10</xdr:col>
                    <xdr:colOff>628650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180975</xdr:rowOff>
                  </from>
                  <to>
                    <xdr:col>10</xdr:col>
                    <xdr:colOff>619125</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438150</xdr:rowOff>
                  </from>
                  <to>
                    <xdr:col>10</xdr:col>
                    <xdr:colOff>533400</xdr:colOff>
                    <xdr:row>32</xdr:row>
                    <xdr:rowOff>9525</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180975</xdr:rowOff>
                  </from>
                  <to>
                    <xdr:col>10</xdr:col>
                    <xdr:colOff>619125</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180975</xdr:rowOff>
                  </from>
                  <to>
                    <xdr:col>10</xdr:col>
                    <xdr:colOff>619125</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180975</xdr:rowOff>
                  </from>
                  <to>
                    <xdr:col>10</xdr:col>
                    <xdr:colOff>619125</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238125</xdr:colOff>
                    <xdr:row>39</xdr:row>
                    <xdr:rowOff>400050</xdr:rowOff>
                  </from>
                  <to>
                    <xdr:col>10</xdr:col>
                    <xdr:colOff>542925</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238125</xdr:colOff>
                    <xdr:row>40</xdr:row>
                    <xdr:rowOff>180975</xdr:rowOff>
                  </from>
                  <to>
                    <xdr:col>10</xdr:col>
                    <xdr:colOff>628650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238125</xdr:colOff>
                    <xdr:row>44</xdr:row>
                    <xdr:rowOff>180975</xdr:rowOff>
                  </from>
                  <to>
                    <xdr:col>10</xdr:col>
                    <xdr:colOff>628650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238125</xdr:colOff>
                    <xdr:row>45</xdr:row>
                    <xdr:rowOff>180975</xdr:rowOff>
                  </from>
                  <to>
                    <xdr:col>10</xdr:col>
                    <xdr:colOff>628650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238125</xdr:colOff>
                    <xdr:row>42</xdr:row>
                    <xdr:rowOff>171450</xdr:rowOff>
                  </from>
                  <to>
                    <xdr:col>10</xdr:col>
                    <xdr:colOff>628650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238125</xdr:colOff>
                    <xdr:row>41</xdr:row>
                    <xdr:rowOff>171450</xdr:rowOff>
                  </from>
                  <to>
                    <xdr:col>10</xdr:col>
                    <xdr:colOff>628650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238125</xdr:colOff>
                    <xdr:row>43</xdr:row>
                    <xdr:rowOff>180975</xdr:rowOff>
                  </from>
                  <to>
                    <xdr:col>10</xdr:col>
                    <xdr:colOff>628650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1171575</xdr:colOff>
                    <xdr:row>11</xdr:row>
                    <xdr:rowOff>438150</xdr:rowOff>
                  </from>
                  <to>
                    <xdr:col>5</xdr:col>
                    <xdr:colOff>114300</xdr:colOff>
                    <xdr:row>13</xdr:row>
                    <xdr:rowOff>9525</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1171575</xdr:colOff>
                    <xdr:row>24</xdr:row>
                    <xdr:rowOff>190500</xdr:rowOff>
                  </from>
                  <to>
                    <xdr:col>5</xdr:col>
                    <xdr:colOff>114300</xdr:colOff>
                    <xdr:row>26</xdr:row>
                    <xdr:rowOff>9525</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1171575</xdr:colOff>
                    <xdr:row>12</xdr:row>
                    <xdr:rowOff>180975</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1171575</xdr:colOff>
                    <xdr:row>13</xdr:row>
                    <xdr:rowOff>180975</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1171575</xdr:colOff>
                    <xdr:row>14</xdr:row>
                    <xdr:rowOff>180975</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1171575</xdr:colOff>
                    <xdr:row>15</xdr:row>
                    <xdr:rowOff>190500</xdr:rowOff>
                  </from>
                  <to>
                    <xdr:col>5</xdr:col>
                    <xdr:colOff>114300</xdr:colOff>
                    <xdr:row>17</xdr:row>
                    <xdr:rowOff>9525</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1171575</xdr:colOff>
                    <xdr:row>16</xdr:row>
                    <xdr:rowOff>180975</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1171575</xdr:colOff>
                    <xdr:row>22</xdr:row>
                    <xdr:rowOff>400050</xdr:rowOff>
                  </from>
                  <to>
                    <xdr:col>5</xdr:col>
                    <xdr:colOff>114300</xdr:colOff>
                    <xdr:row>24</xdr:row>
                    <xdr:rowOff>9525</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1171575</xdr:colOff>
                    <xdr:row>23</xdr:row>
                    <xdr:rowOff>180975</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2.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4.xml><?xml version="1.0" encoding="utf-8"?>
<ds:datastoreItem xmlns:ds="http://schemas.openxmlformats.org/officeDocument/2006/customXml" ds:itemID="{E6D500D1-F971-4A43-971A-8482CD3E52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Stuart Patching</cp:lastModifiedBy>
  <cp:lastPrinted>2013-02-12T12:46:21Z</cp:lastPrinted>
  <dcterms:created xsi:type="dcterms:W3CDTF">2009-04-06T12:27:44Z</dcterms:created>
  <dcterms:modified xsi:type="dcterms:W3CDTF">2017-12-14T20:09:18Z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