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8195" windowHeight="11760" activeTab="1"/>
  </bookViews>
  <sheets>
    <sheet name="Wykonanie 2015" sheetId="1" r:id="rId1"/>
    <sheet name="Wydatki 2015" sheetId="2" r:id="rId2"/>
    <sheet name="Wynagr.RITA" sheetId="6" r:id="rId3"/>
    <sheet name="Bank" sheetId="5" r:id="rId4"/>
    <sheet name="Ściągawka" sheetId="3" r:id="rId5"/>
    <sheet name="Wkład" sheetId="7" r:id="rId6"/>
    <sheet name="Zaliczki_Ania" sheetId="8" r:id="rId7"/>
    <sheet name="Arkusz1" sheetId="9" r:id="rId8"/>
    <sheet name="inne dokumenty numeracja" sheetId="10" r:id="rId9"/>
  </sheets>
  <definedNames>
    <definedName name="_xlnm._FilterDatabase" localSheetId="1" hidden="1">'Wydatki 2015'!$C$2:$P$88</definedName>
    <definedName name="_xlnm.Print_Area" localSheetId="0">'Wykonanie 2015'!$A$1:$AA$39</definedName>
  </definedNames>
  <calcPr calcId="125725"/>
</workbook>
</file>

<file path=xl/calcChain.xml><?xml version="1.0" encoding="utf-8"?>
<calcChain xmlns="http://schemas.openxmlformats.org/spreadsheetml/2006/main">
  <c r="L88" i="2"/>
  <c r="F88" l="1"/>
  <c r="M88"/>
  <c r="D15" i="8"/>
  <c r="B15"/>
  <c r="L106" i="2" l="1"/>
  <c r="B35" i="5" l="1"/>
  <c r="L94" i="2"/>
  <c r="N94" s="1"/>
  <c r="L96" l="1"/>
  <c r="L107" s="1"/>
  <c r="F8" l="1"/>
  <c r="F9"/>
  <c r="F10"/>
  <c r="F3"/>
  <c r="F4"/>
  <c r="F5"/>
  <c r="F6"/>
  <c r="F7"/>
  <c r="E88"/>
  <c r="F87"/>
  <c r="F86"/>
  <c r="E87"/>
  <c r="E86"/>
  <c r="F85" l="1"/>
  <c r="E85"/>
  <c r="F84"/>
  <c r="E84"/>
  <c r="F83"/>
  <c r="E83"/>
  <c r="F82"/>
  <c r="E82"/>
  <c r="M81"/>
  <c r="L81"/>
  <c r="F81"/>
  <c r="E81"/>
  <c r="F80"/>
  <c r="E80"/>
  <c r="F79"/>
  <c r="E79"/>
  <c r="F78"/>
  <c r="F77"/>
  <c r="E77"/>
  <c r="E78"/>
  <c r="F76"/>
  <c r="E76"/>
  <c r="F75"/>
  <c r="E75"/>
  <c r="F73"/>
  <c r="F74"/>
  <c r="E74"/>
  <c r="E73"/>
  <c r="F72"/>
  <c r="E72"/>
  <c r="F71"/>
  <c r="E71"/>
  <c r="F70" l="1"/>
  <c r="E70"/>
  <c r="F69" l="1"/>
  <c r="E69"/>
  <c r="F68"/>
  <c r="E68"/>
  <c r="E36"/>
  <c r="F36"/>
  <c r="F40"/>
  <c r="E40"/>
  <c r="F37"/>
  <c r="F35"/>
  <c r="E37"/>
  <c r="E35"/>
  <c r="F67"/>
  <c r="E67"/>
  <c r="F66"/>
  <c r="E66"/>
  <c r="K31" i="1"/>
  <c r="K29"/>
  <c r="K22"/>
  <c r="K17"/>
  <c r="K10"/>
  <c r="K4"/>
  <c r="H26"/>
  <c r="F65" i="2"/>
  <c r="E65"/>
  <c r="F63"/>
  <c r="E63"/>
  <c r="N62"/>
  <c r="F64"/>
  <c r="E64"/>
  <c r="F62"/>
  <c r="E62"/>
  <c r="K3" i="1" l="1"/>
  <c r="V5"/>
  <c r="V6"/>
  <c r="V8"/>
  <c r="V9"/>
  <c r="V13"/>
  <c r="V15"/>
  <c r="V19"/>
  <c r="V20"/>
  <c r="V21"/>
  <c r="V25"/>
  <c r="V27"/>
  <c r="V30"/>
  <c r="V34"/>
  <c r="V36"/>
  <c r="V37"/>
  <c r="V38"/>
  <c r="T34"/>
  <c r="T36"/>
  <c r="T37"/>
  <c r="T38"/>
  <c r="T30"/>
  <c r="T25"/>
  <c r="T27"/>
  <c r="T19"/>
  <c r="T20"/>
  <c r="T21"/>
  <c r="T13"/>
  <c r="T15"/>
  <c r="T6"/>
  <c r="T8"/>
  <c r="T9"/>
  <c r="T5"/>
  <c r="N5"/>
  <c r="R34"/>
  <c r="R36"/>
  <c r="R37"/>
  <c r="R38"/>
  <c r="R30"/>
  <c r="R25"/>
  <c r="R27"/>
  <c r="R19"/>
  <c r="R20"/>
  <c r="R21"/>
  <c r="R13"/>
  <c r="R15"/>
  <c r="R6"/>
  <c r="R8"/>
  <c r="R9"/>
  <c r="R5"/>
  <c r="G38"/>
  <c r="H38" s="1"/>
  <c r="C30"/>
  <c r="F30" i="2"/>
  <c r="F29"/>
  <c r="E30"/>
  <c r="E29"/>
  <c r="L10"/>
  <c r="L9"/>
  <c r="M9"/>
  <c r="F56"/>
  <c r="F57"/>
  <c r="F55"/>
  <c r="E56"/>
  <c r="E57"/>
  <c r="E55"/>
  <c r="F54"/>
  <c r="E54"/>
  <c r="F53"/>
  <c r="F52"/>
  <c r="F51"/>
  <c r="F50"/>
  <c r="F49"/>
  <c r="F48"/>
  <c r="E49"/>
  <c r="E50"/>
  <c r="E51"/>
  <c r="E52"/>
  <c r="E53"/>
  <c r="E48"/>
  <c r="F46"/>
  <c r="F47"/>
  <c r="E47"/>
  <c r="E46"/>
  <c r="F45"/>
  <c r="F44"/>
  <c r="F43"/>
  <c r="F42"/>
  <c r="F41"/>
  <c r="E42"/>
  <c r="E43"/>
  <c r="E44"/>
  <c r="E45"/>
  <c r="E41"/>
  <c r="F39"/>
  <c r="E39"/>
  <c r="F38"/>
  <c r="E38"/>
  <c r="F34"/>
  <c r="E34"/>
  <c r="F33"/>
  <c r="E33"/>
  <c r="F32"/>
  <c r="E32"/>
  <c r="F31"/>
  <c r="E31"/>
  <c r="E58"/>
  <c r="F58"/>
  <c r="E59"/>
  <c r="F59"/>
  <c r="E60"/>
  <c r="F60"/>
  <c r="E61"/>
  <c r="F61"/>
  <c r="E27" l="1"/>
  <c r="F27"/>
  <c r="E28"/>
  <c r="F28"/>
  <c r="E26"/>
  <c r="F26"/>
  <c r="E25"/>
  <c r="F25"/>
  <c r="E23"/>
  <c r="F23"/>
  <c r="E24"/>
  <c r="F24"/>
  <c r="F22"/>
  <c r="E22"/>
  <c r="F21"/>
  <c r="E21" l="1"/>
  <c r="F20"/>
  <c r="E20"/>
  <c r="F19"/>
  <c r="E19"/>
  <c r="N31" i="1" l="1"/>
  <c r="F11" i="2"/>
  <c r="F12"/>
  <c r="F13"/>
  <c r="F14"/>
  <c r="F15"/>
  <c r="F16"/>
  <c r="F17"/>
  <c r="F18"/>
  <c r="E18"/>
  <c r="E17"/>
  <c r="E16"/>
  <c r="E15"/>
  <c r="E14"/>
  <c r="E13"/>
  <c r="E12"/>
  <c r="E11"/>
  <c r="E10"/>
  <c r="E8"/>
  <c r="E9"/>
  <c r="E7"/>
  <c r="E6"/>
  <c r="E5"/>
  <c r="E4"/>
  <c r="E3"/>
  <c r="I4" i="1"/>
  <c r="J4"/>
  <c r="I10"/>
  <c r="J10"/>
  <c r="I17"/>
  <c r="J17"/>
  <c r="I22"/>
  <c r="J22"/>
  <c r="I29"/>
  <c r="J29"/>
  <c r="I31"/>
  <c r="J31"/>
  <c r="G37"/>
  <c r="H37" s="1"/>
  <c r="G36"/>
  <c r="H36" s="1"/>
  <c r="G35"/>
  <c r="H35" s="1"/>
  <c r="P35" s="1"/>
  <c r="G34"/>
  <c r="H34" s="1"/>
  <c r="G33"/>
  <c r="H33" s="1"/>
  <c r="G32"/>
  <c r="H32" s="1"/>
  <c r="G30"/>
  <c r="G24"/>
  <c r="H24" s="1"/>
  <c r="G25"/>
  <c r="H25" s="1"/>
  <c r="G27"/>
  <c r="H27" s="1"/>
  <c r="G28"/>
  <c r="H28" s="1"/>
  <c r="P28" s="1"/>
  <c r="G23"/>
  <c r="G21"/>
  <c r="H21" s="1"/>
  <c r="G20"/>
  <c r="H20" s="1"/>
  <c r="G19"/>
  <c r="H19" s="1"/>
  <c r="G18"/>
  <c r="G12"/>
  <c r="H12" s="1"/>
  <c r="G13"/>
  <c r="H13" s="1"/>
  <c r="G14"/>
  <c r="H14" s="1"/>
  <c r="G15"/>
  <c r="H15" s="1"/>
  <c r="G16"/>
  <c r="H16" s="1"/>
  <c r="G11"/>
  <c r="H11" s="1"/>
  <c r="G6"/>
  <c r="H6" s="1"/>
  <c r="G7"/>
  <c r="G8"/>
  <c r="H8" s="1"/>
  <c r="G9"/>
  <c r="H9" s="1"/>
  <c r="G5"/>
  <c r="H5" s="1"/>
  <c r="L76" i="6"/>
  <c r="M75"/>
  <c r="N75" s="1"/>
  <c r="K76"/>
  <c r="J76"/>
  <c r="M74"/>
  <c r="N74" s="1"/>
  <c r="M67"/>
  <c r="N67" s="1"/>
  <c r="M66"/>
  <c r="N66" s="1"/>
  <c r="M65"/>
  <c r="N65" s="1"/>
  <c r="M64"/>
  <c r="N64" s="1"/>
  <c r="K63"/>
  <c r="L63"/>
  <c r="J63"/>
  <c r="K56"/>
  <c r="L56"/>
  <c r="J56"/>
  <c r="K50"/>
  <c r="L50"/>
  <c r="J50"/>
  <c r="K42"/>
  <c r="L42"/>
  <c r="J42"/>
  <c r="K34"/>
  <c r="L34"/>
  <c r="J34"/>
  <c r="K26"/>
  <c r="L26"/>
  <c r="J26"/>
  <c r="K18"/>
  <c r="L18"/>
  <c r="J18"/>
  <c r="K10"/>
  <c r="L10"/>
  <c r="J10"/>
  <c r="M5"/>
  <c r="N5" s="1"/>
  <c r="M6"/>
  <c r="N6" s="1"/>
  <c r="M7"/>
  <c r="N7" s="1"/>
  <c r="M8"/>
  <c r="N8" s="1"/>
  <c r="M9"/>
  <c r="N9" s="1"/>
  <c r="M11"/>
  <c r="N11" s="1"/>
  <c r="M12"/>
  <c r="N12" s="1"/>
  <c r="M13"/>
  <c r="N13" s="1"/>
  <c r="M14"/>
  <c r="N14" s="1"/>
  <c r="M15"/>
  <c r="N15" s="1"/>
  <c r="M16"/>
  <c r="N16" s="1"/>
  <c r="M17"/>
  <c r="N17" s="1"/>
  <c r="M19"/>
  <c r="N19" s="1"/>
  <c r="M20"/>
  <c r="N20" s="1"/>
  <c r="M21"/>
  <c r="N21" s="1"/>
  <c r="M22"/>
  <c r="N22" s="1"/>
  <c r="M23"/>
  <c r="N23" s="1"/>
  <c r="M24"/>
  <c r="N24" s="1"/>
  <c r="M25"/>
  <c r="N25" s="1"/>
  <c r="M27"/>
  <c r="N27" s="1"/>
  <c r="M28"/>
  <c r="N28" s="1"/>
  <c r="M29"/>
  <c r="N29" s="1"/>
  <c r="M30"/>
  <c r="N30" s="1"/>
  <c r="M31"/>
  <c r="N31" s="1"/>
  <c r="M32"/>
  <c r="N32" s="1"/>
  <c r="M33"/>
  <c r="N33" s="1"/>
  <c r="M35"/>
  <c r="N35" s="1"/>
  <c r="M36"/>
  <c r="N36" s="1"/>
  <c r="M37"/>
  <c r="N37" s="1"/>
  <c r="M38"/>
  <c r="N38" s="1"/>
  <c r="M39"/>
  <c r="N39" s="1"/>
  <c r="M40"/>
  <c r="N40" s="1"/>
  <c r="M41"/>
  <c r="N41" s="1"/>
  <c r="M43"/>
  <c r="N43" s="1"/>
  <c r="M44"/>
  <c r="N44" s="1"/>
  <c r="M45"/>
  <c r="N45" s="1"/>
  <c r="M46"/>
  <c r="N46" s="1"/>
  <c r="M47"/>
  <c r="N47" s="1"/>
  <c r="M48"/>
  <c r="N48" s="1"/>
  <c r="M49"/>
  <c r="N49" s="1"/>
  <c r="M51"/>
  <c r="N51" s="1"/>
  <c r="M52"/>
  <c r="N52" s="1"/>
  <c r="M53"/>
  <c r="N53" s="1"/>
  <c r="M54"/>
  <c r="N54" s="1"/>
  <c r="M55"/>
  <c r="N55" s="1"/>
  <c r="M57"/>
  <c r="N57" s="1"/>
  <c r="M58"/>
  <c r="N58" s="1"/>
  <c r="M59"/>
  <c r="N59" s="1"/>
  <c r="M60"/>
  <c r="N60" s="1"/>
  <c r="M61"/>
  <c r="N61" s="1"/>
  <c r="M62"/>
  <c r="N62" s="1"/>
  <c r="M68"/>
  <c r="M76" s="1"/>
  <c r="M69"/>
  <c r="N69"/>
  <c r="M70"/>
  <c r="N70"/>
  <c r="M71"/>
  <c r="N71"/>
  <c r="M72"/>
  <c r="N72"/>
  <c r="M73"/>
  <c r="N73"/>
  <c r="M4"/>
  <c r="N4" s="1"/>
  <c r="M10"/>
  <c r="M18"/>
  <c r="M26"/>
  <c r="M34"/>
  <c r="M56"/>
  <c r="M42"/>
  <c r="M50" l="1"/>
  <c r="H7" i="1"/>
  <c r="P7" s="1"/>
  <c r="G17"/>
  <c r="H18"/>
  <c r="G22"/>
  <c r="H23"/>
  <c r="G4"/>
  <c r="G29"/>
  <c r="H30"/>
  <c r="H29" s="1"/>
  <c r="N68" i="6"/>
  <c r="M63"/>
  <c r="Q5" i="1"/>
  <c r="Y5" s="1"/>
  <c r="O5"/>
  <c r="Q16"/>
  <c r="Y16" s="1"/>
  <c r="T29"/>
  <c r="V29"/>
  <c r="R29"/>
  <c r="O7"/>
  <c r="X7" s="1"/>
  <c r="H4"/>
  <c r="H10"/>
  <c r="G10"/>
  <c r="H31"/>
  <c r="H42" s="1"/>
  <c r="G31"/>
  <c r="H22"/>
  <c r="U36"/>
  <c r="AA36" s="1"/>
  <c r="U33"/>
  <c r="U8"/>
  <c r="AA8" s="1"/>
  <c r="U16"/>
  <c r="U12"/>
  <c r="U20"/>
  <c r="AA20" s="1"/>
  <c r="U26"/>
  <c r="U32"/>
  <c r="AA32" s="1"/>
  <c r="U35"/>
  <c r="U7"/>
  <c r="U15"/>
  <c r="AA15" s="1"/>
  <c r="U18"/>
  <c r="AA18" s="1"/>
  <c r="U23"/>
  <c r="AA23" s="1"/>
  <c r="U25"/>
  <c r="AA25" s="1"/>
  <c r="U38"/>
  <c r="AA38" s="1"/>
  <c r="U34"/>
  <c r="AA34" s="1"/>
  <c r="U5"/>
  <c r="AA5" s="1"/>
  <c r="U6"/>
  <c r="AA6" s="1"/>
  <c r="U14"/>
  <c r="U19"/>
  <c r="AA19" s="1"/>
  <c r="U28"/>
  <c r="U24"/>
  <c r="U37"/>
  <c r="AA37" s="1"/>
  <c r="Q27"/>
  <c r="Y27" s="1"/>
  <c r="U9"/>
  <c r="AA9" s="1"/>
  <c r="U11"/>
  <c r="AA11" s="1"/>
  <c r="U13"/>
  <c r="AA13" s="1"/>
  <c r="U21"/>
  <c r="AA21" s="1"/>
  <c r="U27"/>
  <c r="AA27" s="1"/>
  <c r="U30"/>
  <c r="S34"/>
  <c r="Z34" s="1"/>
  <c r="S33"/>
  <c r="Z33" s="1"/>
  <c r="O9"/>
  <c r="X9" s="1"/>
  <c r="O11"/>
  <c r="O13"/>
  <c r="X13" s="1"/>
  <c r="O20"/>
  <c r="X20" s="1"/>
  <c r="O27"/>
  <c r="X27" s="1"/>
  <c r="O30"/>
  <c r="X30" s="1"/>
  <c r="O36"/>
  <c r="X36" s="1"/>
  <c r="Q8"/>
  <c r="Y8" s="1"/>
  <c r="Q12"/>
  <c r="Y12" s="1"/>
  <c r="Q19"/>
  <c r="Y19" s="1"/>
  <c r="Q26"/>
  <c r="Y26" s="1"/>
  <c r="Q32"/>
  <c r="Y32" s="1"/>
  <c r="Q35"/>
  <c r="Y35" s="1"/>
  <c r="S9"/>
  <c r="Z9" s="1"/>
  <c r="S11"/>
  <c r="Z11" s="1"/>
  <c r="S13"/>
  <c r="Z13" s="1"/>
  <c r="S20"/>
  <c r="Z20" s="1"/>
  <c r="S27"/>
  <c r="Z27" s="1"/>
  <c r="S30"/>
  <c r="S36"/>
  <c r="Z36" s="1"/>
  <c r="O8"/>
  <c r="X8" s="1"/>
  <c r="O16"/>
  <c r="X16" s="1"/>
  <c r="O12"/>
  <c r="X12" s="1"/>
  <c r="O19"/>
  <c r="X19" s="1"/>
  <c r="O26"/>
  <c r="X26" s="1"/>
  <c r="O32"/>
  <c r="X32" s="1"/>
  <c r="O35"/>
  <c r="X35" s="1"/>
  <c r="Q7"/>
  <c r="Y7" s="1"/>
  <c r="Q15"/>
  <c r="Y15" s="1"/>
  <c r="Q18"/>
  <c r="Y18" s="1"/>
  <c r="Q23"/>
  <c r="Y23" s="1"/>
  <c r="Q25"/>
  <c r="Y25" s="1"/>
  <c r="Q38"/>
  <c r="Y38" s="1"/>
  <c r="Q34"/>
  <c r="Y34" s="1"/>
  <c r="S8"/>
  <c r="Z8" s="1"/>
  <c r="S16"/>
  <c r="S12"/>
  <c r="S19"/>
  <c r="Z19" s="1"/>
  <c r="S26"/>
  <c r="S32"/>
  <c r="Z32" s="1"/>
  <c r="S35"/>
  <c r="O15"/>
  <c r="X15" s="1"/>
  <c r="O18"/>
  <c r="O23"/>
  <c r="O25"/>
  <c r="X25" s="1"/>
  <c r="O38"/>
  <c r="X38" s="1"/>
  <c r="O34"/>
  <c r="X34" s="1"/>
  <c r="Q6"/>
  <c r="Y6" s="1"/>
  <c r="Q14"/>
  <c r="Y14" s="1"/>
  <c r="Q21"/>
  <c r="Y21" s="1"/>
  <c r="Q28"/>
  <c r="Y28" s="1"/>
  <c r="Q24"/>
  <c r="Y24" s="1"/>
  <c r="Q37"/>
  <c r="Y37" s="1"/>
  <c r="Q33"/>
  <c r="Y33" s="1"/>
  <c r="S7"/>
  <c r="Z7" s="1"/>
  <c r="S15"/>
  <c r="Z15" s="1"/>
  <c r="S18"/>
  <c r="Z18" s="1"/>
  <c r="S23"/>
  <c r="Z23" s="1"/>
  <c r="S25"/>
  <c r="Z25" s="1"/>
  <c r="S38"/>
  <c r="Z38" s="1"/>
  <c r="O6"/>
  <c r="X6" s="1"/>
  <c r="O14"/>
  <c r="X14" s="1"/>
  <c r="O21"/>
  <c r="X21" s="1"/>
  <c r="O28"/>
  <c r="X28" s="1"/>
  <c r="O24"/>
  <c r="X24" s="1"/>
  <c r="O37"/>
  <c r="X37" s="1"/>
  <c r="O33"/>
  <c r="X33" s="1"/>
  <c r="Q9"/>
  <c r="Y9" s="1"/>
  <c r="Q11"/>
  <c r="Q13"/>
  <c r="Y13" s="1"/>
  <c r="Q20"/>
  <c r="Y20" s="1"/>
  <c r="Q30"/>
  <c r="Y30" s="1"/>
  <c r="Q36"/>
  <c r="Y36" s="1"/>
  <c r="S5"/>
  <c r="Z5" s="1"/>
  <c r="S6"/>
  <c r="Z6" s="1"/>
  <c r="S14"/>
  <c r="S21"/>
  <c r="Z21" s="1"/>
  <c r="S28"/>
  <c r="S24"/>
  <c r="S37"/>
  <c r="Z37" s="1"/>
  <c r="J3"/>
  <c r="I3"/>
  <c r="G3" l="1"/>
  <c r="L13"/>
  <c r="Y11"/>
  <c r="T14"/>
  <c r="Z14"/>
  <c r="T24"/>
  <c r="Z24"/>
  <c r="T26"/>
  <c r="Z26"/>
  <c r="S29"/>
  <c r="Z29" s="1"/>
  <c r="Z30"/>
  <c r="V14"/>
  <c r="AA14"/>
  <c r="V26"/>
  <c r="AA26"/>
  <c r="T28"/>
  <c r="Z28"/>
  <c r="U29"/>
  <c r="AA29" s="1"/>
  <c r="AA30"/>
  <c r="V24"/>
  <c r="AA24"/>
  <c r="V7"/>
  <c r="AA7"/>
  <c r="V33"/>
  <c r="AA33"/>
  <c r="T35"/>
  <c r="Z35"/>
  <c r="T12"/>
  <c r="Z12"/>
  <c r="V28"/>
  <c r="AA28"/>
  <c r="V35"/>
  <c r="AA35"/>
  <c r="V12"/>
  <c r="AA12"/>
  <c r="T16"/>
  <c r="Z16"/>
  <c r="V16"/>
  <c r="AA16"/>
  <c r="P14"/>
  <c r="H17"/>
  <c r="P18"/>
  <c r="S4"/>
  <c r="Z4" s="1"/>
  <c r="R28"/>
  <c r="Q4"/>
  <c r="Y4" s="1"/>
  <c r="X23"/>
  <c r="O22"/>
  <c r="X22" s="1"/>
  <c r="T32"/>
  <c r="S31"/>
  <c r="Z31" s="1"/>
  <c r="R35"/>
  <c r="R12"/>
  <c r="O29"/>
  <c r="X29" s="1"/>
  <c r="X11"/>
  <c r="O10"/>
  <c r="X10" s="1"/>
  <c r="V11"/>
  <c r="U10"/>
  <c r="O4"/>
  <c r="X4" s="1"/>
  <c r="X5"/>
  <c r="Q31"/>
  <c r="Y31" s="1"/>
  <c r="R16"/>
  <c r="U4"/>
  <c r="AA4" s="1"/>
  <c r="V23"/>
  <c r="U22"/>
  <c r="T23"/>
  <c r="S22"/>
  <c r="Z22" s="1"/>
  <c r="X18"/>
  <c r="O17"/>
  <c r="R23"/>
  <c r="Q22"/>
  <c r="Y22" s="1"/>
  <c r="R11"/>
  <c r="Q10"/>
  <c r="Y10" s="1"/>
  <c r="T18"/>
  <c r="S17"/>
  <c r="Z17" s="1"/>
  <c r="R14"/>
  <c r="R18"/>
  <c r="Q17"/>
  <c r="Y17" s="1"/>
  <c r="T11"/>
  <c r="S10"/>
  <c r="Z10" s="1"/>
  <c r="R26"/>
  <c r="V18"/>
  <c r="U17"/>
  <c r="V32"/>
  <c r="U31"/>
  <c r="Q29"/>
  <c r="Y29" s="1"/>
  <c r="R24"/>
  <c r="O31"/>
  <c r="M28"/>
  <c r="M25"/>
  <c r="P25"/>
  <c r="M32"/>
  <c r="P32"/>
  <c r="M16"/>
  <c r="P16"/>
  <c r="P36"/>
  <c r="M36"/>
  <c r="W36" s="1"/>
  <c r="P13"/>
  <c r="M13"/>
  <c r="P21"/>
  <c r="M21"/>
  <c r="T7"/>
  <c r="M23"/>
  <c r="P23"/>
  <c r="R7"/>
  <c r="M7"/>
  <c r="M26"/>
  <c r="P26"/>
  <c r="L8"/>
  <c r="M8"/>
  <c r="P8"/>
  <c r="M30"/>
  <c r="M29" s="1"/>
  <c r="P30"/>
  <c r="M11"/>
  <c r="P11"/>
  <c r="P33"/>
  <c r="M33"/>
  <c r="W33" s="1"/>
  <c r="P37"/>
  <c r="M37"/>
  <c r="W37" s="1"/>
  <c r="M14"/>
  <c r="R33"/>
  <c r="M34"/>
  <c r="W34" s="1"/>
  <c r="P34"/>
  <c r="M18"/>
  <c r="M5"/>
  <c r="P5"/>
  <c r="M19"/>
  <c r="P19"/>
  <c r="R32"/>
  <c r="P27"/>
  <c r="M27"/>
  <c r="P9"/>
  <c r="M9"/>
  <c r="P24"/>
  <c r="M24"/>
  <c r="P6"/>
  <c r="M6"/>
  <c r="M38"/>
  <c r="W38" s="1"/>
  <c r="P38"/>
  <c r="M15"/>
  <c r="P15"/>
  <c r="M35"/>
  <c r="W35" s="1"/>
  <c r="M12"/>
  <c r="P12"/>
  <c r="M20"/>
  <c r="P20"/>
  <c r="T33"/>
  <c r="L3"/>
  <c r="L9"/>
  <c r="X31" l="1"/>
  <c r="P31"/>
  <c r="V17"/>
  <c r="AA17"/>
  <c r="V10"/>
  <c r="AA10"/>
  <c r="V31"/>
  <c r="AA31"/>
  <c r="V22"/>
  <c r="AA22"/>
  <c r="O3"/>
  <c r="X3" s="1"/>
  <c r="V4"/>
  <c r="U3"/>
  <c r="AA3" s="1"/>
  <c r="Q3"/>
  <c r="S3"/>
  <c r="H3"/>
  <c r="X17"/>
  <c r="M10"/>
  <c r="P29"/>
  <c r="M17"/>
  <c r="N17" s="1"/>
  <c r="R4"/>
  <c r="M4"/>
  <c r="M22"/>
  <c r="N22" s="1"/>
  <c r="M31"/>
  <c r="R31"/>
  <c r="W12"/>
  <c r="N12"/>
  <c r="W15"/>
  <c r="N15"/>
  <c r="W18"/>
  <c r="N18"/>
  <c r="W30"/>
  <c r="N29"/>
  <c r="N30"/>
  <c r="N13"/>
  <c r="W13"/>
  <c r="W32"/>
  <c r="W31" s="1"/>
  <c r="T31"/>
  <c r="W6"/>
  <c r="N6"/>
  <c r="W9"/>
  <c r="N9"/>
  <c r="N19"/>
  <c r="W19"/>
  <c r="N20"/>
  <c r="W20"/>
  <c r="N11"/>
  <c r="W11"/>
  <c r="W26"/>
  <c r="N26"/>
  <c r="W21"/>
  <c r="N21"/>
  <c r="N16"/>
  <c r="W16"/>
  <c r="W25"/>
  <c r="N25"/>
  <c r="N24"/>
  <c r="W24"/>
  <c r="N27"/>
  <c r="W27"/>
  <c r="W5"/>
  <c r="W14"/>
  <c r="N14"/>
  <c r="W8"/>
  <c r="N8"/>
  <c r="W7"/>
  <c r="N7"/>
  <c r="N23"/>
  <c r="W23"/>
  <c r="W28"/>
  <c r="N28"/>
  <c r="P22"/>
  <c r="P17"/>
  <c r="P4"/>
  <c r="P10"/>
  <c r="X39" l="1"/>
  <c r="F17"/>
  <c r="G2"/>
  <c r="M3"/>
  <c r="N3" s="1"/>
  <c r="P3"/>
  <c r="F29"/>
  <c r="F4"/>
  <c r="F22"/>
  <c r="F31"/>
  <c r="F10"/>
  <c r="W29"/>
  <c r="W22" s="1"/>
  <c r="W17" s="1"/>
  <c r="W10" s="1"/>
  <c r="W4" s="1"/>
  <c r="W3" s="1"/>
  <c r="R22"/>
  <c r="T22"/>
  <c r="N10"/>
  <c r="R17" l="1"/>
  <c r="N4"/>
  <c r="T10" l="1"/>
  <c r="T17"/>
  <c r="R10"/>
  <c r="Y3" l="1"/>
  <c r="Z3" l="1"/>
  <c r="T4"/>
  <c r="T3" l="1"/>
</calcChain>
</file>

<file path=xl/comments1.xml><?xml version="1.0" encoding="utf-8"?>
<comments xmlns="http://schemas.openxmlformats.org/spreadsheetml/2006/main">
  <authors>
    <author>user</author>
  </authors>
  <commentList>
    <comment ref="H75" authorId="0">
      <text>
        <r>
          <rPr>
            <b/>
            <sz val="9"/>
            <color indexed="81"/>
            <rFont val="Tahoma"/>
            <family val="2"/>
            <charset val="238"/>
          </rPr>
          <t>user:</t>
        </r>
        <r>
          <rPr>
            <sz val="9"/>
            <color indexed="81"/>
            <rFont val="Tahoma"/>
            <family val="2"/>
            <charset val="238"/>
          </rPr>
          <t xml:space="preserve">
brak umowy, dopiero będzie przygotowana</t>
        </r>
      </text>
    </comment>
  </commentList>
</comments>
</file>

<file path=xl/sharedStrings.xml><?xml version="1.0" encoding="utf-8"?>
<sst xmlns="http://schemas.openxmlformats.org/spreadsheetml/2006/main" count="1119" uniqueCount="610">
  <si>
    <t>ASOS - "Seniorzy aktywni lokalnie"</t>
  </si>
  <si>
    <t>RODZAJ KOSZTÓW</t>
  </si>
  <si>
    <t>os.</t>
  </si>
  <si>
    <t>mies.</t>
  </si>
  <si>
    <t>os./dzień</t>
  </si>
  <si>
    <t>1.11</t>
  </si>
  <si>
    <t>1.14</t>
  </si>
  <si>
    <t>1.15</t>
  </si>
  <si>
    <t>1.16</t>
  </si>
  <si>
    <t>1.18</t>
  </si>
  <si>
    <t>1.25</t>
  </si>
  <si>
    <t>1.32</t>
  </si>
  <si>
    <t>1.34</t>
  </si>
  <si>
    <t>1.36</t>
  </si>
  <si>
    <t>1.37</t>
  </si>
  <si>
    <t>1.38</t>
  </si>
  <si>
    <t>Ilość jednostek</t>
  </si>
  <si>
    <t>Koszt jednostkowy (w zł)</t>
  </si>
  <si>
    <t>Procentowy udział sumy kosztów do pokrycia z dotacji do wys. całkowitej kwoty dotacji</t>
  </si>
  <si>
    <t>2.1</t>
  </si>
  <si>
    <t>2.2</t>
  </si>
  <si>
    <t>2.8</t>
  </si>
  <si>
    <t>2.9</t>
  </si>
  <si>
    <t>3.5</t>
  </si>
  <si>
    <t>1.40</t>
  </si>
  <si>
    <t>Wkład finansowy</t>
  </si>
  <si>
    <t>Wkład osobowy</t>
  </si>
  <si>
    <t>% wyko.</t>
  </si>
  <si>
    <t>29-10-2015</t>
  </si>
  <si>
    <t>SEN_LP/1</t>
  </si>
  <si>
    <t>SEN_E/04/2015</t>
  </si>
  <si>
    <t>30-04-2015</t>
  </si>
  <si>
    <t>SEN_E/05/2015</t>
  </si>
  <si>
    <t>29-05-2015</t>
  </si>
  <si>
    <t>SEN_E/06/2015</t>
  </si>
  <si>
    <t>29-06-2015</t>
  </si>
  <si>
    <t>SEN_E/07/2015</t>
  </si>
  <si>
    <t>SEN_E/08/2015</t>
  </si>
  <si>
    <t>31-08-2015</t>
  </si>
  <si>
    <t>SEN_E/09/2015</t>
  </si>
  <si>
    <t>SEN_E/10/2015</t>
  </si>
  <si>
    <t>SEN_LP/2</t>
  </si>
  <si>
    <t>SEN_LP/3</t>
  </si>
  <si>
    <t>SEN_LP/4</t>
  </si>
  <si>
    <t>SEN_LP/5</t>
  </si>
  <si>
    <t>SEN_LP/6</t>
  </si>
  <si>
    <t>SEN_LP/7</t>
  </si>
  <si>
    <t>Specjalista ds. kształcenia seniorów A. Jarzębska - wynagrodzenie za kwiecień 2015 (netto 1.068,25, zus 643,88, pdof 136,00)</t>
  </si>
  <si>
    <t>Specjalista ds. aktywizacji seniorów B. Kazior - wynagrodzenie za kwiecień 2015 (netto 863,89, zus 520,74, pdof 110,00)</t>
  </si>
  <si>
    <t>Koordynator projektu K. Florys - wynagrodzenie za kwiecień 2015 (netto 1.069,80, zus 604,62, pdof 61,00)</t>
  </si>
  <si>
    <t>Asystent biurowy J. Żyła - wynagrodzenie za kwiecień 2015 (netto 458,68, zus 276,27, pdof 58,00)</t>
  </si>
  <si>
    <t>Specjalista ds. finansów A. Starowicz - wynagrodzenie za kwiecień 2015 (netto 507,14, zus 305,39, pdof 64,00)</t>
  </si>
  <si>
    <t>Obsługa księgowa L. Stryczek - wynagrodzenie za kwiecień 2015 (netto 84,00, zus 47,80, pdof 11,00)</t>
  </si>
  <si>
    <t>Specjalista ds. aktywizacji seniorów O. Gałek - wynagrodzenie za maj 2015 (netto 1.084,68, zus 653,77, pdof 138,00)</t>
  </si>
  <si>
    <t>Specjalista ds. kształcenia seniorów B. Kazior - wynagrodzenie za maj 2015 (netto 699,70, zus 421,70, pdof 89,00)</t>
  </si>
  <si>
    <t>Koordynator projektu K. Florys - wynagrodzenie za maj 2015 (netto 996,19, zus 574,32, pdof 127,00)</t>
  </si>
  <si>
    <t>Asystent biurowy J. Żyła - wynagrodzenie za maj 2015 (netto 462,71, zus 278,96, pdof 59,00)</t>
  </si>
  <si>
    <t>Specjalista ds. finansów A. Starowicz - wynagrodzenie za maj 2015 (netto 500,19, zus 301,68, pdof 64,00)</t>
  </si>
  <si>
    <t>Specjalista ds. promocji A. Jarzębska - wynagrodzenie za maj 2015 (netto 642,54, zus 387,44, pdof 82,00)</t>
  </si>
  <si>
    <t>Obsługa księgowa L. Stryczek - wynagrodzenie za maj 2015 (netto 88,96, zus 50,32, pdof 11,00)</t>
  </si>
  <si>
    <t>Specjalista ds. aktywizacji seniorów O. Gałek - wynagrodzenie za czerwiec 2015 (netto 1.084,68, zus 653,77, pdof 138,00)</t>
  </si>
  <si>
    <t>Specjalista ds. kształcenia seniorów B. Kazior - wynagrodzenie za czerwiec 2015 (netto 699,69, zus 421,72, pdof 89,00)</t>
  </si>
  <si>
    <t>Koordynator projektu K. Florys - wynagrodzenie za czerwiec 2015 (netto 1010,81, zus 608,93, pdof 128,00)</t>
  </si>
  <si>
    <t>Asystent biurowy J. Żyła - wynagrodzenie za czerwiec 2015 (netto 462,71, zus 278,96, pdof 59,00)</t>
  </si>
  <si>
    <t>Specjalista ds. finansów A. Starowicz - wynagrodzenie za czerwiec 2015 (netto 500,20, zus 301,66, pdof 64,00)</t>
  </si>
  <si>
    <t>Obsługa księgowa L. Stryczek - wynagrodzenie za czerwiec 2015 (netto 88,96, zus 50,32, pdof 11,00)</t>
  </si>
  <si>
    <t>Specjalista ds. promocji A. Jarzębska - wynagrodzenie za czerwiec 2015 (netto 642,56, zus 387,41, pdof 82,00)</t>
  </si>
  <si>
    <t>Specjalista ds. aktywizacji seniorów O. Gałek - wynagrodzenie za lipiec 2015 (netto 1.084,69, zus 653,74, pdof 138,00)</t>
  </si>
  <si>
    <t>Specjalista ds. kształcenia seniorów B. Kazior - wynagrodzenie za lipiec 2015 (netto 699,70, zus 421,70, pdof 89,00)</t>
  </si>
  <si>
    <t>Koordynator projektu K. Florys - wynagrodzenie za lipiec 2015 (netto 1010,82, zus 608,91, pdof 128,00)</t>
  </si>
  <si>
    <t>Asystent biurowy J. Żyła - wynagrodzenie za lipiec 2015 (netto 462,70, zus 278,97, pdof 59,00)</t>
  </si>
  <si>
    <t>Specjalista ds. finansów A. Starowicz - wynagrodzenie za lipiec 2015 (netto 500,20, zus 301,66, pdof 64,00)</t>
  </si>
  <si>
    <t>Obsługa księgowa L. Stryczek - wynagrodzenie za lipiec 2015 (netto 88,96, zus 50,32, pdof 11,00)</t>
  </si>
  <si>
    <t>Specjalista ds. promocji A. Jarzębska - wynagrodzenie za lipiec 2015 (netto 642,55, zus 387,43, pdof 82,00)</t>
  </si>
  <si>
    <t>Specjalista ds. aktywizacji seniorów O. Gałek - wynagrodzenie za sierpień 2015 (netto 1.084,68, zus 653,76, pdof 138,00)</t>
  </si>
  <si>
    <t>Specjalista ds. kształcenia seniorów B. Kazior - wynagrodzenie za sierpień 2015 (netto 699,68, zus 421,73, pdof 89,00)</t>
  </si>
  <si>
    <t>Koordynator projektu K. Florys - wynagrodzenie za sierpień 2015 (netto 1010,81, zus 608,94, pdof 128,00)</t>
  </si>
  <si>
    <t>Asystent biurowy J. Żyła - wynagrodzenie za sierpień 2015 (netto 462,73, zus 278,92, pdof 59,00)</t>
  </si>
  <si>
    <t>Specjalista ds. finansów A. Starowicz - wynagrodzenie za sierpień 2015 (netto 500,21, zus 301,65, pdof 64,00)</t>
  </si>
  <si>
    <t>Obsługa księgowa L. Stryczek - wynagrodzenie za sierpień 2015 (netto 88,96, zus 50,34, pdof 11,00)</t>
  </si>
  <si>
    <t>Specjalista ds. promocji A. Jarzębska - wynagrodzenie za sierpień 2015 (netto 617,24, zus 195,06, pdof 78,00)</t>
  </si>
  <si>
    <t>Specjalista ds. aktywizacji seniorów O. Gałek - wynagrodzenie za wrzesień 2015 (netto 1.084,68, zus 653,77, pdof 138,00)</t>
  </si>
  <si>
    <t>Specjalista ds. upowszechniania rezultatów A. Jarzębska - wynagrodzenie za wrzesień 2015 (netto 642,54, zus 387,44, pdof 82,00)</t>
  </si>
  <si>
    <t>Specjalista ds. kształcenia seniorów B. Kazior - wynagrodzenie za wrzesień 2015 (netto 699,69, zus 421,72, pdof 89,00)</t>
  </si>
  <si>
    <t>Koordynator projektu K. Florys - wynagrodzenie za wrzesień 2015 (netto 1010,81, zus 608,93, pdof 128,00)</t>
  </si>
  <si>
    <t>Asystent biurowy J. Żyła - wynagrodzenie za wrzesień 2015 (netto 462,71, zus 278,96, pdof 59,00)</t>
  </si>
  <si>
    <t>Specjalista ds. finansów A. Starowicz - wynagrodzenie za wrzesień 2015 (netto 500,19, zus 301,68, pdof 64,00)</t>
  </si>
  <si>
    <t>Obsługa księgowa L. Stryczek - wynagrodzenie za wrzesień 2015 (netto 88,96, zus 50,32, pdof 11,00)</t>
  </si>
  <si>
    <t>Specjalista ds. aktywizacji seniorów O. Gałek - wynagrodzenie za październik 2015 (netto 1.084,68, zus 653,77, pdof 138,00)</t>
  </si>
  <si>
    <t>Specjalista ds. upowszechniania rezultatów A. Jarzębska - wynagrodzenie za październik 2015 (netto 642,54, zus 387,44, pdof 82,00)</t>
  </si>
  <si>
    <t>Koordynator projektu K. Florys - wynagrodzenie za październik 2015 (netto 1010,81, zus 608,93, pdof 128,00)</t>
  </si>
  <si>
    <t>Asystent biurowy J. Żyła - wynagrodzenie za październik 2015 (netto 462,71, zus 278,96, pdof 59,00)</t>
  </si>
  <si>
    <t>Obsługa księgowa L. Stryczek - wynagrodzenie za październik 2015 (netto 88,96, zus 50,32, pdof 11,00)</t>
  </si>
  <si>
    <t>Specjalista ds. aktywizacji seniorów O. Gałek - wynagrodzenie za listopad 2015 (netto 1.084,68, zus 653,77, pdof 138,00)</t>
  </si>
  <si>
    <t>Koordynator projektu K. Florys - wynagrodzenie za listopad 2015 (netto 1010,81, zus 608,93, pdof 128,00)</t>
  </si>
  <si>
    <t>Specjalista ds. aktywizacji seniorów O. Gałek - wynagrodzenie za grudzień 2015 (netto 1.084,68, zus 653,77, pdof 138,00)</t>
  </si>
  <si>
    <t>Koordynator projektu K. Florys - wynagrodzenie za grudzień 2015 (netto 1010,81, zus 608,93, pdof 128,00)</t>
  </si>
  <si>
    <t>Specjalista ds. upowszechniania rezultatów A. Jarzębska - wynagrodzenie za grudzień 2015 (netto 642,54, zus 387,44, pdof 82,00)</t>
  </si>
  <si>
    <t>Obsługa księgowa L. Stryczek - wynagrodzenie za grudzień 2015 (netto 88,96, zus 50,32, pdof 11,00)</t>
  </si>
  <si>
    <t>16-11-2015</t>
  </si>
  <si>
    <t>23-11-2015</t>
  </si>
  <si>
    <t>Rachunek nr 1 do um. zlec. nr 2/2015/ASOS</t>
  </si>
  <si>
    <t>Rachunek nr 1 do um. zlec. nr 3/2015/ASOS</t>
  </si>
  <si>
    <t>Rachunek nr 1 do um. zlec. nr 4/2015/ASOS</t>
  </si>
  <si>
    <t>SEN_LP/8</t>
  </si>
  <si>
    <t>SEN_E/11/2015</t>
  </si>
  <si>
    <t>30-11-2015</t>
  </si>
  <si>
    <t>Specjalista ds. upowszechniania rezultatów A. Jarzębska - wynagrodzenie za listopad 2015 (netto 642,55, zus 387,43, pdof 82,00)</t>
  </si>
  <si>
    <t>Obsługa księgowa L. Stryczek - wynagrodzenie za listopad 2015 (netto 85,54, zus 43,25, pdof 11,00)</t>
  </si>
  <si>
    <t>Asystent biurowy J. Żyła - wynagrodzenie za listopad 2015 (netto 405,69, zus 244,71, pdof 52,00)</t>
  </si>
  <si>
    <t>Rachunek nr 2 do um. zlec. nr 1/2015/ASOS</t>
  </si>
  <si>
    <t>Rachunek nr 1 do um. zlec. nr 5/2015/ASOS</t>
  </si>
  <si>
    <t>27-11-2015</t>
  </si>
  <si>
    <t>11-12-2015</t>
  </si>
  <si>
    <t>17-12-2015</t>
  </si>
  <si>
    <t>Rachunek nr 1 do um. zlec. nr 1/2015/ASOS</t>
  </si>
  <si>
    <t>SEN_LP/9</t>
  </si>
  <si>
    <t>Faktura nr FAS/5/12/2015</t>
  </si>
  <si>
    <t>Faktura VAT nr 11/12/2015</t>
  </si>
  <si>
    <t>16-12-2015</t>
  </si>
  <si>
    <t>Faktura nr 06/12/2015</t>
  </si>
  <si>
    <t>Faktura VAT nr 1152434</t>
  </si>
  <si>
    <t>Rachunek nr 1 do um. zlec. nr 6/2015/ASOS</t>
  </si>
  <si>
    <t>DOTACJA</t>
  </si>
  <si>
    <t>powinno być zapłacone z Batorego</t>
  </si>
  <si>
    <t>D. Węgrzyn - Specjalista ds. finansów, um. zlec. nr 1/2015/ASOS z dn. 30.09.2015, wynagrodzenie za okres 01.10.2015-15.11.2015 (netto 1.113,20, zus 118,80, pdof 88,00)</t>
  </si>
  <si>
    <r>
      <rPr>
        <sz val="12"/>
        <rFont val="Calibri"/>
        <family val="2"/>
        <charset val="238"/>
      </rPr>
      <t>M. Romaniec - wynagrodzenie za</t>
    </r>
    <r>
      <rPr>
        <sz val="12"/>
        <color indexed="10"/>
        <rFont val="Calibri"/>
        <family val="2"/>
        <charset val="238"/>
      </rPr>
      <t xml:space="preserve"> przeprowadzenie prelekcji podczas wizyty studyjnej w ramach konferencji w Krakowie w dn. 09-11.12.2015</t>
    </r>
    <r>
      <rPr>
        <sz val="12"/>
        <rFont val="Calibri"/>
        <family val="2"/>
        <charset val="238"/>
      </rPr>
      <t xml:space="preserve"> (netto 422,00, zus 45,00, pdof 33,00)</t>
    </r>
  </si>
  <si>
    <t>A. Cieśla - wynagrodzenie za oprowadzenie grupy, przeprowadzenie warsztatów (2h) z tworzenia ozdób papierowych i prelekcji  w dn. 14.11.2015 w Izdebniku (netto 581,89, zus 62,11, pdof 46,00)</t>
  </si>
  <si>
    <r>
      <t xml:space="preserve">Restauracja FRYKAS, usługa cateringowa podczas warsztatu w Zabierzowie w dn. 05.12.2015; </t>
    </r>
    <r>
      <rPr>
        <sz val="12"/>
        <color indexed="10"/>
        <rFont val="Calibri"/>
        <family val="2"/>
        <charset val="238"/>
      </rPr>
      <t>… osób</t>
    </r>
  </si>
  <si>
    <r>
      <t xml:space="preserve">TRANS-COMFORT Usługi Transportowe, przewóz uczestników spotkania podsumowującego projekt w Zabierzowie w dn. 17.12.2015; </t>
    </r>
    <r>
      <rPr>
        <sz val="12"/>
        <color indexed="10"/>
        <rFont val="Calibri"/>
        <family val="2"/>
        <charset val="238"/>
      </rPr>
      <t>59 osób</t>
    </r>
  </si>
  <si>
    <r>
      <t xml:space="preserve">FHU STATTS Ryszard Stats, usługa cateringowa podczas spotkania podsumowującego projekt w Zabierzowie w dn. 17.12.2015; </t>
    </r>
    <r>
      <rPr>
        <sz val="12"/>
        <color indexed="10"/>
        <rFont val="Calibri"/>
        <family val="2"/>
        <charset val="238"/>
      </rPr>
      <t>59 osób</t>
    </r>
  </si>
  <si>
    <r>
      <t xml:space="preserve">Kraków Kapelanka Tesco Polska, wyżywienie na spotkanie podsumowujące projekt w Zabierzowie w dn. 17.12.2015; </t>
    </r>
    <r>
      <rPr>
        <sz val="12"/>
        <color indexed="10"/>
        <rFont val="Calibri"/>
        <family val="2"/>
        <charset val="238"/>
      </rPr>
      <t xml:space="preserve">59 osób </t>
    </r>
  </si>
  <si>
    <t>Zwroty kosztów dojazdu na spotkanie podsumowujące projekt w Zabierzowie w dn. 17.12.2015; 27 osób</t>
  </si>
  <si>
    <t>ZUS</t>
  </si>
  <si>
    <t>PDOF</t>
  </si>
  <si>
    <t>NETTO</t>
  </si>
  <si>
    <t>RAZEM</t>
  </si>
  <si>
    <t>Sprawdzenie</t>
  </si>
  <si>
    <t>Numer pozycji kosztorysu (zgodnie z częścią II.1 - rozliczenie ze względu na rodzaj kosztów)</t>
  </si>
  <si>
    <t>Suma VI</t>
  </si>
  <si>
    <t>Suma IV</t>
  </si>
  <si>
    <t>Suma V</t>
  </si>
  <si>
    <t>Suma VII</t>
  </si>
  <si>
    <t>Suma VIII</t>
  </si>
  <si>
    <t>Suma IX</t>
  </si>
  <si>
    <t>Suma X</t>
  </si>
  <si>
    <t>Suma XI</t>
  </si>
  <si>
    <t>Suma XII</t>
  </si>
  <si>
    <t>D. Węgrzyn - Specjalista ds. finansów, um. zlec. nr 1/2015/ASOS z dn. 30.09.2015, wynagrodzenie za okres 16.11.2015-31.12.2015 (netto 1.113,20, zus 118,80, pdof 88,00)</t>
  </si>
  <si>
    <t>Rachunek nr 1 do um. zlec. nr 7/2015/ASOS</t>
  </si>
  <si>
    <t>28-12-2015</t>
  </si>
  <si>
    <t>23-12-2015</t>
  </si>
  <si>
    <t>30-12-2015</t>
  </si>
  <si>
    <t>M. Bogacz - wynagrodzenie za przeprowadzenie warsztatów z Carvingu w Zabierzowie w dn. 30.11.2015 oraz 05.12.2015 oraz przygotowanie materiałów warsztatowych (netto 2.024,00, zus 216,00, pdof 160,00)</t>
  </si>
  <si>
    <t>SEN_LP/10</t>
  </si>
  <si>
    <t>SEN_E/12/2015</t>
  </si>
  <si>
    <t>M. Fila - wynagrodzenie za przeprowadzenie warsztatów (4h) dot. aktywizacji seniorów w dn. 14.11.2015 w Zatorze (netto 299,01, zus 149,23, pdof 24,00)</t>
  </si>
  <si>
    <t>M. Madej - wynagrodzenie za oprowadzenie grupy oraz przeprowadzenie prelekcji w dn. 14.11.2015 w Zatorze (netto 186,89, zus 93,26, pdof 15,00)</t>
  </si>
  <si>
    <t>J. Włoch - wynagrodzenie za oprowadzenie grupy i przeprowadzenie warsztatów (4h) dot. aktywizacji seniorów w dn. 15.11.2015 w Kluczach (netto 396,99, zus 197,73, pdof 31,00)</t>
  </si>
  <si>
    <t>Rachunek nr 1 do um. zlec. nr 6a/2015/ASOS</t>
  </si>
  <si>
    <t>M. Bogacz - wynagrodzenie za przeprowadzenie warsztatów z Carvingu w Krakowie w dn. 30.12.2015 oraz przygotowanie materiałów warsztatowych (netto 1.012,00, zus 108,00, pdof 80,00)</t>
  </si>
  <si>
    <t>Faktura nr 188/12/2015</t>
  </si>
  <si>
    <t>Samorządowe Centrum Kultury i Promocji Gminy Zabierzów, wynajem sali na konferencję w dn. 17.12.2015 - spotkanie podsumowujące projekt</t>
  </si>
  <si>
    <t>Faktura VAT nr 44/12/WS/2015</t>
  </si>
  <si>
    <t>ARCHEION, wynajem sali na warsztaty w Krakowie w dn. 29 i 30.12.2015</t>
  </si>
  <si>
    <t>Faktura nr 00400/2015</t>
  </si>
  <si>
    <t>Spółdzielnia Socjalna Równość, usługi cateringowe podczas warsztatów w Krakowie w dn. 29 i 30.12.2015</t>
  </si>
  <si>
    <t>zapłata z rach. 01 1300,08</t>
  </si>
  <si>
    <t>zapłata z rach. 01 858,54</t>
  </si>
  <si>
    <t>Numer dokumentu księgowego</t>
  </si>
  <si>
    <t>Data wystawienia dokumentu księgowego</t>
  </si>
  <si>
    <t>Nazwa kosztu</t>
  </si>
  <si>
    <t>Kwota (zł)</t>
  </si>
  <si>
    <t xml:space="preserve">poz. </t>
  </si>
  <si>
    <t>Dotacja</t>
  </si>
  <si>
    <t>BUDŻET 2015</t>
  </si>
  <si>
    <t>WYKONANIE 2015</t>
  </si>
  <si>
    <t>oszczędności/pozostało do rozliczenia</t>
  </si>
  <si>
    <t>Koszty ogółem</t>
  </si>
  <si>
    <t>Rodzaj miary</t>
  </si>
  <si>
    <t>dzień</t>
  </si>
  <si>
    <t>komplet</t>
  </si>
  <si>
    <t>Lp.</t>
  </si>
  <si>
    <t>Kwartał</t>
  </si>
  <si>
    <t>Nr księgowy lub ewidencyjny</t>
  </si>
  <si>
    <t>UWAGI</t>
  </si>
  <si>
    <t>II kw</t>
  </si>
  <si>
    <t>Maj 2015</t>
  </si>
  <si>
    <t>Czerwiec 2015</t>
  </si>
  <si>
    <t>Lipiec 2015</t>
  </si>
  <si>
    <t>III kw</t>
  </si>
  <si>
    <t>Sierpień 2015</t>
  </si>
  <si>
    <t>Wrzesień 2015</t>
  </si>
  <si>
    <t>Październik 2015</t>
  </si>
  <si>
    <t>IV kw</t>
  </si>
  <si>
    <t xml:space="preserve">Kwiecień 2015 </t>
  </si>
  <si>
    <t>Listopad 2015</t>
  </si>
  <si>
    <t>Grudzień 2015</t>
  </si>
  <si>
    <t xml:space="preserve">Miesiąc księgowania </t>
  </si>
  <si>
    <t>31-07-2015</t>
  </si>
  <si>
    <t>29-09-2015</t>
  </si>
  <si>
    <t>Koszty administracyjne</t>
  </si>
  <si>
    <t>Koordynator projektu</t>
  </si>
  <si>
    <t>Specjalista ds.finansów</t>
  </si>
  <si>
    <t>Koszty biura PL (czynsz, media telefon, Internet, usługi pocztowe, koszty bankowe, mat.biurowe)</t>
  </si>
  <si>
    <t>Koordynator UA</t>
  </si>
  <si>
    <t>Specjalista ds.finansów UA</t>
  </si>
  <si>
    <t>Działanie 1: Spotkanie otwierające (Mariupol, VI 2015)</t>
  </si>
  <si>
    <t>podróże ekspertów PL (3 os. x 1000 zł)</t>
  </si>
  <si>
    <t>noclegi, wyżywienie i diety ekspertów PL (3 os. x 4 dni)</t>
  </si>
  <si>
    <t>catering na spotkania (spotkanie organizacyjne 10 os. x 15 zł, warsztaty 20 os. 2 dni x 15 zł)</t>
  </si>
  <si>
    <t>wynajem sali na spotkania</t>
  </si>
  <si>
    <t>materiały biurowe na spotkania</t>
  </si>
  <si>
    <t>honoraria ekspertów PL (2 os. x 3 dni)</t>
  </si>
  <si>
    <t>Działanie 2 - Badania w działaniu (Mariupol, VI - IX 2015)</t>
  </si>
  <si>
    <t>przeprowadzenie ankiet i wywiadów</t>
  </si>
  <si>
    <t>zakup sprzętu dla uczelni (2 laptopy i drukarka)</t>
  </si>
  <si>
    <t>opracowanie wyników badania</t>
  </si>
  <si>
    <t>przygotowanie map / planów / makiety terenu na warsztaty</t>
  </si>
  <si>
    <t>Działanie 3 - Warsztaty PPS (Mariupol, X 2015)</t>
  </si>
  <si>
    <t>podróże ekspertów PL (4 os. x 1000 zł)</t>
  </si>
  <si>
    <t>noclegi, wyżywienie i diety ekspertów PL (4 os. x 5 dni)</t>
  </si>
  <si>
    <t>catering na spotkania (spotkanie organizacyjne: 10 os. x 15 zł, warsztaty 25 os. 2 dni x 15 zł)</t>
  </si>
  <si>
    <t>honoraria ekspertów PL (3 os. x 4 dni x 500 zł)</t>
  </si>
  <si>
    <t>materiały biurowe na warsztaty</t>
  </si>
  <si>
    <t>wynajem sali na spotkania i warsztaty</t>
  </si>
  <si>
    <t>Działanie 4 - Wdrażanie zmian w przestrzeni publicznej (X - I 2016)</t>
  </si>
  <si>
    <t>budżet na realizację projektu wypracowanego podczas warsztatów</t>
  </si>
  <si>
    <t>Działanie 5 - Spotkanie ewaluacyjne (I 2016)</t>
  </si>
  <si>
    <t>noclegi, wyżywienie i diety ekspertów PL (3 os. x 3 dni)</t>
  </si>
  <si>
    <t>catering na spotkania (spotkanie ewaluacyjne 10 os. x 15 zł, spotkanie publiczne - prezentacja wyników 30 os. x 15 zł)</t>
  </si>
  <si>
    <t>robocze tłumaczenia polsko-ukraińskie</t>
  </si>
  <si>
    <t>honoraria ekspertów (2 os. X 500 zł)</t>
  </si>
  <si>
    <t>badanie</t>
  </si>
  <si>
    <t>opracowanie</t>
  </si>
  <si>
    <t>projekt</t>
  </si>
  <si>
    <t>wkład finansowy</t>
  </si>
  <si>
    <t>wkład MCKPK</t>
  </si>
  <si>
    <t>wkład rzeczowy</t>
  </si>
  <si>
    <t>wkład osobowy</t>
  </si>
  <si>
    <t>wolontariat studentów i kadry uczelni</t>
  </si>
  <si>
    <t>wkład własny</t>
  </si>
  <si>
    <t>źródło wkładu, procentowy udział wkładu do całości</t>
  </si>
  <si>
    <t>Poz. budż.</t>
  </si>
  <si>
    <t>Opis wydatku</t>
  </si>
  <si>
    <t>Nr dokumentu wg ewidencji Realizatora</t>
  </si>
  <si>
    <t>Nr faktury/ rachunku</t>
  </si>
  <si>
    <t>Data wystawienia faktury/ rachunku</t>
  </si>
  <si>
    <t>Data zapłaty za fakturę/ rachunek</t>
  </si>
  <si>
    <t>Kwota całkowita w PLN</t>
  </si>
  <si>
    <t>Kwota pokryta z dofinansowania w PLN</t>
  </si>
  <si>
    <t>Wkład własny finansowy</t>
  </si>
  <si>
    <t>Wkład własny osobowy</t>
  </si>
  <si>
    <t>Wkład własny rzeczowy</t>
  </si>
  <si>
    <t>2. PODSUMOWANIE BUDŻETU PROJEKTU</t>
  </si>
  <si>
    <t>poz. budżetowa</t>
  </si>
  <si>
    <t>dofinansowanie</t>
  </si>
  <si>
    <t>wykonanie budżetu</t>
  </si>
  <si>
    <t>wydatki planowane</t>
  </si>
  <si>
    <t>wydatki poniesione</t>
  </si>
  <si>
    <t>%</t>
  </si>
  <si>
    <t>Administracja</t>
  </si>
  <si>
    <t>---</t>
  </si>
  <si>
    <t> 1</t>
  </si>
  <si>
    <t> Koordynator projektu</t>
  </si>
  <si>
    <t> 2 400,00</t>
  </si>
  <si>
    <t> 0,00</t>
  </si>
  <si>
    <t> 1 170,75</t>
  </si>
  <si>
    <t> 48,78</t>
  </si>
  <si>
    <t> 2</t>
  </si>
  <si>
    <t> Specjalista ds. finansów</t>
  </si>
  <si>
    <t> 1 154,47</t>
  </si>
  <si>
    <t> 48,10</t>
  </si>
  <si>
    <t> 3</t>
  </si>
  <si>
    <t> Koszty biura PL (czynsz, media, telefon, Internet, usługi pocztowe, koszty bankowe, mat. biurowe)</t>
  </si>
  <si>
    <t> 4</t>
  </si>
  <si>
    <t> Koordynator UA</t>
  </si>
  <si>
    <t> 1 600,00</t>
  </si>
  <si>
    <t> 5</t>
  </si>
  <si>
    <t> Specjalista ds. finansów UA</t>
  </si>
  <si>
    <t> 1 440,00</t>
  </si>
  <si>
    <t>Działanie 1</t>
  </si>
  <si>
    <t> 11</t>
  </si>
  <si>
    <t> podróże ekspertów PL (3 os. x 1000 zł)</t>
  </si>
  <si>
    <t> 2 000,00</t>
  </si>
  <si>
    <t> 1 000,00</t>
  </si>
  <si>
    <t> 1 472,99</t>
  </si>
  <si>
    <t> 48,21</t>
  </si>
  <si>
    <t> 73,65</t>
  </si>
  <si>
    <t> 12</t>
  </si>
  <si>
    <t> noclegi, wyżywienie i diety ekspertów PL (3 os. x 4 dni)</t>
  </si>
  <si>
    <t> 720,00</t>
  </si>
  <si>
    <t> 1 473,24</t>
  </si>
  <si>
    <t> 102,31</t>
  </si>
  <si>
    <t> 13</t>
  </si>
  <si>
    <t> catering na spotkania (spotkanie organizacyjne - 10 os. x 15 zł; warsztaty - 20 os. x 2 dni x 15 zł)</t>
  </si>
  <si>
    <t> 750,00</t>
  </si>
  <si>
    <t> 14</t>
  </si>
  <si>
    <t> wynajem sali na spotkania</t>
  </si>
  <si>
    <t> 900,00</t>
  </si>
  <si>
    <t> 15</t>
  </si>
  <si>
    <t> materiały biurowe na spotkania</t>
  </si>
  <si>
    <t> 100,00</t>
  </si>
  <si>
    <t> 16</t>
  </si>
  <si>
    <t> honoraria ekspertów PL (2 os. x 3 dni)</t>
  </si>
  <si>
    <t>Działanie 2</t>
  </si>
  <si>
    <t> 21</t>
  </si>
  <si>
    <t> przeprowadzenie ankiet i wywiadów</t>
  </si>
  <si>
    <t> 22</t>
  </si>
  <si>
    <t> zakup sprzętu dla uczelni (2 laptopy i drukarka)</t>
  </si>
  <si>
    <t> 3 000,00</t>
  </si>
  <si>
    <t> 23</t>
  </si>
  <si>
    <t> opracowanie wyników badania</t>
  </si>
  <si>
    <t> 800,00</t>
  </si>
  <si>
    <t> 24</t>
  </si>
  <si>
    <t> przygotowanie map / planów / makiety terenu na warsztaty</t>
  </si>
  <si>
    <t> 500,00</t>
  </si>
  <si>
    <t>Działanie 3</t>
  </si>
  <si>
    <t> 31</t>
  </si>
  <si>
    <t> podróże ekspertów PL (4 os. x 1000 zł)</t>
  </si>
  <si>
    <t> 32</t>
  </si>
  <si>
    <t> noclegi, wyżywienie i diety ekspertów PL (4 os. x 5 dni)</t>
  </si>
  <si>
    <t> 2 700,00</t>
  </si>
  <si>
    <t> 33</t>
  </si>
  <si>
    <t> catering na spotkania (spotkanie organizacyjne: 10 os. x 15 zł + warsztaty: 25 os. x 2 dni x 15 zł)</t>
  </si>
  <si>
    <t> 34</t>
  </si>
  <si>
    <t> honoraria ekspertów PL (3 os. x 4 dni x 500 zł)</t>
  </si>
  <si>
    <t> 5 000,00</t>
  </si>
  <si>
    <t> 35</t>
  </si>
  <si>
    <t> materiały biurowe na warsztaty</t>
  </si>
  <si>
    <t> 180,00</t>
  </si>
  <si>
    <t> 36</t>
  </si>
  <si>
    <t> wynajem sali na spotkania i warsztaty</t>
  </si>
  <si>
    <t>Działanie 4</t>
  </si>
  <si>
    <t> 41</t>
  </si>
  <si>
    <t> budżet na realizację projektu wypracowanego podczas warsztatów</t>
  </si>
  <si>
    <t> 4 800,00</t>
  </si>
  <si>
    <t>Działanie 5</t>
  </si>
  <si>
    <t> 51</t>
  </si>
  <si>
    <t> 52</t>
  </si>
  <si>
    <t> noclegi, wyżywienie i diety ekspertów PL (3 os. x 3 dni)</t>
  </si>
  <si>
    <t> 1 080,00</t>
  </si>
  <si>
    <t> 540,00</t>
  </si>
  <si>
    <t> 53</t>
  </si>
  <si>
    <t> catering na spotkania (spotkanie ewaluacyjne 10 os. x 15 zl, spotkanie publiczne - prezentacja wyników 30 os. x 15 zl)</t>
  </si>
  <si>
    <t> 600,00</t>
  </si>
  <si>
    <t> 54</t>
  </si>
  <si>
    <t> 55</t>
  </si>
  <si>
    <t> 56</t>
  </si>
  <si>
    <t> robocze tłumaczenia polsko-ukraińskie</t>
  </si>
  <si>
    <t> 1 200,00</t>
  </si>
  <si>
    <t>Ogółem</t>
  </si>
  <si>
    <t>-</t>
  </si>
  <si>
    <t>3. UWAGI</t>
  </si>
  <si>
    <t>Uwagi mogące mieć znaczenie przy ocenie realizacji budżetu. Opis ew. zmian wprowadzonych w budżecie projektu, także w zakresie wkładu własnego (tylko znaczne).</t>
  </si>
  <si>
    <t>Wynagrodzenie Koordynatora projektu (A. Jarząbskiej) za październik 2015r.</t>
  </si>
  <si>
    <t>Wynagrodzenie Specjalisty ds. finansow (A. Starowicz) za październik 2015r.</t>
  </si>
  <si>
    <t>Wynagrodzenie Koordynatora projektu (A. Jarząbskiej) za listopad 2015r.</t>
  </si>
  <si>
    <t>Wynagrodzenie Koordynatora projektu (A. Jarząbskiej) za grudzień 2015r.</t>
  </si>
  <si>
    <t>Wynagrodzenie Koordynatora projektu (A. Jarząbskiej) za styczeń 2016 r.</t>
  </si>
  <si>
    <t>Wynagrodzenie Specjalisty ds. finansow (A. Szreniawa) za grudzień 2015r.</t>
  </si>
  <si>
    <t>Wynagrodzenie Specjalisty ds. finansow (A. Szreniawa) za styczeń 2016 r.</t>
  </si>
  <si>
    <t>RITA_LP/11</t>
  </si>
  <si>
    <t>Lista płac nr RITA/12/2015</t>
  </si>
  <si>
    <t>Wynagrodzenie Specjalisty ds. finansow (A. Szreniawa) za listopad 2015r.</t>
  </si>
  <si>
    <t>RITA_LP/9</t>
  </si>
  <si>
    <t>Lista płac nr RITA/11/2015</t>
  </si>
  <si>
    <t>RITA_LP/8</t>
  </si>
  <si>
    <t>Lista płac nr RITA/10/2015</t>
  </si>
  <si>
    <t>Materiały biurowe na warsztaty projektowe w Mariupolu w dniach 27-28.06.2015r.</t>
  </si>
  <si>
    <t>RITA2/1/2015</t>
  </si>
  <si>
    <t>Kwitancija z dnia 27.06.2015r.</t>
  </si>
  <si>
    <t xml:space="preserve">Towarnyj ciek N 3 </t>
  </si>
  <si>
    <t>RITA2/2/2015</t>
  </si>
  <si>
    <t>Zakaz pokupatelja No KTNG-178194</t>
  </si>
  <si>
    <t>Drukarka laserowa Canon dla Donieckiego Państwowego Uniwersytetu Zarządzania - filia w Mariupolu</t>
  </si>
  <si>
    <t>RITA2/3/2015</t>
  </si>
  <si>
    <t>RITA2/4/2015</t>
  </si>
  <si>
    <t>2 notebooki (Lenovo IdeaPad, Acer Aspire) dla Donieckiego Państwowego Uniwersytetu Zarządzania - filia w Mariupolu</t>
  </si>
  <si>
    <t>Zamowlennja pokupcja No 4300213</t>
  </si>
  <si>
    <t>RITA2/5/2015</t>
  </si>
  <si>
    <t xml:space="preserve">Zakaz-sciet No2 </t>
  </si>
  <si>
    <t>Wyżywienie - obiad dla 15 osób uczestniczących w warsztatach projektowych w Mariupolu w dniu 28.06.2015r.</t>
  </si>
  <si>
    <t>Wyżywienie - obiad dla 15 osób uczestniczących w warsztatach projektowych w Mariupolu w dniu 27.06.2015r.</t>
  </si>
  <si>
    <t xml:space="preserve">Zakaz-sciet No1 </t>
  </si>
  <si>
    <t>Sciet No 54</t>
  </si>
  <si>
    <t>RITA2/6/2015</t>
  </si>
  <si>
    <t>RITA2/7/2015</t>
  </si>
  <si>
    <t>Noclegi Eksperta z Polski - J.Darowskiego w dniach 26-29.06.2015r. w Mariupolu</t>
  </si>
  <si>
    <t>Noclegi Koordynatora projektu - A.Jarzębskiej w dniach 26-29.06.2015r. w Mariupolu</t>
  </si>
  <si>
    <t>Sciet No 53</t>
  </si>
  <si>
    <t>RITA2/8/2015</t>
  </si>
  <si>
    <t>Wkład  rzeczowy</t>
  </si>
  <si>
    <t>RITA_LP/5</t>
  </si>
  <si>
    <t xml:space="preserve">Rachunek zleceniobiorcy do umowy nr 2/2015/MAR </t>
  </si>
  <si>
    <t xml:space="preserve">Rachunek zleceniobiorcy do umowy nr 3/2015/MAR </t>
  </si>
  <si>
    <t>Tomasz Jeleński- współprowadzenie warsztatów szkoleniowych "Diagnoza przestrzeni publicznej", 27-28.06.2015r., Mariupol</t>
  </si>
  <si>
    <t>Wkład własny  dotyczy przeprowadzenia ankiet i wywiadów przez wolontariuszy studentów i kadry uczelni: Doniecki Państwowy Uniwersytet Zarządzania w Mariupolu w okresie lipiec-październik 2015 r.</t>
  </si>
  <si>
    <t>Dokumenty inne - numeracja wewnętrzna</t>
  </si>
  <si>
    <t>1/10/UKR/2015</t>
  </si>
  <si>
    <t>Oświadczenie nr 1/10/UKR/2015</t>
  </si>
  <si>
    <t>Faktura VAT 3670/2015</t>
  </si>
  <si>
    <t>Faktura VAT 3670/2015, Fabryka Kolorów s.c., toner OKI 12K czarny</t>
  </si>
  <si>
    <t>ASOS 2015 - WSP/21/2015</t>
  </si>
  <si>
    <t>WSP/21/2015</t>
  </si>
  <si>
    <t>Faktura nr 5/07/15/PF</t>
  </si>
  <si>
    <t>P. Feiner, czynsz i media za lipiec 2015r.</t>
  </si>
  <si>
    <t>ASOS 2015 - WSP/26/2015</t>
  </si>
  <si>
    <t>WSP/26/2015</t>
  </si>
  <si>
    <t>Faktura VAT nr 5104397246/22/0</t>
  </si>
  <si>
    <t>Netia, telefon i internet za lipiec 2015r.</t>
  </si>
  <si>
    <t>DGosp i Stat. - 138/15/ZAKUP</t>
  </si>
  <si>
    <t>138/15/ZAKUP</t>
  </si>
  <si>
    <t>Faktura nr 5/08/15/PF</t>
  </si>
  <si>
    <t>P.Feiner, czynsz i media za sierpień 2015r.</t>
  </si>
  <si>
    <t>ASOS 2015 - WSP/33/2015</t>
  </si>
  <si>
    <t>WSP/33/2015</t>
  </si>
  <si>
    <t>Faktura nr 5/09/15/PF</t>
  </si>
  <si>
    <t>P. Feiner, czynsz i media za wrzesień 2015r.</t>
  </si>
  <si>
    <t>ASOS 2015 - WSP/36/2015</t>
  </si>
  <si>
    <t>WSP/36/2015</t>
  </si>
  <si>
    <t>Faktura VAT nr 210/F/FB/23800/09/15</t>
  </si>
  <si>
    <t>PGNiG, opłata za gaz za okres: 27.07 - 18.09.2015r.</t>
  </si>
  <si>
    <t>ASOS 2015 - xxx</t>
  </si>
  <si>
    <t>Faktura VAT 6206/2015</t>
  </si>
  <si>
    <t>285/15/ZAKUP</t>
  </si>
  <si>
    <t>Faktura VAT nr 5/12/15/K</t>
  </si>
  <si>
    <t>251/15/ZAKUP</t>
  </si>
  <si>
    <t>250/15/ZAKUP</t>
  </si>
  <si>
    <t>228/15/ZAKUP</t>
  </si>
  <si>
    <t>Rachunek zleceniobiorcy w związku z wykonaną umową zlecenia nr 5/2015/MAR</t>
  </si>
  <si>
    <t>Wynagrodzenie dla Mikhajła Jukhnienko za rozliczenie finansowe projektu w okresie czerwiec-wrzesień 2015, umowa zlecenia nr 5/2015/MAR z dn. 01.06.2015 r.</t>
  </si>
  <si>
    <t>RITA2/17/2015</t>
  </si>
  <si>
    <t>Rachunek zleceniobiorcy w związku z wykonaną umową zlecenia nr 4/2015/MAR</t>
  </si>
  <si>
    <t>Wynagrodzenie dla Olieny Petrienko  za koordynację projektu w okresie czerwiec-wrzesień 2015, umowa zlecenia nr 4/2015/MAR z dn. 01.06.2015 r.</t>
  </si>
  <si>
    <t>RITA2/18/2015</t>
  </si>
  <si>
    <t>Wynagrodzenie dla Natalii Nikitorenko  za przeprowadzenie diagnozy dotyczącej wybranej przestrzeni publicznej w Mariupolu, umowa zlecenia nr 8/2015/MAR z dn. 01.10.2015 r.</t>
  </si>
  <si>
    <t>Rachunek zleceniobiorcy w związku z wykonaną umową zlecenia nr 8/2015/MAR</t>
  </si>
  <si>
    <t>RITA2/20/2015</t>
  </si>
  <si>
    <t>Wynagrodzenie dla Inny Arakelivej za wykonanie makiety wybranego terenu miejskiego na potrzeby warsztatów projektowania przestrzeni publicznej PPS,  umowa zlecenia nr 9/2015/MAR z dn. 01.10.2015 r.</t>
  </si>
  <si>
    <t>Rachunek zleceniobiorcy w związku z wykonaną umową zlecenia nr 9/2015/MAR</t>
  </si>
  <si>
    <t>RITA2/19/2015</t>
  </si>
  <si>
    <t>Opodo, bilety lotnicze dla J. Darowskiego do Kijowa w dniach 17-22.10.2015r.</t>
  </si>
  <si>
    <t>Opodo, bilety lotnicze dla A. Jarzębskiej do Kijowa w dniach 17-22.10.2015r.</t>
  </si>
  <si>
    <t>Koszty rozliczenia z delegacji J.Darowskiego, eksperta PL- koszty podróży do Kijowa w dn. 17-22.10.2015</t>
  </si>
  <si>
    <t>Wyjazd A.Jarzębskiej na Ukrainę na warsztaty w dn. 17-22.10.2015, koszty podróży z delegacji</t>
  </si>
  <si>
    <t>Koszty rozliczenia z delegacji J.Darowskiego, eksperta PL : wyżywienie i dieta, Kijów w dn. 17-22.10.2015</t>
  </si>
  <si>
    <t>Wyjazd A.Jarzębskiej, koordynatora projektu na Ukrainę na warsztaty w dn. 17-22.10.2015, wyżywienie i dieta</t>
  </si>
  <si>
    <t>Wydatek dotyczy zakupu noclegów w Hotelu w Mariupolu w dn. 18.10-21.10 A.Jarzębskiej, koordynatora projektu,  podczas wyjazdu na warsztaty w Mariupolu (Ukraina) w dn. 17-22.10.2015 r. w ramach projektu: „Wspólnie zadbajmy o przestrzeń publiczną w Mariupolu”</t>
  </si>
  <si>
    <t xml:space="preserve">Wydatek dotyczy zakupu kolacji dla A.jarzębskiej, koordynatora projektu i J.Darowskiego, eksperta z Polski, w dn. 19.10 podczas wyjazdu na warsztaty w Mariupolu (Ukraina) w dn. 17-22.10.2015 r. </t>
  </si>
  <si>
    <t xml:space="preserve">Współprowadzenie i ustne tłumaczenie polsko-ukraińskie podczas spotkania roboczego i warsztatów "Project for Public Spaces", 19-21.10.2015 w Mariupolu, J.Darowski, wynagrodzenie netto </t>
  </si>
  <si>
    <t>Współprowadzenie i ustne tłumaczenie polsko-ukraińskie podczas spotkania roboczego i warsztatów "Project for Public Spaces", 19-21.10.2015 w Mariupolu, J.Darowski, ZUS od wynagrodzenia</t>
  </si>
  <si>
    <t>Współprowadzenie i ustne tłumaczenie polsko-ukraińskie podczas spotkania roboczego i warsztatów "Project for Public Spaces", 19-21.10.2015 w Mariupolu, J.Darowski, podatek od wynagrodzenia</t>
  </si>
  <si>
    <t xml:space="preserve">Przygotowanie i współprowadzenie warsztatów szkoleniowych "Project for Public Spaces", 20-21.10.2015 w Mariupolu, T.Jeleński, wynagrodzenie netto </t>
  </si>
  <si>
    <t>Przygotowanie i współprowadzenie warsztatów szkoleniowych "Project for Public Spaces", 20-21.10.2015 w Mariupolu, T.Jeleński, ZUS od wynagrodzenia</t>
  </si>
  <si>
    <t>Przygotowanie i współprowadzenie warsztatów szkoleniowych "Project for Public Spaces", 20-21.10.2015 w Mariupolu, T.Jeleński, podatek od wynagrodzenia</t>
  </si>
  <si>
    <t>Obiad dla 25 uczestników warsztatów w dn. 20.10.2015 w Mariupolu</t>
  </si>
  <si>
    <t>Obiad dla 27 uczestników warsztatów w dn. 21.10.2015 w Mariupolu</t>
  </si>
  <si>
    <t>Materiały biurowe na warsztaty warsztatów "Project for Public Spaces", 19-21.10.2015 w Mariupolu</t>
  </si>
  <si>
    <t xml:space="preserve">Wynagrodzenie  dla J.Darowskiego za tłumaczenie polsko-ukraińskie i ukraińsko-polskie dokumentów związanych z bieżącą realizacją projektu „Wspólnie zadbajmy o przestrzeń publiczną w Mariupolu” – okres 1.06.2015-30.09.2015, umowa zlecenie nr 1/2015/MAR z dn. 01.06.2015 r. (rach. 1), wynagrodzenie netto </t>
  </si>
  <si>
    <t>Wynagrodzenie  dla J.Darowskiego za tłumaczenie polsko-ukraińskie i ukraińsko-polskie dokumentów związanych z bieżącą realizacją projektu „Wspólnie zadbajmy o przestrzeń publiczną w Mariupolu” – okres 1.06.2015-30.09.2015, umowa zlecenie nr 1/2015/MAR z dn. 01.06.2015 r. (rach. 1), Zus od wynagrodzenia</t>
  </si>
  <si>
    <t xml:space="preserve">Wynagrodzenie  dla J.Darowskiego za tłumaczenie polsko-ukraińskie i ukraińsko-polskie dokumentów związanych z bieżącą realizacją projektu „Wspólnie zadbajmy o przestrzeń publiczną w Mariupolu” – okres 1.06.2015-30.09.2015, umowa zlecenie nr 1/2015/MAR z dn. 01.06.2015 r. (rach. 1), podatek od wynagrodzenia </t>
  </si>
  <si>
    <t>RITA_LP/1/2016</t>
  </si>
  <si>
    <t>Lista płac nr RITA/01/2016</t>
  </si>
  <si>
    <t>Nr rejestru kwestury 1746/02</t>
  </si>
  <si>
    <t>Podróż służbowa Eksperta z Polski - T.Jeleńskiego do Mariupola na Ukrainie w dniach 25-30.06.2015r. na spotkanie otwierające realizację projektu, bilety komunikacji wewnętrznej, ryczałty na dojazdy</t>
  </si>
  <si>
    <t>Podróż służbowa Eksperta z Polski - T.Jeleńskiego do Mariupola na Ukrainie w dniach 25-30.06.2015r. na spotkanie otwierające realizację projektu, bilety lotnicze i polisa ubezpieczeniowa</t>
  </si>
  <si>
    <t>Faktura VAT 85/05/2015/BTC</t>
  </si>
  <si>
    <t>Numer dowodu 000256</t>
  </si>
  <si>
    <t>Diety i koszt noclegu w podróży służbowej Eksperta z Polski - T.Jeleńskiego do Mariupola na Ukrainie w dniach 25-30.06.2015r. na spotkanie otwierające realizację projektu</t>
  </si>
  <si>
    <t>Podróż służbowa Eksperta z Polski - T.Jeleńskiego do Mariupola na Ukrainie w dniach 17-22.10.2015r., Warsztaty PPS (Mariupol, X 2015), bilety lotnicze i polisa ubezpieczeniowa</t>
  </si>
  <si>
    <t>Faktura VAT 114/09/2015/BTC</t>
  </si>
  <si>
    <t>Wkład rzeczowy</t>
  </si>
  <si>
    <t>Porozumienie o współpracy nr 1/2015/WOL/MAR</t>
  </si>
  <si>
    <t>Jerzy Darowski, pełnienie funkcji eksperta tłumacza podczas spotkania partnerów projektu w Krzywym Rogu na Ukrainie w dn. 26.06.2015 r.</t>
  </si>
  <si>
    <t>Tomasz Jeleński, pełnienie funkcji eksperta ds. przestrzeni publicznych podczas spotkania partnerów projektu w Krzywym Rogu na Ukrainie w dn. 26.06.2015 r.</t>
  </si>
  <si>
    <t>Porozumienie o współpracy nr 2/2015/WOL/MAR</t>
  </si>
  <si>
    <t>Rachunek kosztów podróży służbowej zagranicznej nr 1/10/UKR/2015</t>
  </si>
  <si>
    <t>PWSzG nr 15/2015</t>
  </si>
  <si>
    <t>Invoice - ИHK09484/ИHK005153</t>
  </si>
  <si>
    <t>Invoice - ИHK09488/ИHK005152</t>
  </si>
  <si>
    <t>ЗАКАЗ−СЧЕТ No 18</t>
  </si>
  <si>
    <t xml:space="preserve">Rezerwacja nr 3P4O4M </t>
  </si>
  <si>
    <t>Rezerwacja nr 3P3GBS</t>
  </si>
  <si>
    <t>Bilet nr 00B3A85-22FD-7DDB-0003</t>
  </si>
  <si>
    <t>ЗАКАЗ−СЧЕТ No 3</t>
  </si>
  <si>
    <t>Rachunek do umowy nr 7/2015/MAR z dn. 01.10.2015</t>
  </si>
  <si>
    <t>Rachunek do umowy nr 6/2015/MAR z dn. 01.10.2015</t>
  </si>
  <si>
    <t>Rachunek nr 1 do umowy nr 1/2015/MAR z dn. 01.10.2015</t>
  </si>
  <si>
    <t>Bilet na przejazd na trasie Kijów - Mariupol w dniach 17-18.10.2015r. - T.Jeleński,  płatność kartą</t>
  </si>
  <si>
    <t>brakuje dokumentu</t>
  </si>
  <si>
    <t>Bilet na przejazd na trasie Kijów - Mariupol w dniach 17-18.10.2015r. - J.Darowski,  płatność kartą ze środków Fundacji</t>
  </si>
  <si>
    <t>RITA_PK/8/2015</t>
  </si>
  <si>
    <t>RITA_PK/7/2015</t>
  </si>
  <si>
    <t>RITA_PK/9/2015</t>
  </si>
  <si>
    <t>Bilet na przejazd na trasie Kijów - Mariupol w dniach 17-18.10.2015r. - A. Jarzębska, płatność kartą</t>
  </si>
  <si>
    <t>2 bilety na przejazd na trasie Kijów - Mariupol w dniach 17-18.10.2015r. -  J. Darowski, płatność kartą</t>
  </si>
  <si>
    <t>Bilet nr 00B3A82-5FAA-BB30-0001</t>
  </si>
  <si>
    <t>Bilet nr 00B3A82-5FAA-BB30-0002</t>
  </si>
  <si>
    <t>Bilet nr 00B3A82-5FAA-BB30-0003</t>
  </si>
  <si>
    <t>RITA_PK/10/2015</t>
  </si>
  <si>
    <t>RITA2/14/2015</t>
  </si>
  <si>
    <t>RITA_PK/11/2015</t>
  </si>
  <si>
    <t>RITA2/10/2015</t>
  </si>
  <si>
    <t>RITA2/11/2015</t>
  </si>
  <si>
    <t>RITA2/12/2015</t>
  </si>
  <si>
    <t>RITA2/13/2015</t>
  </si>
  <si>
    <t>RITA2/15/2015</t>
  </si>
  <si>
    <t>RITA2/16/2015</t>
  </si>
  <si>
    <t>RITA_LP/10/2015</t>
  </si>
  <si>
    <t>Numer rezerwacji X7QV3Q</t>
  </si>
  <si>
    <t>Numer rezerwacji X7DOEX</t>
  </si>
  <si>
    <t>Bilety lotnicze dla Koordynatora projektu - A. Jarzębskiej do Kijowa na Ukrainie w dniach 15.02.2016 i 19.02.2016 r.  na spotkanie ewaluacyjne projektu</t>
  </si>
  <si>
    <t>Bilety lotnicze dla eksperta PL -J.Darowskiego do Kijowa na Ukrainie w dniach 15.02.2016 i 19.02.2016 r.  na spotkanie ewaluacyjne projektu</t>
  </si>
  <si>
    <t>płatność kartą z konta statutowego, refundacja z projektowego 21.01.2016</t>
  </si>
  <si>
    <t>Katarzyna Botts, czynsz i media za październik 2015r.</t>
  </si>
  <si>
    <t>Faktura VAT nr 5/10/15/K</t>
  </si>
  <si>
    <t>Katarzyna Botts, czynsz i media za listopad 2015r.</t>
  </si>
  <si>
    <t>Faktura VAT nr 5/11/15/K</t>
  </si>
  <si>
    <t>Materiały biurowe: koperty, papier ksero, listopad 2015</t>
  </si>
  <si>
    <t>Faktura VAT nr 5112/15/10</t>
  </si>
  <si>
    <t>Katarzyna Botts, czynsz i media za grudzień 2015r.</t>
  </si>
  <si>
    <t>Katarzyna Botts, czynsz i media za  styczeń 2016r.</t>
  </si>
  <si>
    <t>Faktura VAT nr 5/01/16/K</t>
  </si>
  <si>
    <t>SEN/20/2015</t>
  </si>
  <si>
    <t>Fabryka Kolorów, toner OKI czarny, wrzesień 2015</t>
  </si>
  <si>
    <t>WSP/40/2015</t>
  </si>
  <si>
    <t>brak potwierdzenia płatności i daty płatności</t>
  </si>
  <si>
    <t>КВИТАНЦИА No 20</t>
  </si>
  <si>
    <t>Podróż służbowa Koordynatora projektu - A. Jarzębskiej do Mariupola na Ukrainie w dniach 15-19.02.2016r. na spotkanie ewaluacyjne projektu</t>
  </si>
  <si>
    <t>PWSzG nr 1/2016</t>
  </si>
  <si>
    <t>Diety należne z tytułu podróży służbowej Koordynatora projektu - A. Jarzębskiej na Ukrainę w dniach 15-19.02.2016r. na spotkanie ewaluacyjne projektu</t>
  </si>
  <si>
    <t>Podróż służbowa Eksperta z Polski - J. Darowskiego do Mariupola na Ukrainie w w dniach 15-19.02.2016r. na spotkanie ewaluacyjne projektu</t>
  </si>
  <si>
    <t>Diety należne z tytułu podróży służbowej Eksperta z Polski - J. Darowskiego na Ukrainę w dniach 15-19.02.2016r. na spotkanie ewaluacyjne projektu</t>
  </si>
  <si>
    <t>RKPzG nr 1/2016</t>
  </si>
  <si>
    <t xml:space="preserve">Rachunek zleceniobiorcy do umowy nr 10/2015/MAR </t>
  </si>
  <si>
    <t xml:space="preserve">Rachunek zleceniobiorcy do umowy nr 11/2015/MAR </t>
  </si>
  <si>
    <t xml:space="preserve">Rachunek nr 2 zleceniobiorcy do umowy nr 5/2015/MAR </t>
  </si>
  <si>
    <t xml:space="preserve">Rachunek nr 2 zleceniobiorcy do umowy nr 4/2015/MAR </t>
  </si>
  <si>
    <t>ЗАКАЗ−СЧЕТ No 5</t>
  </si>
  <si>
    <t>Ciek: ШН013943</t>
  </si>
  <si>
    <t>Wynagrodzenie dla Olieny Petrienko  za koordynację projektu w okresie październik 2015-styczeń 2016, umowa zlecenia nr 4/2015/MAR z dn. 01.06.2015 r.</t>
  </si>
  <si>
    <t xml:space="preserve">Towarnij ciek no 142 </t>
  </si>
  <si>
    <t>АКТ ВІД z 26 czerwca 2015</t>
  </si>
  <si>
    <t>АКТ ВІД z 18 października 2015</t>
  </si>
  <si>
    <t>АКТ ВІД z 16 lutego 2016</t>
  </si>
  <si>
    <t>Stan rachunku</t>
  </si>
  <si>
    <t>del.Darowski</t>
  </si>
  <si>
    <t>del.Ania</t>
  </si>
  <si>
    <t>Zaliczka Ani J</t>
  </si>
  <si>
    <t>brakuje na koncie</t>
  </si>
  <si>
    <t>luty</t>
  </si>
  <si>
    <t>styczeń</t>
  </si>
  <si>
    <t>grudzień</t>
  </si>
  <si>
    <t>listopad</t>
  </si>
  <si>
    <t>październik</t>
  </si>
  <si>
    <t>wrzesień</t>
  </si>
  <si>
    <t>sierpień</t>
  </si>
  <si>
    <t>czerwiec</t>
  </si>
  <si>
    <t>lipiec</t>
  </si>
  <si>
    <t>różnica kursowa Darowski luty</t>
  </si>
  <si>
    <t>rozliczenie zaliczki Aniluty</t>
  </si>
  <si>
    <t>różnica kursowa Ani delegacji luty</t>
  </si>
  <si>
    <t xml:space="preserve">koszty bankowe </t>
  </si>
  <si>
    <t>Darowski delegacja październik</t>
  </si>
  <si>
    <t>bilety październik</t>
  </si>
  <si>
    <t xml:space="preserve">Wpływ </t>
  </si>
  <si>
    <t>17-06-2015</t>
  </si>
  <si>
    <t>Zaliczka Ani</t>
  </si>
  <si>
    <t>3 983,67  </t>
  </si>
  <si>
    <t>Zaliczka Jeleński 07.2015</t>
  </si>
  <si>
    <t>wynagrodzenie</t>
  </si>
  <si>
    <t>220 UAH</t>
  </si>
  <si>
    <t>268,91 UAH</t>
  </si>
  <si>
    <t>Koszty podróży Darowski 07.2015</t>
  </si>
  <si>
    <t>koszty</t>
  </si>
  <si>
    <t>z pracownikiem</t>
  </si>
  <si>
    <t>Zaliczka</t>
  </si>
  <si>
    <t>Wynagrodzenie J.Darowski - lipiec 2015</t>
  </si>
  <si>
    <t>14.07</t>
  </si>
  <si>
    <t>2/2015/MAR</t>
  </si>
  <si>
    <t>Wynagrodzenie Koordynatora projektu (A. Jarząbskiej) za luty 2016 r.</t>
  </si>
  <si>
    <t>Wynagrodzenie Specjalisty ds. finansow (A. Szreniawa) za  luty 2016 r.</t>
  </si>
  <si>
    <t>Lista płac nr RITA/02/2016</t>
  </si>
  <si>
    <t>RITA_PK/1/2016</t>
  </si>
  <si>
    <t>RITA_PK/2/2016</t>
  </si>
  <si>
    <t>13/16/ZAKUP</t>
  </si>
  <si>
    <t>J. Darowski - współprowadzenie i robocze tłumaczenie polsko-ukraińskie podczas warsztatów szkoleniowych "Diagnoza przestrzeni publicznej", 27-28.06.2015r., Mariupol</t>
  </si>
  <si>
    <t>RITA2/1/2016</t>
  </si>
  <si>
    <t>RITA_LP/3/2016</t>
  </si>
  <si>
    <t>RITA2/2/2016</t>
  </si>
  <si>
    <t>RITA2/3/2016</t>
  </si>
  <si>
    <t>RITA2/4/2016</t>
  </si>
  <si>
    <t>RITA2/5/2016</t>
  </si>
  <si>
    <t>RITA2/6/2016</t>
  </si>
  <si>
    <t>RITA2/7/2016</t>
  </si>
  <si>
    <t>RITA_LP/2/2016</t>
  </si>
  <si>
    <t xml:space="preserve">Rachunek nr 2 zleceniobiorcy do umowy nr 1/2015/MAR </t>
  </si>
  <si>
    <t>Wynagrodzenie dla eksperta PL p. T.Jeleńskiego za przygotowanie i współprowadzenie spotkania ewaluacyjnego w dn. 17.02.2016</t>
  </si>
  <si>
    <t>Wynagrodzenie dla eksperta PL p. J.Darowskiego za przygotowanie i współprowadzenie spotkania ewaluacyjnego w dn. 17.02.2016</t>
  </si>
  <si>
    <t>obiad na 20 osób, w dniu 17.02.2016, Spotkanie ewaluacyjne  na Ukrainie w w dniach 15-19.02.2016r.</t>
  </si>
  <si>
    <t>Materiały biurowe, Spotkanie ewaluacyjne na Ukrainie w w dniach 15-19.02.2016r.</t>
  </si>
  <si>
    <t>Wydatki związane z remontem sceny i montażem, malowaniem  w związku z realizacją budżetu projektu wypracowanego podczas warsztatów, w związku z wdrażaniem zmian w przestrzeni publicznej w Mariupolu</t>
  </si>
  <si>
    <t>Zakup tabliczki informacyjnej w związku z realizacją budżetu projektu wypracowanego podczas warsztatów, w związku z wdrażaniem zmian w przestrzeni publicznej w Mariupolu</t>
  </si>
  <si>
    <t>Spotkanie otwierające, wynajem sali na spotkania, Mariupol</t>
  </si>
  <si>
    <t>Warsztaty PPS, wynajem sali na spotkania i warsztaty, Mariupol</t>
  </si>
  <si>
    <t>Spotkanie ewaluacyjne, wynajem sali na spotkania, Mariupol</t>
  </si>
  <si>
    <t>Wynagrodzenie dla eksperta PL p. J.Darowskiego za tłumaczenie polsko-ukraińskie i ukraińsko-polskie na spotkaniach w dn. 15-19.02.2016, spotkanie ewaluacyjne w Mariupolu</t>
  </si>
  <si>
    <r>
      <t xml:space="preserve">Wynagrodzenie </t>
    </r>
    <r>
      <rPr>
        <sz val="10"/>
        <rFont val="Calibri"/>
        <family val="2"/>
        <charset val="238"/>
        <scheme val="minor"/>
      </rPr>
      <t xml:space="preserve">dla Mikhajła Jukhnienko </t>
    </r>
    <r>
      <rPr>
        <sz val="10"/>
        <color indexed="8"/>
        <rFont val="Calibri"/>
        <family val="2"/>
        <charset val="238"/>
        <scheme val="minor"/>
      </rPr>
      <t>za rozliczenie finansowe projektu w okresie październik 2015-styczeń 2016, umowa zlecenia nr 5/2015/MAR z dn. 01.06.2015 r.</t>
    </r>
  </si>
  <si>
    <t>РОЗРАХУНОК ВИДАТКІВ</t>
  </si>
</sst>
</file>

<file path=xl/styles.xml><?xml version="1.0" encoding="utf-8"?>
<styleSheet xmlns="http://schemas.openxmlformats.org/spreadsheetml/2006/main">
  <numFmts count="2">
    <numFmt numFmtId="164" formatCode="#,##0.00\ &quot;zł&quot;"/>
    <numFmt numFmtId="165" formatCode="yyyy\-mm\-dd"/>
  </numFmts>
  <fonts count="45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sz val="10"/>
      <name val="Arial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sz val="12"/>
      <color indexed="8"/>
      <name val="Tahoma"/>
      <family val="2"/>
      <charset val="238"/>
    </font>
    <font>
      <sz val="11"/>
      <color indexed="10"/>
      <name val="Calibri"/>
      <family val="2"/>
      <charset val="238"/>
    </font>
    <font>
      <sz val="11"/>
      <color indexed="8"/>
      <name val="Calibri"/>
      <family val="2"/>
      <charset val="238"/>
    </font>
    <font>
      <b/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1"/>
      <name val="Calibri"/>
      <family val="2"/>
      <charset val="238"/>
    </font>
    <font>
      <b/>
      <sz val="10"/>
      <name val="Calibri"/>
      <family val="2"/>
      <charset val="238"/>
    </font>
    <font>
      <sz val="11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11"/>
      <name val="Czcionka tekstu podstawowego"/>
      <charset val="238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0"/>
      <name val="Arial CE"/>
      <charset val="238"/>
    </font>
    <font>
      <sz val="11"/>
      <color theme="1"/>
      <name val="Opensansr"/>
    </font>
    <font>
      <sz val="8"/>
      <color theme="1"/>
      <name val="Opensansr"/>
    </font>
    <font>
      <b/>
      <sz val="11"/>
      <color theme="1"/>
      <name val="Opensansr"/>
    </font>
    <font>
      <b/>
      <sz val="9"/>
      <color theme="1"/>
      <name val="Opensansr"/>
    </font>
    <font>
      <b/>
      <sz val="8"/>
      <color theme="1"/>
      <name val="Opensans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sz val="10"/>
      <color indexed="10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name val="Czcionka tekstu podstawowego"/>
      <charset val="238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</font>
    <font>
      <sz val="9"/>
      <color rgb="FF000000"/>
      <name val="Helvetica"/>
      <family val="2"/>
    </font>
    <font>
      <sz val="10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5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30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51"/>
      </patternFill>
    </fill>
    <fill>
      <patternFill patternType="solid">
        <fgColor rgb="FFFFC000"/>
        <bgColor indexed="51"/>
      </patternFill>
    </fill>
    <fill>
      <patternFill patternType="solid">
        <fgColor rgb="FFFFC000"/>
        <bgColor indexed="22"/>
      </patternFill>
    </fill>
    <fill>
      <patternFill patternType="solid">
        <fgColor rgb="FFFFC000"/>
        <bgColor indexed="30"/>
      </patternFill>
    </fill>
    <fill>
      <patternFill patternType="solid">
        <fgColor theme="5" tint="0.39997558519241921"/>
        <bgColor indexed="51"/>
      </patternFill>
    </fill>
    <fill>
      <patternFill patternType="solid">
        <fgColor theme="5" tint="0.39997558519241921"/>
        <bgColor indexed="30"/>
      </patternFill>
    </fill>
    <fill>
      <patternFill patternType="solid">
        <fgColor theme="8" tint="0.39997558519241921"/>
        <bgColor indexed="51"/>
      </patternFill>
    </fill>
    <fill>
      <patternFill patternType="solid">
        <fgColor theme="8" tint="0.39997558519241921"/>
        <bgColor indexed="30"/>
      </patternFill>
    </fill>
    <fill>
      <patternFill patternType="solid">
        <fgColor rgb="FFFFC000"/>
        <bgColor indexed="43"/>
      </patternFill>
    </fill>
    <fill>
      <patternFill patternType="solid">
        <fgColor rgb="FFFF0000"/>
        <bgColor indexed="5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9" fontId="25" fillId="0" borderId="0" applyFont="0" applyFill="0" applyBorder="0" applyAlignment="0" applyProtection="0"/>
    <xf numFmtId="0" fontId="27" fillId="0" borderId="0"/>
    <xf numFmtId="0" fontId="33" fillId="0" borderId="0"/>
    <xf numFmtId="9" fontId="16" fillId="0" borderId="0" applyFon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Fill="1" applyBorder="1" applyAlignment="1">
      <alignment vertical="top"/>
    </xf>
    <xf numFmtId="14" fontId="3" fillId="0" borderId="3" xfId="0" applyNumberFormat="1" applyFont="1" applyFill="1" applyBorder="1" applyAlignment="1">
      <alignment vertical="top"/>
    </xf>
    <xf numFmtId="0" fontId="3" fillId="0" borderId="3" xfId="0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14" fontId="3" fillId="0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4" borderId="1" xfId="0" applyFont="1" applyFill="1" applyBorder="1" applyAlignment="1">
      <alignment vertical="top" wrapText="1"/>
    </xf>
    <xf numFmtId="49" fontId="6" fillId="4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/>
    </xf>
    <xf numFmtId="17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vertical="top" wrapText="1"/>
    </xf>
    <xf numFmtId="165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/>
    </xf>
    <xf numFmtId="17" fontId="5" fillId="0" borderId="0" xfId="0" applyNumberFormat="1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49" fontId="5" fillId="0" borderId="0" xfId="0" applyNumberFormat="1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4" fontId="2" fillId="0" borderId="1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4" fontId="6" fillId="4" borderId="1" xfId="0" applyNumberFormat="1" applyFont="1" applyFill="1" applyBorder="1" applyAlignment="1">
      <alignment vertical="top" wrapText="1"/>
    </xf>
    <xf numFmtId="4" fontId="5" fillId="0" borderId="0" xfId="0" applyNumberFormat="1" applyFont="1" applyFill="1" applyBorder="1" applyAlignment="1">
      <alignment vertical="top" wrapText="1"/>
    </xf>
    <xf numFmtId="4" fontId="5" fillId="0" borderId="0" xfId="0" applyNumberFormat="1" applyFont="1" applyAlignment="1">
      <alignment vertical="top" wrapText="1"/>
    </xf>
    <xf numFmtId="4" fontId="5" fillId="0" borderId="0" xfId="0" applyNumberFormat="1" applyFont="1" applyFill="1" applyAlignment="1">
      <alignment vertical="top" wrapText="1"/>
    </xf>
    <xf numFmtId="4" fontId="2" fillId="2" borderId="1" xfId="0" applyNumberFormat="1" applyFont="1" applyFill="1" applyBorder="1" applyAlignment="1">
      <alignment vertical="top" wrapText="1"/>
    </xf>
    <xf numFmtId="4" fontId="7" fillId="2" borderId="1" xfId="0" applyNumberFormat="1" applyFont="1" applyFill="1" applyBorder="1" applyAlignment="1">
      <alignment vertical="top" wrapText="1"/>
    </xf>
    <xf numFmtId="4" fontId="1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4" fillId="0" borderId="0" xfId="0" applyFont="1" applyFill="1" applyAlignment="1">
      <alignment vertical="top" wrapText="1"/>
    </xf>
    <xf numFmtId="0" fontId="14" fillId="0" borderId="0" xfId="0" applyFont="1" applyFill="1" applyAlignment="1">
      <alignment vertical="top"/>
    </xf>
    <xf numFmtId="0" fontId="19" fillId="0" borderId="0" xfId="0" applyFont="1" applyAlignment="1">
      <alignment horizontal="center"/>
    </xf>
    <xf numFmtId="0" fontId="17" fillId="7" borderId="5" xfId="2" applyNumberFormat="1" applyFont="1" applyFill="1" applyBorder="1" applyAlignment="1">
      <alignment horizontal="center" vertical="center" wrapText="1"/>
    </xf>
    <xf numFmtId="164" fontId="17" fillId="7" borderId="6" xfId="2" applyNumberFormat="1" applyFont="1" applyFill="1" applyBorder="1" applyAlignment="1">
      <alignment horizontal="center" vertical="center" wrapText="1"/>
    </xf>
    <xf numFmtId="0" fontId="17" fillId="7" borderId="7" xfId="2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top" wrapText="1"/>
    </xf>
    <xf numFmtId="0" fontId="17" fillId="2" borderId="9" xfId="0" applyFont="1" applyFill="1" applyBorder="1" applyAlignment="1">
      <alignment horizontal="center" vertical="center" wrapText="1"/>
    </xf>
    <xf numFmtId="0" fontId="18" fillId="2" borderId="9" xfId="2" applyNumberFormat="1" applyFont="1" applyFill="1" applyBorder="1" applyAlignment="1">
      <alignment horizontal="center" vertical="center" wrapText="1"/>
    </xf>
    <xf numFmtId="0" fontId="18" fillId="2" borderId="9" xfId="2" applyFont="1" applyFill="1" applyBorder="1" applyAlignment="1">
      <alignment horizontal="center" vertical="center" wrapText="1"/>
    </xf>
    <xf numFmtId="164" fontId="1" fillId="2" borderId="9" xfId="2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1" xfId="0" applyFont="1" applyFill="1" applyBorder="1" applyAlignment="1">
      <alignment horizontal="left" vertical="center" wrapText="1"/>
    </xf>
    <xf numFmtId="4" fontId="17" fillId="7" borderId="6" xfId="2" applyNumberFormat="1" applyFont="1" applyFill="1" applyBorder="1" applyAlignment="1">
      <alignment horizontal="center" vertical="center" wrapText="1"/>
    </xf>
    <xf numFmtId="4" fontId="18" fillId="2" borderId="9" xfId="2" applyNumberFormat="1" applyFont="1" applyFill="1" applyBorder="1" applyAlignment="1">
      <alignment horizontal="center" vertical="center" wrapText="1"/>
    </xf>
    <xf numFmtId="4" fontId="19" fillId="0" borderId="0" xfId="0" applyNumberFormat="1" applyFont="1" applyAlignment="1">
      <alignment horizontal="center"/>
    </xf>
    <xf numFmtId="4" fontId="17" fillId="7" borderId="7" xfId="2" applyNumberFormat="1" applyFont="1" applyFill="1" applyBorder="1" applyAlignment="1">
      <alignment horizontal="center" vertical="center" wrapText="1"/>
    </xf>
    <xf numFmtId="4" fontId="17" fillId="2" borderId="9" xfId="2" applyNumberFormat="1" applyFont="1" applyFill="1" applyBorder="1" applyAlignment="1">
      <alignment horizontal="right" vertical="center" wrapText="1"/>
    </xf>
    <xf numFmtId="4" fontId="19" fillId="0" borderId="0" xfId="0" applyNumberFormat="1" applyFont="1" applyBorder="1" applyAlignment="1">
      <alignment horizontal="right" vertical="center"/>
    </xf>
    <xf numFmtId="4" fontId="19" fillId="0" borderId="0" xfId="0" applyNumberFormat="1" applyFont="1" applyAlignment="1">
      <alignment horizontal="right" vertical="center"/>
    </xf>
    <xf numFmtId="0" fontId="20" fillId="7" borderId="7" xfId="2" applyFont="1" applyFill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right" vertical="center" wrapText="1"/>
    </xf>
    <xf numFmtId="4" fontId="0" fillId="8" borderId="1" xfId="0" applyNumberFormat="1" applyFont="1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 wrapText="1"/>
    </xf>
    <xf numFmtId="4" fontId="0" fillId="9" borderId="1" xfId="0" applyNumberFormat="1" applyFont="1" applyFill="1" applyBorder="1" applyAlignment="1">
      <alignment vertical="top" wrapText="1"/>
    </xf>
    <xf numFmtId="4" fontId="0" fillId="10" borderId="1" xfId="0" applyNumberFormat="1" applyFont="1" applyFill="1" applyBorder="1" applyAlignment="1">
      <alignment vertical="top" wrapText="1"/>
    </xf>
    <xf numFmtId="4" fontId="19" fillId="0" borderId="0" xfId="0" applyNumberFormat="1" applyFont="1" applyAlignment="1">
      <alignment horizontal="right" vertical="center" wrapText="1"/>
    </xf>
    <xf numFmtId="4" fontId="19" fillId="0" borderId="0" xfId="0" applyNumberFormat="1" applyFont="1" applyBorder="1" applyAlignment="1">
      <alignment horizontal="right"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right" vertical="center" wrapText="1"/>
    </xf>
    <xf numFmtId="4" fontId="19" fillId="0" borderId="1" xfId="0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 wrapText="1"/>
    </xf>
    <xf numFmtId="4" fontId="17" fillId="0" borderId="0" xfId="0" applyNumberFormat="1" applyFont="1" applyAlignment="1">
      <alignment horizontal="center"/>
    </xf>
    <xf numFmtId="4" fontId="17" fillId="7" borderId="1" xfId="0" applyNumberFormat="1" applyFont="1" applyFill="1" applyBorder="1" applyAlignment="1">
      <alignment horizontal="right" vertical="center" wrapText="1"/>
    </xf>
    <xf numFmtId="10" fontId="17" fillId="2" borderId="9" xfId="0" applyNumberFormat="1" applyFont="1" applyFill="1" applyBorder="1" applyAlignment="1">
      <alignment horizontal="center" vertical="center" wrapText="1"/>
    </xf>
    <xf numFmtId="10" fontId="17" fillId="7" borderId="9" xfId="0" applyNumberFormat="1" applyFont="1" applyFill="1" applyBorder="1" applyAlignment="1">
      <alignment horizontal="center" vertical="center" wrapText="1"/>
    </xf>
    <xf numFmtId="10" fontId="19" fillId="7" borderId="1" xfId="0" applyNumberFormat="1" applyFont="1" applyFill="1" applyBorder="1" applyAlignment="1">
      <alignment horizontal="center" vertical="center" wrapText="1"/>
    </xf>
    <xf numFmtId="4" fontId="17" fillId="11" borderId="9" xfId="2" applyNumberFormat="1" applyFont="1" applyFill="1" applyBorder="1" applyAlignment="1">
      <alignment horizontal="right" vertical="center" wrapText="1"/>
    </xf>
    <xf numFmtId="4" fontId="2" fillId="0" borderId="3" xfId="0" applyNumberFormat="1" applyFont="1" applyFill="1" applyBorder="1" applyAlignment="1">
      <alignment vertical="top" wrapText="1"/>
    </xf>
    <xf numFmtId="4" fontId="8" fillId="4" borderId="1" xfId="0" applyNumberFormat="1" applyFont="1" applyFill="1" applyBorder="1" applyAlignment="1">
      <alignment vertical="top" wrapText="1"/>
    </xf>
    <xf numFmtId="0" fontId="2" fillId="12" borderId="1" xfId="0" applyFont="1" applyFill="1" applyBorder="1" applyAlignment="1">
      <alignment vertical="top" wrapText="1"/>
    </xf>
    <xf numFmtId="4" fontId="3" fillId="0" borderId="3" xfId="0" applyNumberFormat="1" applyFont="1" applyFill="1" applyBorder="1" applyAlignment="1">
      <alignment vertical="top" wrapText="1"/>
    </xf>
    <xf numFmtId="4" fontId="18" fillId="0" borderId="0" xfId="0" applyNumberFormat="1" applyFont="1" applyAlignment="1">
      <alignment horizontal="center"/>
    </xf>
    <xf numFmtId="0" fontId="13" fillId="0" borderId="1" xfId="0" applyFont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17" fontId="5" fillId="0" borderId="0" xfId="0" applyNumberFormat="1" applyFont="1" applyFill="1" applyBorder="1" applyAlignment="1">
      <alignment vertical="top" wrapText="1"/>
    </xf>
    <xf numFmtId="17" fontId="2" fillId="0" borderId="0" xfId="0" applyNumberFormat="1" applyFont="1" applyFill="1" applyBorder="1" applyAlignment="1">
      <alignment vertical="top" wrapText="1"/>
    </xf>
    <xf numFmtId="14" fontId="3" fillId="0" borderId="3" xfId="0" applyNumberFormat="1" applyFont="1" applyFill="1" applyBorder="1" applyAlignment="1">
      <alignment vertical="top" wrapText="1"/>
    </xf>
    <xf numFmtId="17" fontId="2" fillId="0" borderId="1" xfId="0" applyNumberFormat="1" applyFont="1" applyFill="1" applyBorder="1" applyAlignment="1">
      <alignment vertical="top" wrapText="1"/>
    </xf>
    <xf numFmtId="17" fontId="7" fillId="0" borderId="1" xfId="0" applyNumberFormat="1" applyFont="1" applyFill="1" applyBorder="1" applyAlignment="1">
      <alignment vertical="top" wrapText="1"/>
    </xf>
    <xf numFmtId="17" fontId="7" fillId="2" borderId="1" xfId="0" applyNumberFormat="1" applyFont="1" applyFill="1" applyBorder="1" applyAlignment="1">
      <alignment vertical="top" wrapText="1"/>
    </xf>
    <xf numFmtId="0" fontId="8" fillId="0" borderId="3" xfId="0" applyFont="1" applyFill="1" applyBorder="1" applyAlignment="1">
      <alignment vertical="top" wrapText="1"/>
    </xf>
    <xf numFmtId="0" fontId="19" fillId="0" borderId="1" xfId="0" applyFont="1" applyBorder="1" applyAlignment="1">
      <alignment horizontal="right" vertical="center" wrapText="1"/>
    </xf>
    <xf numFmtId="4" fontId="19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Fill="1" applyBorder="1" applyAlignment="1">
      <alignment horizontal="right" vertical="center" wrapText="1"/>
    </xf>
    <xf numFmtId="0" fontId="2" fillId="13" borderId="1" xfId="0" applyFont="1" applyFill="1" applyBorder="1" applyAlignment="1">
      <alignment vertical="top" wrapText="1"/>
    </xf>
    <xf numFmtId="49" fontId="2" fillId="12" borderId="1" xfId="0" applyNumberFormat="1" applyFont="1" applyFill="1" applyBorder="1" applyAlignment="1">
      <alignment vertical="top" wrapText="1"/>
    </xf>
    <xf numFmtId="4" fontId="17" fillId="0" borderId="0" xfId="0" applyNumberFormat="1" applyFont="1" applyAlignment="1">
      <alignment vertical="top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vertical="top"/>
    </xf>
    <xf numFmtId="4" fontId="18" fillId="0" borderId="0" xfId="0" applyNumberFormat="1" applyFont="1" applyAlignment="1">
      <alignment vertical="top" wrapText="1"/>
    </xf>
    <xf numFmtId="4" fontId="8" fillId="6" borderId="1" xfId="0" applyNumberFormat="1" applyFont="1" applyFill="1" applyBorder="1" applyAlignment="1">
      <alignment vertical="top" wrapText="1"/>
    </xf>
    <xf numFmtId="4" fontId="7" fillId="6" borderId="1" xfId="0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vertical="top"/>
    </xf>
    <xf numFmtId="4" fontId="7" fillId="0" borderId="0" xfId="0" applyNumberFormat="1" applyFont="1" applyFill="1" applyAlignment="1">
      <alignment vertical="top"/>
    </xf>
    <xf numFmtId="4" fontId="7" fillId="0" borderId="1" xfId="0" applyNumberFormat="1" applyFont="1" applyFill="1" applyBorder="1" applyAlignment="1">
      <alignment vertical="top"/>
    </xf>
    <xf numFmtId="4" fontId="7" fillId="0" borderId="0" xfId="0" applyNumberFormat="1" applyFont="1" applyFill="1" applyBorder="1" applyAlignment="1">
      <alignment vertical="top"/>
    </xf>
    <xf numFmtId="4" fontId="5" fillId="0" borderId="0" xfId="0" applyNumberFormat="1" applyFont="1" applyAlignment="1">
      <alignment vertical="top"/>
    </xf>
    <xf numFmtId="4" fontId="7" fillId="0" borderId="0" xfId="0" applyNumberFormat="1" applyFont="1" applyAlignment="1">
      <alignment vertical="top"/>
    </xf>
    <xf numFmtId="4" fontId="5" fillId="3" borderId="1" xfId="0" applyNumberFormat="1" applyFont="1" applyFill="1" applyBorder="1" applyAlignment="1">
      <alignment vertical="top" wrapText="1"/>
    </xf>
    <xf numFmtId="4" fontId="5" fillId="3" borderId="1" xfId="0" applyNumberFormat="1" applyFont="1" applyFill="1" applyBorder="1" applyAlignment="1">
      <alignment vertical="top"/>
    </xf>
    <xf numFmtId="4" fontId="6" fillId="3" borderId="1" xfId="0" applyNumberFormat="1" applyFont="1" applyFill="1" applyBorder="1" applyAlignment="1">
      <alignment vertical="top"/>
    </xf>
    <xf numFmtId="4" fontId="6" fillId="0" borderId="0" xfId="0" applyNumberFormat="1" applyFont="1" applyFill="1" applyAlignment="1">
      <alignment vertical="top"/>
    </xf>
    <xf numFmtId="4" fontId="6" fillId="0" borderId="0" xfId="0" applyNumberFormat="1" applyFont="1" applyFill="1" applyBorder="1" applyAlignment="1">
      <alignment vertical="top"/>
    </xf>
    <xf numFmtId="4" fontId="6" fillId="0" borderId="0" xfId="0" applyNumberFormat="1" applyFont="1" applyAlignment="1">
      <alignment vertical="top"/>
    </xf>
    <xf numFmtId="4" fontId="3" fillId="4" borderId="1" xfId="0" applyNumberFormat="1" applyFont="1" applyFill="1" applyBorder="1" applyAlignment="1">
      <alignment vertical="top" wrapText="1"/>
    </xf>
    <xf numFmtId="4" fontId="6" fillId="3" borderId="1" xfId="0" applyNumberFormat="1" applyFont="1" applyFill="1" applyBorder="1" applyAlignment="1">
      <alignment vertical="top" wrapText="1"/>
    </xf>
    <xf numFmtId="4" fontId="8" fillId="0" borderId="1" xfId="0" applyNumberFormat="1" applyFont="1" applyBorder="1" applyAlignment="1">
      <alignment vertical="top"/>
    </xf>
    <xf numFmtId="4" fontId="3" fillId="4" borderId="1" xfId="0" applyNumberFormat="1" applyFont="1" applyFill="1" applyBorder="1" applyAlignment="1">
      <alignment horizontal="right" vertical="top" wrapText="1"/>
    </xf>
    <xf numFmtId="0" fontId="0" fillId="0" borderId="0" xfId="0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 wrapText="1"/>
    </xf>
    <xf numFmtId="4" fontId="3" fillId="0" borderId="1" xfId="0" applyNumberFormat="1" applyFont="1" applyFill="1" applyBorder="1" applyAlignment="1">
      <alignment vertical="top" wrapText="1"/>
    </xf>
    <xf numFmtId="4" fontId="2" fillId="3" borderId="1" xfId="0" applyNumberFormat="1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/>
    </xf>
    <xf numFmtId="17" fontId="2" fillId="14" borderId="1" xfId="0" applyNumberFormat="1" applyFont="1" applyFill="1" applyBorder="1" applyAlignment="1">
      <alignment vertical="top"/>
    </xf>
    <xf numFmtId="17" fontId="7" fillId="14" borderId="1" xfId="0" applyNumberFormat="1" applyFont="1" applyFill="1" applyBorder="1" applyAlignment="1">
      <alignment vertical="top" wrapText="1"/>
    </xf>
    <xf numFmtId="49" fontId="2" fillId="14" borderId="1" xfId="0" applyNumberFormat="1" applyFont="1" applyFill="1" applyBorder="1" applyAlignment="1">
      <alignment vertical="top" wrapText="1"/>
    </xf>
    <xf numFmtId="4" fontId="3" fillId="14" borderId="1" xfId="0" applyNumberFormat="1" applyFont="1" applyFill="1" applyBorder="1" applyAlignment="1">
      <alignment vertical="top" wrapText="1"/>
    </xf>
    <xf numFmtId="4" fontId="8" fillId="14" borderId="1" xfId="0" applyNumberFormat="1" applyFont="1" applyFill="1" applyBorder="1" applyAlignment="1">
      <alignment vertical="top" wrapText="1"/>
    </xf>
    <xf numFmtId="4" fontId="2" fillId="14" borderId="1" xfId="0" applyNumberFormat="1" applyFont="1" applyFill="1" applyBorder="1" applyAlignment="1">
      <alignment vertical="top" wrapText="1"/>
    </xf>
    <xf numFmtId="165" fontId="2" fillId="14" borderId="1" xfId="0" applyNumberFormat="1" applyFont="1" applyFill="1" applyBorder="1" applyAlignment="1">
      <alignment vertical="top" wrapText="1"/>
    </xf>
    <xf numFmtId="4" fontId="0" fillId="0" borderId="0" xfId="0" applyNumberFormat="1" applyAlignment="1">
      <alignment vertical="top"/>
    </xf>
    <xf numFmtId="17" fontId="24" fillId="0" borderId="0" xfId="0" applyNumberFormat="1" applyFont="1" applyFill="1" applyBorder="1" applyAlignment="1">
      <alignment vertical="top" wrapText="1"/>
    </xf>
    <xf numFmtId="4" fontId="24" fillId="0" borderId="0" xfId="0" applyNumberFormat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8" fillId="0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wrapText="1"/>
    </xf>
    <xf numFmtId="0" fontId="18" fillId="0" borderId="14" xfId="0" applyFont="1" applyFill="1" applyBorder="1" applyAlignment="1">
      <alignment wrapText="1"/>
    </xf>
    <xf numFmtId="0" fontId="18" fillId="0" borderId="13" xfId="0" applyFont="1" applyFill="1" applyBorder="1" applyAlignment="1">
      <alignment wrapText="1"/>
    </xf>
    <xf numFmtId="10" fontId="19" fillId="0" borderId="1" xfId="3" applyNumberFormat="1" applyFont="1" applyFill="1" applyBorder="1" applyAlignment="1">
      <alignment horizontal="right" vertical="center" wrapText="1"/>
    </xf>
    <xf numFmtId="10" fontId="17" fillId="2" borderId="9" xfId="3" applyNumberFormat="1" applyFont="1" applyFill="1" applyBorder="1" applyAlignment="1">
      <alignment horizontal="center" vertical="center" wrapText="1"/>
    </xf>
    <xf numFmtId="10" fontId="17" fillId="9" borderId="13" xfId="3" applyNumberFormat="1" applyFont="1" applyFill="1" applyBorder="1" applyAlignment="1">
      <alignment horizontal="center" vertical="center" wrapText="1"/>
    </xf>
    <xf numFmtId="0" fontId="0" fillId="16" borderId="0" xfId="0" applyFill="1"/>
    <xf numFmtId="0" fontId="31" fillId="18" borderId="20" xfId="0" applyFont="1" applyFill="1" applyBorder="1" applyAlignment="1">
      <alignment horizontal="center" wrapText="1"/>
    </xf>
    <xf numFmtId="0" fontId="31" fillId="19" borderId="20" xfId="0" applyFont="1" applyFill="1" applyBorder="1" applyAlignment="1">
      <alignment horizontal="center" wrapText="1"/>
    </xf>
    <xf numFmtId="4" fontId="31" fillId="19" borderId="20" xfId="0" applyNumberFormat="1" applyFont="1" applyFill="1" applyBorder="1" applyAlignment="1">
      <alignment horizontal="right" wrapText="1"/>
    </xf>
    <xf numFmtId="0" fontId="31" fillId="19" borderId="20" xfId="0" applyFont="1" applyFill="1" applyBorder="1" applyAlignment="1">
      <alignment horizontal="right" wrapText="1"/>
    </xf>
    <xf numFmtId="0" fontId="29" fillId="17" borderId="20" xfId="0" applyFont="1" applyFill="1" applyBorder="1" applyAlignment="1">
      <alignment vertical="top" wrapText="1"/>
    </xf>
    <xf numFmtId="0" fontId="29" fillId="17" borderId="20" xfId="0" applyFont="1" applyFill="1" applyBorder="1" applyAlignment="1">
      <alignment horizontal="right" vertical="top" wrapText="1"/>
    </xf>
    <xf numFmtId="0" fontId="29" fillId="16" borderId="20" xfId="0" applyFont="1" applyFill="1" applyBorder="1" applyAlignment="1">
      <alignment vertical="top" wrapText="1"/>
    </xf>
    <xf numFmtId="0" fontId="29" fillId="16" borderId="20" xfId="0" applyFont="1" applyFill="1" applyBorder="1" applyAlignment="1">
      <alignment horizontal="right" vertical="top" wrapText="1"/>
    </xf>
    <xf numFmtId="0" fontId="32" fillId="16" borderId="20" xfId="0" applyFont="1" applyFill="1" applyBorder="1" applyAlignment="1">
      <alignment horizontal="center" vertical="top" wrapText="1"/>
    </xf>
    <xf numFmtId="4" fontId="32" fillId="16" borderId="20" xfId="0" applyNumberFormat="1" applyFont="1" applyFill="1" applyBorder="1" applyAlignment="1">
      <alignment horizontal="right" vertical="top" wrapText="1"/>
    </xf>
    <xf numFmtId="0" fontId="32" fillId="16" borderId="20" xfId="0" applyFont="1" applyFill="1" applyBorder="1" applyAlignment="1">
      <alignment horizontal="right" vertical="top" wrapText="1"/>
    </xf>
    <xf numFmtId="10" fontId="32" fillId="16" borderId="20" xfId="0" applyNumberFormat="1" applyFont="1" applyFill="1" applyBorder="1" applyAlignment="1">
      <alignment horizontal="right" vertical="top" wrapText="1"/>
    </xf>
    <xf numFmtId="0" fontId="3" fillId="0" borderId="3" xfId="0" applyFont="1" applyBorder="1" applyAlignment="1">
      <alignment vertical="top"/>
    </xf>
    <xf numFmtId="164" fontId="17" fillId="9" borderId="8" xfId="2" applyNumberFormat="1" applyFont="1" applyFill="1" applyBorder="1" applyAlignment="1">
      <alignment horizontal="center" wrapText="1"/>
    </xf>
    <xf numFmtId="0" fontId="19" fillId="0" borderId="0" xfId="0" applyFont="1" applyFill="1" applyBorder="1" applyAlignment="1">
      <alignment vertical="top"/>
    </xf>
    <xf numFmtId="4" fontId="17" fillId="0" borderId="0" xfId="0" applyNumberFormat="1" applyFont="1" applyFill="1" applyBorder="1" applyAlignment="1">
      <alignment vertical="top"/>
    </xf>
    <xf numFmtId="0" fontId="17" fillId="0" borderId="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4" fontId="19" fillId="0" borderId="0" xfId="0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16" fontId="0" fillId="0" borderId="0" xfId="0" applyNumberForma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18" fillId="0" borderId="0" xfId="0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19" fillId="0" borderId="1" xfId="3" applyNumberFormat="1" applyFont="1" applyFill="1" applyBorder="1" applyAlignment="1">
      <alignment horizontal="right" vertical="center" wrapText="1"/>
    </xf>
    <xf numFmtId="0" fontId="34" fillId="0" borderId="0" xfId="0" applyFont="1" applyAlignment="1">
      <alignment horizontal="center" vertical="top" wrapText="1"/>
    </xf>
    <xf numFmtId="4" fontId="17" fillId="22" borderId="13" xfId="2" applyNumberFormat="1" applyFont="1" applyFill="1" applyBorder="1" applyAlignment="1">
      <alignment horizontal="right" vertical="center" wrapText="1"/>
    </xf>
    <xf numFmtId="4" fontId="17" fillId="23" borderId="13" xfId="2" applyNumberFormat="1" applyFont="1" applyFill="1" applyBorder="1" applyAlignment="1">
      <alignment horizontal="right" vertical="center" wrapText="1"/>
    </xf>
    <xf numFmtId="4" fontId="17" fillId="15" borderId="13" xfId="2" applyNumberFormat="1" applyFont="1" applyFill="1" applyBorder="1" applyAlignment="1">
      <alignment horizontal="right" vertical="center" wrapText="1"/>
    </xf>
    <xf numFmtId="4" fontId="17" fillId="15" borderId="1" xfId="0" applyNumberFormat="1" applyFont="1" applyFill="1" applyBorder="1" applyAlignment="1">
      <alignment horizontal="right" vertical="center" wrapText="1"/>
    </xf>
    <xf numFmtId="4" fontId="17" fillId="25" borderId="13" xfId="2" applyNumberFormat="1" applyFont="1" applyFill="1" applyBorder="1" applyAlignment="1">
      <alignment horizontal="right" vertical="center" wrapText="1"/>
    </xf>
    <xf numFmtId="10" fontId="17" fillId="25" borderId="7" xfId="0" applyNumberFormat="1" applyFont="1" applyFill="1" applyBorder="1" applyAlignment="1">
      <alignment horizontal="center" vertical="center" wrapText="1"/>
    </xf>
    <xf numFmtId="4" fontId="17" fillId="5" borderId="26" xfId="0" applyNumberFormat="1" applyFont="1" applyFill="1" applyBorder="1" applyAlignment="1">
      <alignment vertical="center"/>
    </xf>
    <xf numFmtId="4" fontId="17" fillId="5" borderId="27" xfId="0" applyNumberFormat="1" applyFont="1" applyFill="1" applyBorder="1" applyAlignment="1">
      <alignment vertical="center"/>
    </xf>
    <xf numFmtId="4" fontId="17" fillId="24" borderId="27" xfId="0" applyNumberFormat="1" applyFont="1" applyFill="1" applyBorder="1" applyAlignment="1">
      <alignment vertical="center"/>
    </xf>
    <xf numFmtId="4" fontId="17" fillId="24" borderId="27" xfId="0" applyNumberFormat="1" applyFont="1" applyFill="1" applyBorder="1" applyAlignment="1">
      <alignment horizontal="center" vertical="center"/>
    </xf>
    <xf numFmtId="4" fontId="18" fillId="15" borderId="7" xfId="0" applyNumberFormat="1" applyFont="1" applyFill="1" applyBorder="1" applyAlignment="1">
      <alignment horizontal="center"/>
    </xf>
    <xf numFmtId="0" fontId="17" fillId="15" borderId="7" xfId="0" applyFont="1" applyFill="1" applyBorder="1" applyAlignment="1">
      <alignment horizontal="center"/>
    </xf>
    <xf numFmtId="10" fontId="19" fillId="15" borderId="13" xfId="0" applyNumberFormat="1" applyFont="1" applyFill="1" applyBorder="1" applyAlignment="1">
      <alignment horizontal="center" vertical="center" wrapText="1"/>
    </xf>
    <xf numFmtId="10" fontId="19" fillId="15" borderId="9" xfId="0" applyNumberFormat="1" applyFont="1" applyFill="1" applyBorder="1" applyAlignment="1">
      <alignment horizontal="center" vertical="center" wrapText="1"/>
    </xf>
    <xf numFmtId="10" fontId="19" fillId="15" borderId="1" xfId="0" applyNumberFormat="1" applyFont="1" applyFill="1" applyBorder="1" applyAlignment="1">
      <alignment horizontal="center" vertical="center" wrapText="1"/>
    </xf>
    <xf numFmtId="4" fontId="17" fillId="22" borderId="7" xfId="0" applyNumberFormat="1" applyFont="1" applyFill="1" applyBorder="1" applyAlignment="1">
      <alignment horizontal="center" wrapText="1"/>
    </xf>
    <xf numFmtId="0" fontId="17" fillId="22" borderId="7" xfId="0" applyFont="1" applyFill="1" applyBorder="1" applyAlignment="1">
      <alignment horizontal="center"/>
    </xf>
    <xf numFmtId="10" fontId="19" fillId="22" borderId="13" xfId="0" applyNumberFormat="1" applyFont="1" applyFill="1" applyBorder="1" applyAlignment="1">
      <alignment horizontal="center" vertical="center" wrapText="1"/>
    </xf>
    <xf numFmtId="10" fontId="19" fillId="22" borderId="1" xfId="0" applyNumberFormat="1" applyFont="1" applyFill="1" applyBorder="1" applyAlignment="1">
      <alignment horizontal="center" vertical="center" wrapText="1"/>
    </xf>
    <xf numFmtId="4" fontId="17" fillId="22" borderId="1" xfId="0" applyNumberFormat="1" applyFont="1" applyFill="1" applyBorder="1" applyAlignment="1">
      <alignment horizontal="right" vertical="center" wrapText="1"/>
    </xf>
    <xf numFmtId="0" fontId="17" fillId="26" borderId="7" xfId="0" applyFont="1" applyFill="1" applyBorder="1" applyAlignment="1">
      <alignment horizontal="center" wrapText="1"/>
    </xf>
    <xf numFmtId="0" fontId="17" fillId="26" borderId="7" xfId="0" applyFont="1" applyFill="1" applyBorder="1" applyAlignment="1">
      <alignment horizontal="center"/>
    </xf>
    <xf numFmtId="4" fontId="17" fillId="26" borderId="13" xfId="2" applyNumberFormat="1" applyFont="1" applyFill="1" applyBorder="1" applyAlignment="1">
      <alignment horizontal="right" vertical="center" wrapText="1"/>
    </xf>
    <xf numFmtId="10" fontId="19" fillId="26" borderId="13" xfId="0" applyNumberFormat="1" applyFont="1" applyFill="1" applyBorder="1" applyAlignment="1">
      <alignment horizontal="center" vertical="center" wrapText="1"/>
    </xf>
    <xf numFmtId="10" fontId="19" fillId="26" borderId="1" xfId="0" applyNumberFormat="1" applyFont="1" applyFill="1" applyBorder="1" applyAlignment="1">
      <alignment horizontal="center" vertical="center" wrapText="1"/>
    </xf>
    <xf numFmtId="4" fontId="17" fillId="26" borderId="1" xfId="0" applyNumberFormat="1" applyFont="1" applyFill="1" applyBorder="1" applyAlignment="1">
      <alignment horizontal="right" vertical="center" wrapText="1"/>
    </xf>
    <xf numFmtId="10" fontId="19" fillId="26" borderId="9" xfId="0" applyNumberFormat="1" applyFont="1" applyFill="1" applyBorder="1" applyAlignment="1">
      <alignment horizontal="center" vertical="center" wrapText="1"/>
    </xf>
    <xf numFmtId="0" fontId="17" fillId="27" borderId="7" xfId="0" applyFont="1" applyFill="1" applyBorder="1" applyAlignment="1">
      <alignment horizontal="center" wrapText="1"/>
    </xf>
    <xf numFmtId="0" fontId="17" fillId="27" borderId="7" xfId="0" applyFont="1" applyFill="1" applyBorder="1" applyAlignment="1">
      <alignment horizontal="center"/>
    </xf>
    <xf numFmtId="4" fontId="17" fillId="27" borderId="13" xfId="2" applyNumberFormat="1" applyFont="1" applyFill="1" applyBorder="1" applyAlignment="1">
      <alignment horizontal="right" vertical="center" wrapText="1"/>
    </xf>
    <xf numFmtId="10" fontId="19" fillId="27" borderId="13" xfId="0" applyNumberFormat="1" applyFont="1" applyFill="1" applyBorder="1" applyAlignment="1">
      <alignment horizontal="center" vertical="center" wrapText="1"/>
    </xf>
    <xf numFmtId="10" fontId="19" fillId="27" borderId="1" xfId="0" applyNumberFormat="1" applyFont="1" applyFill="1" applyBorder="1" applyAlignment="1">
      <alignment horizontal="center" vertical="center" wrapText="1"/>
    </xf>
    <xf numFmtId="4" fontId="17" fillId="27" borderId="1" xfId="0" applyNumberFormat="1" applyFont="1" applyFill="1" applyBorder="1" applyAlignment="1">
      <alignment horizontal="right" vertical="center" wrapText="1"/>
    </xf>
    <xf numFmtId="10" fontId="19" fillId="27" borderId="9" xfId="0" applyNumberFormat="1" applyFont="1" applyFill="1" applyBorder="1" applyAlignment="1">
      <alignment horizontal="center" vertical="center" wrapText="1"/>
    </xf>
    <xf numFmtId="10" fontId="17" fillId="28" borderId="9" xfId="0" applyNumberFormat="1" applyFont="1" applyFill="1" applyBorder="1" applyAlignment="1">
      <alignment horizontal="center" vertical="center" wrapText="1"/>
    </xf>
    <xf numFmtId="4" fontId="17" fillId="28" borderId="9" xfId="2" applyNumberFormat="1" applyFont="1" applyFill="1" applyBorder="1" applyAlignment="1">
      <alignment horizontal="right" vertical="center" wrapText="1"/>
    </xf>
    <xf numFmtId="10" fontId="19" fillId="28" borderId="9" xfId="0" applyNumberFormat="1" applyFont="1" applyFill="1" applyBorder="1" applyAlignment="1">
      <alignment horizontal="center" vertical="center" wrapText="1"/>
    </xf>
    <xf numFmtId="10" fontId="19" fillId="28" borderId="1" xfId="0" applyNumberFormat="1" applyFont="1" applyFill="1" applyBorder="1" applyAlignment="1">
      <alignment horizontal="center" vertical="center" wrapText="1"/>
    </xf>
    <xf numFmtId="4" fontId="17" fillId="15" borderId="12" xfId="2" applyNumberFormat="1" applyFont="1" applyFill="1" applyBorder="1" applyAlignment="1">
      <alignment vertical="center" wrapText="1"/>
    </xf>
    <xf numFmtId="4" fontId="17" fillId="15" borderId="13" xfId="2" applyNumberFormat="1" applyFont="1" applyFill="1" applyBorder="1" applyAlignment="1">
      <alignment vertical="center" wrapText="1"/>
    </xf>
    <xf numFmtId="4" fontId="17" fillId="15" borderId="7" xfId="2" applyNumberFormat="1" applyFont="1" applyFill="1" applyBorder="1" applyAlignment="1">
      <alignment horizontal="center" vertical="center" wrapText="1"/>
    </xf>
    <xf numFmtId="4" fontId="0" fillId="29" borderId="1" xfId="0" applyNumberFormat="1" applyFont="1" applyFill="1" applyBorder="1" applyAlignment="1">
      <alignment horizontal="right" vertical="center" wrapText="1"/>
    </xf>
    <xf numFmtId="4" fontId="18" fillId="15" borderId="1" xfId="0" applyNumberFormat="1" applyFont="1" applyFill="1" applyBorder="1" applyAlignment="1">
      <alignment horizontal="right" vertical="center" wrapText="1"/>
    </xf>
    <xf numFmtId="4" fontId="17" fillId="22" borderId="12" xfId="2" applyNumberFormat="1" applyFont="1" applyFill="1" applyBorder="1" applyAlignment="1">
      <alignment vertical="center" wrapText="1"/>
    </xf>
    <xf numFmtId="4" fontId="17" fillId="22" borderId="13" xfId="2" applyNumberFormat="1" applyFont="1" applyFill="1" applyBorder="1" applyAlignment="1">
      <alignment vertical="center" wrapText="1"/>
    </xf>
    <xf numFmtId="4" fontId="17" fillId="22" borderId="7" xfId="2" applyNumberFormat="1" applyFont="1" applyFill="1" applyBorder="1" applyAlignment="1">
      <alignment horizontal="center" vertical="center" wrapText="1"/>
    </xf>
    <xf numFmtId="4" fontId="0" fillId="30" borderId="1" xfId="0" applyNumberFormat="1" applyFont="1" applyFill="1" applyBorder="1" applyAlignment="1">
      <alignment horizontal="right" vertical="center" wrapText="1"/>
    </xf>
    <xf numFmtId="4" fontId="0" fillId="22" borderId="1" xfId="0" applyNumberFormat="1" applyFont="1" applyFill="1" applyBorder="1" applyAlignment="1">
      <alignment horizontal="right" vertical="center" wrapText="1"/>
    </xf>
    <xf numFmtId="4" fontId="18" fillId="22" borderId="1" xfId="0" applyNumberFormat="1" applyFont="1" applyFill="1" applyBorder="1" applyAlignment="1">
      <alignment horizontal="right" vertical="center" wrapText="1"/>
    </xf>
    <xf numFmtId="4" fontId="0" fillId="31" borderId="1" xfId="0" applyNumberFormat="1" applyFont="1" applyFill="1" applyBorder="1" applyAlignment="1">
      <alignment horizontal="right" vertical="center" wrapText="1"/>
    </xf>
    <xf numFmtId="4" fontId="0" fillId="32" borderId="1" xfId="0" applyNumberFormat="1" applyFont="1" applyFill="1" applyBorder="1" applyAlignment="1">
      <alignment horizontal="right" vertical="center" wrapText="1"/>
    </xf>
    <xf numFmtId="4" fontId="17" fillId="26" borderId="12" xfId="2" applyNumberFormat="1" applyFont="1" applyFill="1" applyBorder="1" applyAlignment="1">
      <alignment vertical="center" wrapText="1"/>
    </xf>
    <xf numFmtId="4" fontId="17" fillId="26" borderId="13" xfId="2" applyNumberFormat="1" applyFont="1" applyFill="1" applyBorder="1" applyAlignment="1">
      <alignment vertical="center" wrapText="1"/>
    </xf>
    <xf numFmtId="4" fontId="17" fillId="26" borderId="7" xfId="2" applyNumberFormat="1" applyFont="1" applyFill="1" applyBorder="1" applyAlignment="1">
      <alignment horizontal="center" vertical="center" wrapText="1"/>
    </xf>
    <xf numFmtId="4" fontId="0" fillId="33" borderId="1" xfId="0" applyNumberFormat="1" applyFont="1" applyFill="1" applyBorder="1" applyAlignment="1">
      <alignment horizontal="right" vertical="center" wrapText="1"/>
    </xf>
    <xf numFmtId="4" fontId="0" fillId="26" borderId="1" xfId="0" applyNumberFormat="1" applyFont="1" applyFill="1" applyBorder="1" applyAlignment="1">
      <alignment horizontal="right" vertical="center" wrapText="1"/>
    </xf>
    <xf numFmtId="4" fontId="21" fillId="33" borderId="1" xfId="0" applyNumberFormat="1" applyFont="1" applyFill="1" applyBorder="1" applyAlignment="1">
      <alignment horizontal="right" vertical="center" wrapText="1"/>
    </xf>
    <xf numFmtId="4" fontId="21" fillId="26" borderId="1" xfId="0" applyNumberFormat="1" applyFont="1" applyFill="1" applyBorder="1" applyAlignment="1">
      <alignment horizontal="right" vertical="center" wrapText="1"/>
    </xf>
    <xf numFmtId="4" fontId="0" fillId="34" borderId="1" xfId="0" applyNumberFormat="1" applyFont="1" applyFill="1" applyBorder="1" applyAlignment="1">
      <alignment horizontal="right" vertical="center" wrapText="1"/>
    </xf>
    <xf numFmtId="4" fontId="17" fillId="27" borderId="8" xfId="2" applyNumberFormat="1" applyFont="1" applyFill="1" applyBorder="1" applyAlignment="1">
      <alignment horizontal="center" vertical="center" wrapText="1"/>
    </xf>
    <xf numFmtId="4" fontId="17" fillId="27" borderId="7" xfId="2" applyNumberFormat="1" applyFont="1" applyFill="1" applyBorder="1" applyAlignment="1">
      <alignment horizontal="center" vertical="center" wrapText="1"/>
    </xf>
    <xf numFmtId="4" fontId="0" fillId="35" borderId="1" xfId="0" applyNumberFormat="1" applyFont="1" applyFill="1" applyBorder="1" applyAlignment="1">
      <alignment horizontal="right" vertical="center" wrapText="1"/>
    </xf>
    <xf numFmtId="4" fontId="0" fillId="27" borderId="1" xfId="0" applyNumberFormat="1" applyFont="1" applyFill="1" applyBorder="1" applyAlignment="1">
      <alignment horizontal="right" vertical="center" wrapText="1"/>
    </xf>
    <xf numFmtId="4" fontId="21" fillId="27" borderId="1" xfId="0" applyNumberFormat="1" applyFont="1" applyFill="1" applyBorder="1" applyAlignment="1">
      <alignment horizontal="right" vertical="center" wrapText="1"/>
    </xf>
    <xf numFmtId="4" fontId="0" fillId="36" borderId="1" xfId="0" applyNumberFormat="1" applyFont="1" applyFill="1" applyBorder="1" applyAlignment="1">
      <alignment horizontal="right" vertical="center" wrapText="1"/>
    </xf>
    <xf numFmtId="164" fontId="1" fillId="28" borderId="9" xfId="2" applyNumberFormat="1" applyFont="1" applyFill="1" applyBorder="1" applyAlignment="1">
      <alignment horizontal="center" vertical="center" wrapText="1"/>
    </xf>
    <xf numFmtId="4" fontId="17" fillId="25" borderId="7" xfId="0" applyNumberFormat="1" applyFont="1" applyFill="1" applyBorder="1" applyAlignment="1">
      <alignment horizontal="center"/>
    </xf>
    <xf numFmtId="0" fontId="17" fillId="25" borderId="7" xfId="0" applyFont="1" applyFill="1" applyBorder="1" applyAlignment="1">
      <alignment horizontal="center"/>
    </xf>
    <xf numFmtId="0" fontId="17" fillId="21" borderId="17" xfId="0" applyFont="1" applyFill="1" applyBorder="1" applyAlignment="1">
      <alignment vertical="center" wrapText="1"/>
    </xf>
    <xf numFmtId="0" fontId="17" fillId="21" borderId="15" xfId="0" applyFont="1" applyFill="1" applyBorder="1" applyAlignment="1">
      <alignment vertical="center" wrapText="1"/>
    </xf>
    <xf numFmtId="0" fontId="17" fillId="21" borderId="15" xfId="0" applyFont="1" applyFill="1" applyBorder="1" applyAlignment="1">
      <alignment vertical="center"/>
    </xf>
    <xf numFmtId="0" fontId="17" fillId="21" borderId="18" xfId="0" applyFont="1" applyFill="1" applyBorder="1" applyAlignment="1">
      <alignment vertical="center" wrapText="1"/>
    </xf>
    <xf numFmtId="0" fontId="17" fillId="21" borderId="10" xfId="0" applyFont="1" applyFill="1" applyBorder="1" applyAlignment="1">
      <alignment vertical="center" wrapText="1"/>
    </xf>
    <xf numFmtId="0" fontId="17" fillId="21" borderId="16" xfId="0" applyFont="1" applyFill="1" applyBorder="1" applyAlignment="1">
      <alignment vertical="center" wrapText="1"/>
    </xf>
    <xf numFmtId="4" fontId="17" fillId="21" borderId="19" xfId="0" applyNumberFormat="1" applyFont="1" applyFill="1" applyBorder="1" applyAlignment="1">
      <alignment vertical="center" wrapText="1"/>
    </xf>
    <xf numFmtId="0" fontId="17" fillId="21" borderId="15" xfId="0" applyFont="1" applyFill="1" applyBorder="1" applyAlignment="1">
      <alignment horizontal="center" vertical="center"/>
    </xf>
    <xf numFmtId="0" fontId="17" fillId="21" borderId="18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center"/>
    </xf>
    <xf numFmtId="4" fontId="0" fillId="37" borderId="1" xfId="0" applyNumberFormat="1" applyFont="1" applyFill="1" applyBorder="1" applyAlignment="1">
      <alignment horizontal="right" vertical="center" wrapText="1"/>
    </xf>
    <xf numFmtId="4" fontId="0" fillId="38" borderId="1" xfId="0" applyNumberFormat="1" applyFont="1" applyFill="1" applyBorder="1" applyAlignment="1">
      <alignment vertical="top" wrapText="1"/>
    </xf>
    <xf numFmtId="0" fontId="20" fillId="16" borderId="1" xfId="4" applyFont="1" applyFill="1" applyBorder="1" applyAlignment="1">
      <alignment horizontal="center" vertical="center" wrapText="1"/>
    </xf>
    <xf numFmtId="0" fontId="20" fillId="16" borderId="23" xfId="4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right" vertical="center"/>
    </xf>
    <xf numFmtId="0" fontId="37" fillId="0" borderId="23" xfId="0" applyFont="1" applyFill="1" applyBorder="1" applyAlignment="1">
      <alignment horizontal="right" vertical="center"/>
    </xf>
    <xf numFmtId="0" fontId="37" fillId="0" borderId="1" xfId="0" applyFont="1" applyFill="1" applyBorder="1" applyAlignment="1">
      <alignment horizontal="right" vertical="center"/>
    </xf>
    <xf numFmtId="0" fontId="20" fillId="0" borderId="1" xfId="0" applyFont="1" applyFill="1" applyBorder="1" applyAlignment="1">
      <alignment horizontal="center" vertical="center" wrapText="1"/>
    </xf>
    <xf numFmtId="14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17" fontId="37" fillId="0" borderId="1" xfId="0" applyNumberFormat="1" applyFont="1" applyFill="1" applyBorder="1" applyAlignment="1">
      <alignment horizontal="right" vertical="center"/>
    </xf>
    <xf numFmtId="17" fontId="37" fillId="0" borderId="23" xfId="0" applyNumberFormat="1" applyFont="1" applyFill="1" applyBorder="1" applyAlignment="1">
      <alignment horizontal="right" vertical="center"/>
    </xf>
    <xf numFmtId="0" fontId="36" fillId="0" borderId="21" xfId="0" applyFont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top"/>
    </xf>
    <xf numFmtId="0" fontId="5" fillId="0" borderId="0" xfId="0" applyNumberFormat="1" applyFont="1" applyFill="1" applyBorder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0" fontId="5" fillId="0" borderId="0" xfId="0" applyNumberFormat="1" applyFont="1" applyFill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4" fontId="3" fillId="0" borderId="3" xfId="0" applyNumberFormat="1" applyFont="1" applyFill="1" applyBorder="1" applyAlignment="1">
      <alignment horizontal="left" vertical="top" wrapText="1"/>
    </xf>
    <xf numFmtId="0" fontId="20" fillId="16" borderId="1" xfId="4" applyFont="1" applyFill="1" applyBorder="1" applyAlignment="1">
      <alignment horizontal="left" vertical="center" wrapText="1"/>
    </xf>
    <xf numFmtId="17" fontId="5" fillId="0" borderId="0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22" fillId="0" borderId="23" xfId="0" applyFont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top" wrapText="1"/>
    </xf>
    <xf numFmtId="4" fontId="19" fillId="28" borderId="1" xfId="0" applyNumberFormat="1" applyFont="1" applyFill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7" fillId="28" borderId="1" xfId="0" applyNumberFormat="1" applyFont="1" applyFill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17" fontId="5" fillId="0" borderId="1" xfId="0" applyNumberFormat="1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17" fontId="5" fillId="0" borderId="1" xfId="0" applyNumberFormat="1" applyFont="1" applyFill="1" applyBorder="1" applyAlignment="1">
      <alignment vertical="top" wrapText="1"/>
    </xf>
    <xf numFmtId="14" fontId="3" fillId="0" borderId="3" xfId="0" applyNumberFormat="1" applyFont="1" applyFill="1" applyBorder="1" applyAlignment="1">
      <alignment vertical="center" wrapText="1"/>
    </xf>
    <xf numFmtId="14" fontId="20" fillId="0" borderId="1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" fontId="5" fillId="0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38" fillId="0" borderId="0" xfId="0" applyFont="1" applyFill="1" applyBorder="1" applyAlignment="1">
      <alignment vertical="top"/>
    </xf>
    <xf numFmtId="0" fontId="39" fillId="0" borderId="0" xfId="0" applyFont="1" applyFill="1" applyBorder="1" applyAlignment="1">
      <alignment vertical="top"/>
    </xf>
    <xf numFmtId="0" fontId="39" fillId="0" borderId="0" xfId="0" applyFont="1" applyFill="1" applyBorder="1" applyAlignment="1">
      <alignment vertical="top" wrapText="1"/>
    </xf>
    <xf numFmtId="0" fontId="39" fillId="15" borderId="0" xfId="0" applyFont="1" applyFill="1" applyBorder="1" applyAlignment="1">
      <alignment vertical="top"/>
    </xf>
    <xf numFmtId="0" fontId="19" fillId="15" borderId="0" xfId="0" applyFont="1" applyFill="1" applyBorder="1" applyAlignment="1">
      <alignment vertical="top"/>
    </xf>
    <xf numFmtId="0" fontId="39" fillId="22" borderId="0" xfId="0" applyFont="1" applyFill="1" applyBorder="1" applyAlignment="1">
      <alignment vertical="top"/>
    </xf>
    <xf numFmtId="0" fontId="39" fillId="22" borderId="0" xfId="0" applyFont="1" applyFill="1" applyBorder="1" applyAlignment="1">
      <alignment vertical="top" wrapText="1"/>
    </xf>
    <xf numFmtId="0" fontId="39" fillId="25" borderId="0" xfId="0" applyFont="1" applyFill="1" applyBorder="1" applyAlignment="1">
      <alignment vertical="top"/>
    </xf>
    <xf numFmtId="0" fontId="39" fillId="28" borderId="0" xfId="0" applyFont="1" applyFill="1" applyBorder="1" applyAlignment="1">
      <alignment vertical="top"/>
    </xf>
    <xf numFmtId="0" fontId="39" fillId="39" borderId="0" xfId="0" applyFont="1" applyFill="1" applyBorder="1" applyAlignment="1">
      <alignment vertical="top"/>
    </xf>
    <xf numFmtId="0" fontId="19" fillId="40" borderId="0" xfId="0" applyFont="1" applyFill="1" applyBorder="1" applyAlignment="1">
      <alignment vertical="top"/>
    </xf>
    <xf numFmtId="0" fontId="39" fillId="40" borderId="0" xfId="0" applyFont="1" applyFill="1" applyBorder="1" applyAlignment="1">
      <alignment vertical="top"/>
    </xf>
    <xf numFmtId="0" fontId="19" fillId="41" borderId="0" xfId="0" applyFont="1" applyFill="1" applyBorder="1" applyAlignment="1">
      <alignment vertical="top"/>
    </xf>
    <xf numFmtId="0" fontId="19" fillId="42" borderId="0" xfId="0" applyFont="1" applyFill="1" applyBorder="1" applyAlignment="1">
      <alignment vertical="top"/>
    </xf>
    <xf numFmtId="4" fontId="39" fillId="0" borderId="0" xfId="0" applyNumberFormat="1" applyFont="1" applyFill="1" applyBorder="1" applyAlignment="1">
      <alignment vertical="top"/>
    </xf>
    <xf numFmtId="0" fontId="40" fillId="26" borderId="0" xfId="0" applyFont="1" applyFill="1" applyBorder="1" applyAlignment="1">
      <alignment vertical="top"/>
    </xf>
    <xf numFmtId="0" fontId="24" fillId="0" borderId="0" xfId="0" applyFont="1" applyFill="1" applyAlignment="1">
      <alignment vertical="top" wrapText="1"/>
    </xf>
    <xf numFmtId="4" fontId="0" fillId="0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4" fontId="0" fillId="0" borderId="0" xfId="0" applyNumberFormat="1" applyFill="1" applyBorder="1" applyAlignment="1">
      <alignment vertical="top"/>
    </xf>
    <xf numFmtId="4" fontId="24" fillId="0" borderId="0" xfId="0" applyNumberFormat="1" applyFont="1" applyFill="1" applyAlignment="1">
      <alignment vertical="top"/>
    </xf>
    <xf numFmtId="14" fontId="0" fillId="0" borderId="0" xfId="0" applyNumberFormat="1" applyFill="1" applyAlignment="1">
      <alignment vertical="top"/>
    </xf>
    <xf numFmtId="0" fontId="40" fillId="42" borderId="0" xfId="0" applyFont="1" applyFill="1" applyBorder="1" applyAlignment="1">
      <alignment vertical="top"/>
    </xf>
    <xf numFmtId="0" fontId="41" fillId="0" borderId="0" xfId="0" applyFont="1"/>
    <xf numFmtId="17" fontId="24" fillId="43" borderId="0" xfId="0" applyNumberFormat="1" applyFont="1" applyFill="1" applyBorder="1" applyAlignment="1">
      <alignment vertical="top" wrapText="1"/>
    </xf>
    <xf numFmtId="4" fontId="0" fillId="43" borderId="0" xfId="0" applyNumberFormat="1" applyFill="1" applyBorder="1" applyAlignment="1">
      <alignment vertical="top"/>
    </xf>
    <xf numFmtId="0" fontId="0" fillId="43" borderId="0" xfId="0" applyFill="1" applyBorder="1" applyAlignment="1">
      <alignment vertical="top"/>
    </xf>
    <xf numFmtId="0" fontId="0" fillId="43" borderId="0" xfId="0" applyFill="1" applyAlignment="1">
      <alignment vertical="top"/>
    </xf>
    <xf numFmtId="0" fontId="43" fillId="0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3" fillId="0" borderId="1" xfId="0" applyNumberFormat="1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right" vertical="center"/>
    </xf>
    <xf numFmtId="0" fontId="43" fillId="0" borderId="1" xfId="0" applyFont="1" applyFill="1" applyBorder="1" applyAlignment="1">
      <alignment horizontal="right" vertical="center"/>
    </xf>
    <xf numFmtId="0" fontId="44" fillId="0" borderId="23" xfId="0" applyFont="1" applyFill="1" applyBorder="1" applyAlignment="1">
      <alignment horizontal="left" vertical="center" wrapText="1"/>
    </xf>
    <xf numFmtId="0" fontId="43" fillId="0" borderId="24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right" vertical="center" wrapText="1"/>
    </xf>
    <xf numFmtId="0" fontId="43" fillId="0" borderId="25" xfId="0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left" vertical="center" wrapText="1"/>
    </xf>
    <xf numFmtId="0" fontId="43" fillId="0" borderId="1" xfId="0" applyNumberFormat="1" applyFont="1" applyFill="1" applyBorder="1" applyAlignment="1">
      <alignment horizontal="center" vertical="center" wrapText="1"/>
    </xf>
    <xf numFmtId="0" fontId="42" fillId="0" borderId="1" xfId="4" applyFont="1" applyFill="1" applyBorder="1" applyAlignment="1">
      <alignment horizontal="left" vertical="center" wrapText="1"/>
    </xf>
    <xf numFmtId="4" fontId="43" fillId="0" borderId="1" xfId="0" applyNumberFormat="1" applyFont="1" applyFill="1" applyBorder="1" applyAlignment="1">
      <alignment horizontal="right" vertical="center"/>
    </xf>
    <xf numFmtId="4" fontId="43" fillId="0" borderId="23" xfId="0" applyNumberFormat="1" applyFont="1" applyFill="1" applyBorder="1" applyAlignment="1">
      <alignment horizontal="right" vertical="center"/>
    </xf>
    <xf numFmtId="0" fontId="43" fillId="0" borderId="9" xfId="0" applyNumberFormat="1" applyFont="1" applyFill="1" applyBorder="1" applyAlignment="1">
      <alignment horizontal="center" vertical="center"/>
    </xf>
    <xf numFmtId="4" fontId="42" fillId="0" borderId="1" xfId="4" applyNumberFormat="1" applyFont="1" applyFill="1" applyBorder="1" applyAlignment="1">
      <alignment horizontal="right" vertical="center"/>
    </xf>
    <xf numFmtId="0" fontId="42" fillId="0" borderId="23" xfId="4" applyFont="1" applyFill="1" applyBorder="1" applyAlignment="1">
      <alignment horizontal="left" vertical="center" wrapText="1"/>
    </xf>
    <xf numFmtId="4" fontId="42" fillId="0" borderId="23" xfId="4" applyNumberFormat="1" applyFont="1" applyFill="1" applyBorder="1" applyAlignment="1">
      <alignment horizontal="right" vertical="center"/>
    </xf>
    <xf numFmtId="0" fontId="43" fillId="20" borderId="1" xfId="0" applyFont="1" applyFill="1" applyBorder="1" applyAlignment="1">
      <alignment horizontal="right" vertical="center" wrapText="1"/>
    </xf>
    <xf numFmtId="0" fontId="43" fillId="0" borderId="1" xfId="0" applyFont="1" applyFill="1" applyBorder="1" applyAlignment="1">
      <alignment vertical="top"/>
    </xf>
    <xf numFmtId="0" fontId="44" fillId="0" borderId="9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vertical="top" wrapText="1"/>
    </xf>
    <xf numFmtId="4" fontId="43" fillId="0" borderId="0" xfId="0" applyNumberFormat="1" applyFont="1" applyFill="1" applyBorder="1" applyAlignment="1">
      <alignment horizontal="right" vertical="center"/>
    </xf>
    <xf numFmtId="4" fontId="43" fillId="0" borderId="1" xfId="0" applyNumberFormat="1" applyFont="1" applyFill="1" applyBorder="1" applyAlignment="1">
      <alignment horizontal="right" vertical="center" wrapText="1"/>
    </xf>
    <xf numFmtId="14" fontId="43" fillId="0" borderId="1" xfId="0" applyNumberFormat="1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2" fillId="0" borderId="1" xfId="4" applyFont="1" applyFill="1" applyBorder="1" applyAlignment="1">
      <alignment horizontal="center" vertical="center" wrapText="1"/>
    </xf>
    <xf numFmtId="14" fontId="42" fillId="0" borderId="1" xfId="4" applyNumberFormat="1" applyFont="1" applyFill="1" applyBorder="1" applyAlignment="1">
      <alignment horizontal="center" vertical="center" wrapText="1"/>
    </xf>
    <xf numFmtId="0" fontId="43" fillId="0" borderId="23" xfId="0" applyFont="1" applyFill="1" applyBorder="1" applyAlignment="1">
      <alignment horizontal="center" vertical="center" wrapText="1"/>
    </xf>
    <xf numFmtId="14" fontId="42" fillId="0" borderId="23" xfId="4" applyNumberFormat="1" applyFont="1" applyFill="1" applyBorder="1" applyAlignment="1">
      <alignment horizontal="center" vertical="center" wrapText="1"/>
    </xf>
    <xf numFmtId="4" fontId="17" fillId="23" borderId="18" xfId="2" applyNumberFormat="1" applyFont="1" applyFill="1" applyBorder="1" applyAlignment="1">
      <alignment horizontal="center" vertical="center" wrapText="1"/>
    </xf>
    <xf numFmtId="4" fontId="17" fillId="23" borderId="19" xfId="2" applyNumberFormat="1" applyFont="1" applyFill="1" applyBorder="1" applyAlignment="1">
      <alignment horizontal="center" vertical="center" wrapText="1"/>
    </xf>
    <xf numFmtId="0" fontId="17" fillId="21" borderId="17" xfId="0" applyFont="1" applyFill="1" applyBorder="1" applyAlignment="1">
      <alignment horizontal="center" vertical="center"/>
    </xf>
    <xf numFmtId="0" fontId="17" fillId="21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4" fontId="5" fillId="0" borderId="22" xfId="0" applyNumberFormat="1" applyFont="1" applyFill="1" applyBorder="1" applyAlignment="1">
      <alignment horizontal="center" vertical="top" wrapText="1"/>
    </xf>
    <xf numFmtId="4" fontId="5" fillId="0" borderId="11" xfId="0" applyNumberFormat="1" applyFont="1" applyFill="1" applyBorder="1" applyAlignment="1">
      <alignment horizontal="center" vertical="top" wrapText="1"/>
    </xf>
    <xf numFmtId="0" fontId="30" fillId="16" borderId="0" xfId="0" applyFont="1" applyFill="1" applyAlignment="1">
      <alignment vertical="center" wrapText="1"/>
    </xf>
    <xf numFmtId="0" fontId="28" fillId="16" borderId="0" xfId="0" applyFont="1" applyFill="1" applyAlignment="1">
      <alignment vertical="top" wrapText="1"/>
    </xf>
    <xf numFmtId="0" fontId="43" fillId="0" borderId="1" xfId="0" applyNumberFormat="1" applyFont="1" applyFill="1" applyBorder="1" applyAlignment="1">
      <alignment horizontal="left" vertical="center" wrapText="1"/>
    </xf>
    <xf numFmtId="0" fontId="43" fillId="0" borderId="25" xfId="0" applyFont="1" applyFill="1" applyBorder="1" applyAlignment="1">
      <alignment horizontal="left" vertical="center" wrapText="1"/>
    </xf>
    <xf numFmtId="0" fontId="43" fillId="0" borderId="9" xfId="0" applyNumberFormat="1" applyFont="1" applyFill="1" applyBorder="1" applyAlignment="1">
      <alignment horizontal="left" vertical="center" wrapText="1"/>
    </xf>
  </cellXfs>
  <cellStyles count="7">
    <cellStyle name="Normalny" xfId="0" builtinId="0"/>
    <cellStyle name="Normalny 2" xfId="4"/>
    <cellStyle name="Normalny 2 2" xfId="1"/>
    <cellStyle name="Normalny 3" xfId="5"/>
    <cellStyle name="Normalny_zmiany w budzecie NAJLEPSZY 2 2" xfId="2"/>
    <cellStyle name="Procentowy" xfId="3" builtinId="5"/>
    <cellStyle name="Procentowy 2" xfId="6"/>
  </cellStyles>
  <dxfs count="0"/>
  <tableStyles count="0" defaultTableStyle="TableStyleMedium2" defaultPivotStyle="PivotStyleLight16"/>
  <colors>
    <mruColors>
      <color rgb="FF00FF00"/>
      <color rgb="FFFF99CC"/>
      <color rgb="FFFF0000"/>
      <color rgb="FF66FF33"/>
      <color rgb="FF00FFFF"/>
      <color rgb="FF99CCFF"/>
      <color rgb="FF00B0F0"/>
      <color rgb="FF3399FF"/>
      <color rgb="FF00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2"/>
  <sheetViews>
    <sheetView view="pageBreakPreview" zoomScale="71" zoomScaleSheetLayoutView="7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B35" sqref="B35"/>
    </sheetView>
  </sheetViews>
  <sheetFormatPr defaultColWidth="10.28515625" defaultRowHeight="15"/>
  <cols>
    <col min="1" max="1" width="4.7109375" style="61" customWidth="1"/>
    <col min="2" max="2" width="51.85546875" style="62" bestFit="1" customWidth="1"/>
    <col min="3" max="3" width="5.7109375" style="50" customWidth="1"/>
    <col min="4" max="4" width="11" style="68" bestFit="1" customWidth="1"/>
    <col min="5" max="5" width="9.85546875" style="50" customWidth="1"/>
    <col min="6" max="6" width="15.42578125" style="50" customWidth="1"/>
    <col min="7" max="7" width="10.85546875" style="72" bestFit="1" customWidth="1"/>
    <col min="8" max="8" width="12" style="79" bestFit="1" customWidth="1"/>
    <col min="9" max="9" width="10.85546875" style="79" bestFit="1" customWidth="1"/>
    <col min="10" max="10" width="9.85546875" style="79" bestFit="1" customWidth="1"/>
    <col min="11" max="11" width="9.85546875" style="79" customWidth="1"/>
    <col min="12" max="12" width="19" style="50" bestFit="1" customWidth="1"/>
    <col min="13" max="13" width="14.7109375" style="86" bestFit="1" customWidth="1"/>
    <col min="14" max="14" width="9.7109375" style="63" bestFit="1" customWidth="1"/>
    <col min="15" max="15" width="12" style="96" bestFit="1" customWidth="1"/>
    <col min="16" max="16" width="9.85546875" style="63" bestFit="1" customWidth="1"/>
    <col min="17" max="17" width="17" style="86" bestFit="1" customWidth="1"/>
    <col min="18" max="20" width="9.85546875" style="63" bestFit="1" customWidth="1"/>
    <col min="21" max="22" width="9.85546875" style="63" customWidth="1"/>
    <col min="23" max="23" width="16.140625" style="68" customWidth="1"/>
    <col min="24" max="25" width="10.28515625" style="111"/>
    <col min="26" max="26" width="10.28515625" style="112"/>
    <col min="27" max="16384" width="10.28515625" style="50"/>
  </cols>
  <sheetData>
    <row r="1" spans="1:27" ht="30.75" customHeight="1" thickBot="1">
      <c r="A1" s="154"/>
      <c r="B1" s="385" t="s">
        <v>0</v>
      </c>
      <c r="C1" s="261"/>
      <c r="D1" s="262"/>
      <c r="E1" s="263" t="s">
        <v>175</v>
      </c>
      <c r="F1" s="262"/>
      <c r="G1" s="264"/>
      <c r="H1" s="231" t="s">
        <v>174</v>
      </c>
      <c r="I1" s="236" t="s">
        <v>25</v>
      </c>
      <c r="J1" s="244" t="s">
        <v>26</v>
      </c>
      <c r="K1" s="252" t="s">
        <v>392</v>
      </c>
      <c r="L1" s="174" t="s">
        <v>185</v>
      </c>
      <c r="M1" s="383" t="s">
        <v>176</v>
      </c>
      <c r="N1" s="384"/>
      <c r="O1" s="384"/>
      <c r="P1" s="384"/>
      <c r="Q1" s="384"/>
      <c r="R1" s="384"/>
      <c r="S1" s="384"/>
      <c r="T1" s="384"/>
      <c r="U1" s="268"/>
      <c r="V1" s="269"/>
      <c r="W1" s="381" t="s">
        <v>177</v>
      </c>
    </row>
    <row r="2" spans="1:27" ht="45.75" thickBot="1">
      <c r="A2" s="155"/>
      <c r="B2" s="386"/>
      <c r="C2" s="265"/>
      <c r="D2" s="266"/>
      <c r="E2" s="266"/>
      <c r="F2" s="266"/>
      <c r="G2" s="267">
        <f>H3+I3+J3+K3</f>
        <v>52950</v>
      </c>
      <c r="H2" s="232"/>
      <c r="I2" s="237"/>
      <c r="J2" s="245"/>
      <c r="K2" s="252"/>
      <c r="L2" s="174" t="s">
        <v>242</v>
      </c>
      <c r="M2" s="259" t="s">
        <v>178</v>
      </c>
      <c r="N2" s="260" t="s">
        <v>27</v>
      </c>
      <c r="O2" s="203" t="s">
        <v>174</v>
      </c>
      <c r="P2" s="204" t="s">
        <v>27</v>
      </c>
      <c r="Q2" s="208" t="s">
        <v>25</v>
      </c>
      <c r="R2" s="209" t="s">
        <v>27</v>
      </c>
      <c r="S2" s="213" t="s">
        <v>26</v>
      </c>
      <c r="T2" s="214" t="s">
        <v>27</v>
      </c>
      <c r="U2" s="220" t="s">
        <v>392</v>
      </c>
      <c r="V2" s="221" t="s">
        <v>27</v>
      </c>
      <c r="W2" s="382"/>
      <c r="X2" s="113" t="s">
        <v>123</v>
      </c>
      <c r="Y2" s="114" t="s">
        <v>25</v>
      </c>
      <c r="Z2" s="114" t="s">
        <v>26</v>
      </c>
      <c r="AA2" s="192" t="s">
        <v>472</v>
      </c>
    </row>
    <row r="3" spans="1:27" ht="65.25" thickTop="1" thickBot="1">
      <c r="A3" s="156" t="s">
        <v>173</v>
      </c>
      <c r="B3" s="51" t="s">
        <v>1</v>
      </c>
      <c r="C3" s="52" t="s">
        <v>16</v>
      </c>
      <c r="D3" s="66" t="s">
        <v>17</v>
      </c>
      <c r="E3" s="53" t="s">
        <v>179</v>
      </c>
      <c r="F3" s="73" t="s">
        <v>18</v>
      </c>
      <c r="G3" s="69">
        <f>G4+G10+G17+G22+G29+G31</f>
        <v>52950</v>
      </c>
      <c r="H3" s="233">
        <f t="shared" ref="H3:K3" si="0">H4+H10+H17+H22+H29+H31</f>
        <v>39990</v>
      </c>
      <c r="I3" s="238">
        <f t="shared" si="0"/>
        <v>6020</v>
      </c>
      <c r="J3" s="246">
        <f t="shared" si="0"/>
        <v>3540</v>
      </c>
      <c r="K3" s="253">
        <f t="shared" si="0"/>
        <v>3400</v>
      </c>
      <c r="L3" s="159">
        <f>I3/G3</f>
        <v>0.11369216241737488</v>
      </c>
      <c r="M3" s="197">
        <f>M4+M10+M17+M22+M29+M31</f>
        <v>45408.89</v>
      </c>
      <c r="N3" s="198">
        <f>(M3*100%)/G3</f>
        <v>0.85758054768649672</v>
      </c>
      <c r="O3" s="195">
        <f>O4+O10+O17+O22+O29+O31</f>
        <v>34718.549999999996</v>
      </c>
      <c r="P3" s="205">
        <f>(O3*100%)/H3</f>
        <v>0.86818079519879954</v>
      </c>
      <c r="Q3" s="193">
        <f>Q4+Q10+Q17+Q22+Q29+Q31</f>
        <v>5964.4</v>
      </c>
      <c r="R3" s="210"/>
      <c r="S3" s="215">
        <f>S4+S10+S17+S22+S29+S31</f>
        <v>2325.94</v>
      </c>
      <c r="T3" s="216">
        <f>(S3*100%)/J3</f>
        <v>0.65704519774011305</v>
      </c>
      <c r="U3" s="222">
        <f>U4+U10+U17+U22+U29+U31</f>
        <v>2400</v>
      </c>
      <c r="V3" s="223"/>
      <c r="W3" s="194">
        <f>W4+W10+W17+W22+W29+W31</f>
        <v>101755.82999999999</v>
      </c>
      <c r="X3" s="199">
        <f>H3-O3</f>
        <v>5271.4500000000044</v>
      </c>
      <c r="Y3" s="200">
        <f>I3-Q3</f>
        <v>55.600000000000364</v>
      </c>
      <c r="Z3" s="201">
        <f>J3-S3</f>
        <v>1214.06</v>
      </c>
      <c r="AA3" s="202">
        <f>K3-U3</f>
        <v>1000</v>
      </c>
    </row>
    <row r="4" spans="1:27" ht="15" customHeight="1">
      <c r="A4" s="54"/>
      <c r="B4" s="55" t="s">
        <v>201</v>
      </c>
      <c r="C4" s="56"/>
      <c r="D4" s="67"/>
      <c r="E4" s="57"/>
      <c r="F4" s="158">
        <f>H4/$H$3</f>
        <v>0.19604901225306326</v>
      </c>
      <c r="G4" s="70">
        <f>SUM(G5:G9)</f>
        <v>10240</v>
      </c>
      <c r="H4" s="228">
        <f t="shared" ref="H4:K4" si="1">SUM(H5:H9)</f>
        <v>7840</v>
      </c>
      <c r="I4" s="228">
        <f t="shared" si="1"/>
        <v>2400</v>
      </c>
      <c r="J4" s="228">
        <f t="shared" si="1"/>
        <v>0</v>
      </c>
      <c r="K4" s="228">
        <f t="shared" si="1"/>
        <v>0</v>
      </c>
      <c r="L4" s="258"/>
      <c r="M4" s="70">
        <f>SUM(M5:M9)</f>
        <v>7674.2699999999995</v>
      </c>
      <c r="N4" s="227">
        <f>(M4*100%)/G4</f>
        <v>0.74944042968749991</v>
      </c>
      <c r="O4" s="228">
        <f>SUM(O5:O9)</f>
        <v>5274.27</v>
      </c>
      <c r="P4" s="229">
        <f>(O4*100%)/H4</f>
        <v>0.67273852040816329</v>
      </c>
      <c r="Q4" s="228">
        <f>SUM(Q5:Q9)</f>
        <v>2400</v>
      </c>
      <c r="R4" s="230">
        <f t="shared" ref="R4:R15" si="2">IF(I4&gt;0,(Q4*100%)/I4,"")</f>
        <v>1</v>
      </c>
      <c r="S4" s="228">
        <f>SUM(S5:S9)</f>
        <v>0</v>
      </c>
      <c r="T4" s="230">
        <f>IF(G4&gt;0,(S4*100%)/G4,"")</f>
        <v>0</v>
      </c>
      <c r="U4" s="228">
        <f>SUM(U5:U9)</f>
        <v>0</v>
      </c>
      <c r="V4" s="230">
        <f>IF(I4&gt;0,(U4*100%)/I4,"")</f>
        <v>0</v>
      </c>
      <c r="W4" s="228">
        <f>SUM(W5:W39)</f>
        <v>54648.469999999987</v>
      </c>
      <c r="X4" s="310">
        <f>H4-O4</f>
        <v>2565.7299999999996</v>
      </c>
      <c r="Y4" s="310">
        <f>I4-Q4</f>
        <v>0</v>
      </c>
      <c r="Z4" s="310">
        <f>S4-J4</f>
        <v>0</v>
      </c>
      <c r="AA4" s="308">
        <f t="shared" ref="AA4:AA38" si="3">K4-U4</f>
        <v>0</v>
      </c>
    </row>
    <row r="5" spans="1:27" s="60" customFormat="1">
      <c r="A5" s="150">
        <v>1</v>
      </c>
      <c r="B5" s="81" t="s">
        <v>202</v>
      </c>
      <c r="C5" s="82">
        <v>300</v>
      </c>
      <c r="D5" s="83" t="s">
        <v>3</v>
      </c>
      <c r="E5" s="152">
        <v>8</v>
      </c>
      <c r="F5" s="157"/>
      <c r="G5" s="74">
        <f>C5*E5</f>
        <v>2400</v>
      </c>
      <c r="H5" s="234">
        <f>G5-I5-J5</f>
        <v>2400</v>
      </c>
      <c r="I5" s="239"/>
      <c r="J5" s="247"/>
      <c r="K5" s="254"/>
      <c r="L5" s="75"/>
      <c r="M5" s="87">
        <f>O5+Q5+S5+U5</f>
        <v>1563.67</v>
      </c>
      <c r="N5" s="90" t="str">
        <f>IF(F5&gt;0,(M5*100%)/F5,"")</f>
        <v/>
      </c>
      <c r="O5" s="196">
        <f>SUMIF('Wydatki 2015'!$E$3:$E$187,$A5,'Wydatki 2015'!$M$3:$M$187)</f>
        <v>1563.67</v>
      </c>
      <c r="P5" s="207">
        <f>IF(H5&gt;0,(O5*100%)/H5,"")</f>
        <v>0.65152916666666671</v>
      </c>
      <c r="Q5" s="212">
        <f>SUMIF('Wydatki 2015'!$E$3:$E$187,$A5,'Wydatki 2015'!$N$3:$N$187)</f>
        <v>0</v>
      </c>
      <c r="R5" s="211" t="str">
        <f t="shared" si="2"/>
        <v/>
      </c>
      <c r="S5" s="218">
        <f>SUMIF('Wydatki 2015'!$E$3:$E$187,$A5,'Wydatki 2015'!$O$3:$O$187)</f>
        <v>0</v>
      </c>
      <c r="T5" s="217" t="str">
        <f>IF(I5&gt;0,(S5*100%)/I5,"")</f>
        <v/>
      </c>
      <c r="U5" s="225">
        <f>SUMIF('Wydatki 2015'!$E$3:$E$187,$A5,'Wydatki 2015'!$P$3:$P$187)</f>
        <v>0</v>
      </c>
      <c r="V5" s="224" t="str">
        <f t="shared" ref="V5:V38" si="4">IF(I5&gt;0,(U5*100%)/I5,"")</f>
        <v/>
      </c>
      <c r="W5" s="91">
        <f>G5-M5</f>
        <v>836.32999999999993</v>
      </c>
      <c r="X5" s="311">
        <f t="shared" ref="X5:X38" si="5">H5-O5</f>
        <v>836.32999999999993</v>
      </c>
      <c r="Y5" s="311">
        <f t="shared" ref="Y5:Y38" si="6">I5-Q5</f>
        <v>0</v>
      </c>
      <c r="Z5" s="311">
        <f t="shared" ref="Z5:Z38" si="7">S5-J5</f>
        <v>0</v>
      </c>
      <c r="AA5" s="309">
        <f t="shared" si="3"/>
        <v>0</v>
      </c>
    </row>
    <row r="6" spans="1:27" s="60" customFormat="1">
      <c r="A6" s="150">
        <v>2</v>
      </c>
      <c r="B6" s="84" t="s">
        <v>203</v>
      </c>
      <c r="C6" s="82">
        <v>300</v>
      </c>
      <c r="D6" s="83" t="s">
        <v>3</v>
      </c>
      <c r="E6" s="152">
        <v>8</v>
      </c>
      <c r="F6" s="157"/>
      <c r="G6" s="74">
        <f t="shared" ref="G6:G9" si="8">C6*E6</f>
        <v>2400</v>
      </c>
      <c r="H6" s="234">
        <f t="shared" ref="H6" si="9">G6-I6-J6</f>
        <v>2400</v>
      </c>
      <c r="I6" s="240"/>
      <c r="J6" s="247"/>
      <c r="K6" s="254"/>
      <c r="L6" s="75"/>
      <c r="M6" s="87">
        <f t="shared" ref="M6:M38" si="10">O6+Q6+S6+U6</f>
        <v>1304.81</v>
      </c>
      <c r="N6" s="89">
        <f t="shared" ref="N6:N30" si="11">(M6*100%)/G6</f>
        <v>0.54367083333333333</v>
      </c>
      <c r="O6" s="196">
        <f>SUMIF('Wydatki 2015'!$E$3:$E$187,A6,'Wydatki 2015'!$M$3:$M$187)</f>
        <v>1304.81</v>
      </c>
      <c r="P6" s="207">
        <f t="shared" ref="P6:P38" si="12">IF(H6&gt;0,(O6*100%)/H6,"")</f>
        <v>0.54367083333333333</v>
      </c>
      <c r="Q6" s="212">
        <f>SUMIF('Wydatki 2015'!$E$3:$E$187,$A6,'Wydatki 2015'!$N$3:$N$187)</f>
        <v>0</v>
      </c>
      <c r="R6" s="211" t="str">
        <f t="shared" si="2"/>
        <v/>
      </c>
      <c r="S6" s="218">
        <f>SUMIF('Wydatki 2015'!$E$3:$E$187,$A6,'Wydatki 2015'!$O$3:$O$187)</f>
        <v>0</v>
      </c>
      <c r="T6" s="217" t="str">
        <f t="shared" ref="T6:T38" si="13">IF(I6&gt;0,(S6*100%)/I6,"")</f>
        <v/>
      </c>
      <c r="U6" s="225">
        <f>SUMIF('Wydatki 2015'!$E$3:$E$187,$A6,'Wydatki 2015'!$P$3:$P$187)</f>
        <v>0</v>
      </c>
      <c r="V6" s="224" t="str">
        <f t="shared" si="4"/>
        <v/>
      </c>
      <c r="W6" s="91">
        <f t="shared" ref="W6:W38" si="14">G6-M6</f>
        <v>1095.19</v>
      </c>
      <c r="X6" s="311">
        <f t="shared" si="5"/>
        <v>1095.19</v>
      </c>
      <c r="Y6" s="311">
        <f t="shared" si="6"/>
        <v>0</v>
      </c>
      <c r="Z6" s="311">
        <f t="shared" si="7"/>
        <v>0</v>
      </c>
      <c r="AA6" s="309">
        <f t="shared" si="3"/>
        <v>0</v>
      </c>
    </row>
    <row r="7" spans="1:27" s="60" customFormat="1" ht="30">
      <c r="A7" s="150">
        <v>3</v>
      </c>
      <c r="B7" s="81" t="s">
        <v>204</v>
      </c>
      <c r="C7" s="82">
        <v>300</v>
      </c>
      <c r="D7" s="83" t="s">
        <v>3</v>
      </c>
      <c r="E7" s="152">
        <v>8</v>
      </c>
      <c r="F7" s="157"/>
      <c r="G7" s="74">
        <f t="shared" si="8"/>
        <v>2400</v>
      </c>
      <c r="H7" s="234">
        <f>G7-I7-J7-K7</f>
        <v>0</v>
      </c>
      <c r="I7" s="240">
        <v>2400</v>
      </c>
      <c r="J7" s="247">
        <v>0</v>
      </c>
      <c r="K7" s="254"/>
      <c r="L7" s="75" t="s">
        <v>236</v>
      </c>
      <c r="M7" s="87">
        <f t="shared" si="10"/>
        <v>2400</v>
      </c>
      <c r="N7" s="89">
        <f t="shared" si="11"/>
        <v>1</v>
      </c>
      <c r="O7" s="196">
        <f>SUMIF('Wydatki 2015'!$E$3:$E$187,A7,'Wydatki 2015'!$M$3:$M$187)</f>
        <v>0</v>
      </c>
      <c r="P7" s="207" t="str">
        <f t="shared" si="12"/>
        <v/>
      </c>
      <c r="Q7" s="212">
        <f>SUMIF('Wydatki 2015'!$E$3:$E$187,$A7,'Wydatki 2015'!$N$3:$N$187)</f>
        <v>2400</v>
      </c>
      <c r="R7" s="211">
        <f t="shared" si="2"/>
        <v>1</v>
      </c>
      <c r="S7" s="218">
        <f>SUMIF('Wydatki 2015'!$E$3:$E$187,$A7,'Wydatki 2015'!$O$3:$O$187)</f>
        <v>0</v>
      </c>
      <c r="T7" s="217">
        <f t="shared" si="13"/>
        <v>0</v>
      </c>
      <c r="U7" s="225">
        <f>SUMIF('Wydatki 2015'!$E$3:$E$187,$A7,'Wydatki 2015'!$P$3:$P$187)</f>
        <v>0</v>
      </c>
      <c r="V7" s="224">
        <f t="shared" si="4"/>
        <v>0</v>
      </c>
      <c r="W7" s="91">
        <f t="shared" si="14"/>
        <v>0</v>
      </c>
      <c r="X7" s="311">
        <f t="shared" si="5"/>
        <v>0</v>
      </c>
      <c r="Y7" s="311">
        <f t="shared" si="6"/>
        <v>0</v>
      </c>
      <c r="Z7" s="311">
        <f t="shared" si="7"/>
        <v>0</v>
      </c>
      <c r="AA7" s="309">
        <f t="shared" si="3"/>
        <v>0</v>
      </c>
    </row>
    <row r="8" spans="1:27" s="60" customFormat="1">
      <c r="A8" s="150">
        <v>4</v>
      </c>
      <c r="B8" s="84" t="s">
        <v>205</v>
      </c>
      <c r="C8" s="82">
        <v>200</v>
      </c>
      <c r="D8" s="83" t="s">
        <v>3</v>
      </c>
      <c r="E8" s="152">
        <v>8</v>
      </c>
      <c r="F8" s="157"/>
      <c r="G8" s="74">
        <f t="shared" si="8"/>
        <v>1600</v>
      </c>
      <c r="H8" s="234">
        <f t="shared" ref="H8:H38" si="15">G8-I8-J8-K8</f>
        <v>1600</v>
      </c>
      <c r="I8" s="241"/>
      <c r="J8" s="247"/>
      <c r="K8" s="254"/>
      <c r="L8" s="75">
        <f>H8-O8-677.97</f>
        <v>-344.18000000000006</v>
      </c>
      <c r="M8" s="87">
        <f t="shared" si="10"/>
        <v>1266.21</v>
      </c>
      <c r="N8" s="89">
        <f t="shared" si="11"/>
        <v>0.79138125000000004</v>
      </c>
      <c r="O8" s="196">
        <f>SUMIF('Wydatki 2015'!$E$3:$E$187,A8,'Wydatki 2015'!$M$3:$M$187)</f>
        <v>1266.21</v>
      </c>
      <c r="P8" s="207">
        <f t="shared" si="12"/>
        <v>0.79138125000000004</v>
      </c>
      <c r="Q8" s="212">
        <f>SUMIF('Wydatki 2015'!$E$3:$E$187,$A8,'Wydatki 2015'!$N$3:$N$187)</f>
        <v>0</v>
      </c>
      <c r="R8" s="211" t="str">
        <f t="shared" si="2"/>
        <v/>
      </c>
      <c r="S8" s="218">
        <f>SUMIF('Wydatki 2015'!$E$3:$E$187,$A8,'Wydatki 2015'!$O$3:$O$187)</f>
        <v>0</v>
      </c>
      <c r="T8" s="217" t="str">
        <f t="shared" si="13"/>
        <v/>
      </c>
      <c r="U8" s="225">
        <f>SUMIF('Wydatki 2015'!$E$3:$E$187,$A8,'Wydatki 2015'!$P$3:$P$187)</f>
        <v>0</v>
      </c>
      <c r="V8" s="224" t="str">
        <f t="shared" si="4"/>
        <v/>
      </c>
      <c r="W8" s="91">
        <f t="shared" si="14"/>
        <v>333.78999999999996</v>
      </c>
      <c r="X8" s="311">
        <f t="shared" si="5"/>
        <v>333.78999999999996</v>
      </c>
      <c r="Y8" s="311">
        <f t="shared" si="6"/>
        <v>0</v>
      </c>
      <c r="Z8" s="311">
        <f t="shared" si="7"/>
        <v>0</v>
      </c>
      <c r="AA8" s="309">
        <f t="shared" si="3"/>
        <v>0</v>
      </c>
    </row>
    <row r="9" spans="1:27" s="60" customFormat="1">
      <c r="A9" s="150">
        <v>5</v>
      </c>
      <c r="B9" s="84" t="s">
        <v>206</v>
      </c>
      <c r="C9" s="82">
        <v>180</v>
      </c>
      <c r="D9" s="83" t="s">
        <v>3</v>
      </c>
      <c r="E9" s="152">
        <v>8</v>
      </c>
      <c r="F9" s="157"/>
      <c r="G9" s="74">
        <f t="shared" si="8"/>
        <v>1440</v>
      </c>
      <c r="H9" s="234">
        <f t="shared" si="15"/>
        <v>1440</v>
      </c>
      <c r="I9" s="240"/>
      <c r="J9" s="247"/>
      <c r="K9" s="254"/>
      <c r="L9" s="75">
        <f>G9-O9-610.17</f>
        <v>-309.74999999999989</v>
      </c>
      <c r="M9" s="87">
        <f t="shared" si="10"/>
        <v>1139.58</v>
      </c>
      <c r="N9" s="89">
        <f t="shared" si="11"/>
        <v>0.79137499999999994</v>
      </c>
      <c r="O9" s="196">
        <f>SUMIF('Wydatki 2015'!$E$3:$E$187,A9,'Wydatki 2015'!$M$3:$M$187)</f>
        <v>1139.58</v>
      </c>
      <c r="P9" s="207">
        <f t="shared" si="12"/>
        <v>0.79137499999999994</v>
      </c>
      <c r="Q9" s="212">
        <f>SUMIF('Wydatki 2015'!$E$3:$E$187,$A9,'Wydatki 2015'!$N$3:$N$187)</f>
        <v>0</v>
      </c>
      <c r="R9" s="211" t="str">
        <f t="shared" si="2"/>
        <v/>
      </c>
      <c r="S9" s="218">
        <f>SUMIF('Wydatki 2015'!$E$3:$E$187,$A9,'Wydatki 2015'!$O$3:$O$187)</f>
        <v>0</v>
      </c>
      <c r="T9" s="217" t="str">
        <f t="shared" si="13"/>
        <v/>
      </c>
      <c r="U9" s="225">
        <f>SUMIF('Wydatki 2015'!$E$3:$E$187,$A9,'Wydatki 2015'!$P$3:$P$187)</f>
        <v>0</v>
      </c>
      <c r="V9" s="224" t="str">
        <f t="shared" si="4"/>
        <v/>
      </c>
      <c r="W9" s="91">
        <f t="shared" si="14"/>
        <v>300.42000000000007</v>
      </c>
      <c r="X9" s="311">
        <f t="shared" si="5"/>
        <v>300.42000000000007</v>
      </c>
      <c r="Y9" s="311">
        <f t="shared" si="6"/>
        <v>0</v>
      </c>
      <c r="Z9" s="311">
        <f t="shared" si="7"/>
        <v>0</v>
      </c>
      <c r="AA9" s="309">
        <f t="shared" si="3"/>
        <v>0</v>
      </c>
    </row>
    <row r="10" spans="1:27" s="60" customFormat="1">
      <c r="A10" s="151"/>
      <c r="B10" s="55" t="s">
        <v>207</v>
      </c>
      <c r="C10" s="56"/>
      <c r="D10" s="67"/>
      <c r="E10" s="57"/>
      <c r="F10" s="158">
        <f>H10/$H$3</f>
        <v>0.15728932233058265</v>
      </c>
      <c r="G10" s="70">
        <f>SUM(G11:G16)</f>
        <v>9910</v>
      </c>
      <c r="H10" s="228">
        <f t="shared" ref="H10:K10" si="16">SUM(H11:H16)</f>
        <v>6290</v>
      </c>
      <c r="I10" s="228">
        <f t="shared" si="16"/>
        <v>1720</v>
      </c>
      <c r="J10" s="228">
        <f t="shared" si="16"/>
        <v>0</v>
      </c>
      <c r="K10" s="228">
        <f t="shared" si="16"/>
        <v>1900</v>
      </c>
      <c r="L10" s="258"/>
      <c r="M10" s="70">
        <f>SUM(M11:M16)</f>
        <v>7618.15</v>
      </c>
      <c r="N10" s="88">
        <f>(M10*100%)/G10</f>
        <v>0.76873360242179611</v>
      </c>
      <c r="O10" s="228">
        <f>SUM(O11:O16)</f>
        <v>3333.34</v>
      </c>
      <c r="P10" s="229">
        <f>(O10*100%)/H10</f>
        <v>0.52994276629570747</v>
      </c>
      <c r="Q10" s="228">
        <f>SUM(Q11:Q16)</f>
        <v>2384.81</v>
      </c>
      <c r="R10" s="230">
        <f t="shared" si="2"/>
        <v>1.3865174418604651</v>
      </c>
      <c r="S10" s="228">
        <f>SUM(S11:S16)</f>
        <v>1000</v>
      </c>
      <c r="T10" s="230">
        <f t="shared" si="13"/>
        <v>0.58139534883720934</v>
      </c>
      <c r="U10" s="228">
        <f>SUM(U11:U16)</f>
        <v>900</v>
      </c>
      <c r="V10" s="230">
        <f t="shared" si="4"/>
        <v>0.52325581395348841</v>
      </c>
      <c r="W10" s="228">
        <f>SUM(W11:W39)</f>
        <v>26041.369999999995</v>
      </c>
      <c r="X10" s="310">
        <f t="shared" si="5"/>
        <v>2956.66</v>
      </c>
      <c r="Y10" s="310">
        <f t="shared" si="6"/>
        <v>-664.81</v>
      </c>
      <c r="Z10" s="310">
        <f t="shared" si="7"/>
        <v>1000</v>
      </c>
      <c r="AA10" s="308">
        <f t="shared" si="3"/>
        <v>1000</v>
      </c>
    </row>
    <row r="11" spans="1:27" s="60" customFormat="1">
      <c r="A11" s="150">
        <v>11</v>
      </c>
      <c r="B11" s="84" t="s">
        <v>208</v>
      </c>
      <c r="C11" s="106">
        <v>1000</v>
      </c>
      <c r="D11" s="107" t="s">
        <v>2</v>
      </c>
      <c r="E11" s="153">
        <v>3</v>
      </c>
      <c r="F11" s="157"/>
      <c r="G11" s="74">
        <f>C11*E11</f>
        <v>3000</v>
      </c>
      <c r="H11" s="234">
        <f t="shared" si="15"/>
        <v>2000</v>
      </c>
      <c r="I11" s="240">
        <v>1000</v>
      </c>
      <c r="J11" s="247"/>
      <c r="K11" s="254"/>
      <c r="L11" s="75" t="s">
        <v>237</v>
      </c>
      <c r="M11" s="87">
        <f t="shared" si="10"/>
        <v>1229.82</v>
      </c>
      <c r="N11" s="89">
        <f t="shared" si="11"/>
        <v>0.40993999999999997</v>
      </c>
      <c r="O11" s="196">
        <f>SUMIF('Wydatki 2015'!$E$3:$E$187,A11,'Wydatki 2015'!$M$3:$M$187)</f>
        <v>0</v>
      </c>
      <c r="P11" s="207">
        <f t="shared" si="12"/>
        <v>0</v>
      </c>
      <c r="Q11" s="212">
        <f>SUMIF('Wydatki 2015'!$E$3:$E$187,$A11,'Wydatki 2015'!$N$3:$N$187)</f>
        <v>1229.82</v>
      </c>
      <c r="R11" s="211">
        <f t="shared" si="2"/>
        <v>1.2298199999999999</v>
      </c>
      <c r="S11" s="218">
        <f>SUMIF('Wydatki 2015'!$E$3:$E$187,$A11,'Wydatki 2015'!$O$3:$O$187)</f>
        <v>0</v>
      </c>
      <c r="T11" s="217">
        <f t="shared" si="13"/>
        <v>0</v>
      </c>
      <c r="U11" s="225">
        <f>SUMIF('Wydatki 2015'!$E$3:$E$187,$A11,'Wydatki 2015'!$P$3:$P$187)</f>
        <v>0</v>
      </c>
      <c r="V11" s="224">
        <f t="shared" si="4"/>
        <v>0</v>
      </c>
      <c r="W11" s="91">
        <f t="shared" si="14"/>
        <v>1770.18</v>
      </c>
      <c r="X11" s="311">
        <f t="shared" si="5"/>
        <v>2000</v>
      </c>
      <c r="Y11" s="311">
        <f t="shared" si="6"/>
        <v>-229.81999999999994</v>
      </c>
      <c r="Z11" s="311">
        <f t="shared" si="7"/>
        <v>0</v>
      </c>
      <c r="AA11" s="309">
        <f t="shared" si="3"/>
        <v>0</v>
      </c>
    </row>
    <row r="12" spans="1:27" s="60" customFormat="1">
      <c r="A12" s="150">
        <v>12</v>
      </c>
      <c r="B12" s="84" t="s">
        <v>209</v>
      </c>
      <c r="C12" s="106">
        <v>180</v>
      </c>
      <c r="D12" s="83" t="s">
        <v>4</v>
      </c>
      <c r="E12" s="152">
        <v>12</v>
      </c>
      <c r="F12" s="157"/>
      <c r="G12" s="74">
        <f t="shared" ref="G12:G38" si="17">C12*E12</f>
        <v>2160</v>
      </c>
      <c r="H12" s="234">
        <f t="shared" si="15"/>
        <v>1440</v>
      </c>
      <c r="I12" s="240">
        <v>720</v>
      </c>
      <c r="J12" s="247"/>
      <c r="K12" s="254"/>
      <c r="L12" s="75" t="s">
        <v>237</v>
      </c>
      <c r="M12" s="87">
        <f t="shared" si="10"/>
        <v>1669.27</v>
      </c>
      <c r="N12" s="89">
        <f t="shared" si="11"/>
        <v>0.77281018518518518</v>
      </c>
      <c r="O12" s="196">
        <f>SUMIF('Wydatki 2015'!$E$3:$E$187,A12,'Wydatki 2015'!$M$3:$M$187)</f>
        <v>514.28</v>
      </c>
      <c r="P12" s="207">
        <f t="shared" si="12"/>
        <v>0.35713888888888889</v>
      </c>
      <c r="Q12" s="212">
        <f>SUMIF('Wydatki 2015'!$E$3:$E$187,$A12,'Wydatki 2015'!$N$3:$N$187)</f>
        <v>1154.99</v>
      </c>
      <c r="R12" s="211">
        <f t="shared" si="2"/>
        <v>1.6041527777777778</v>
      </c>
      <c r="S12" s="218">
        <f>SUMIF('Wydatki 2015'!$E$3:$E$187,$A12,'Wydatki 2015'!$O$3:$O$187)</f>
        <v>0</v>
      </c>
      <c r="T12" s="217">
        <f t="shared" si="13"/>
        <v>0</v>
      </c>
      <c r="U12" s="225">
        <f>SUMIF('Wydatki 2015'!$E$3:$E$187,$A12,'Wydatki 2015'!$P$3:$P$187)</f>
        <v>0</v>
      </c>
      <c r="V12" s="224">
        <f t="shared" si="4"/>
        <v>0</v>
      </c>
      <c r="W12" s="91">
        <f t="shared" si="14"/>
        <v>490.73</v>
      </c>
      <c r="X12" s="311">
        <f t="shared" si="5"/>
        <v>925.72</v>
      </c>
      <c r="Y12" s="311">
        <f t="shared" si="6"/>
        <v>-434.99</v>
      </c>
      <c r="Z12" s="311">
        <f t="shared" si="7"/>
        <v>0</v>
      </c>
      <c r="AA12" s="309">
        <f t="shared" si="3"/>
        <v>0</v>
      </c>
    </row>
    <row r="13" spans="1:27" s="60" customFormat="1" ht="30">
      <c r="A13" s="150">
        <v>13</v>
      </c>
      <c r="B13" s="84" t="s">
        <v>210</v>
      </c>
      <c r="C13" s="82">
        <v>15</v>
      </c>
      <c r="D13" s="83" t="s">
        <v>2</v>
      </c>
      <c r="E13" s="153">
        <v>50</v>
      </c>
      <c r="F13" s="157"/>
      <c r="G13" s="74">
        <f t="shared" si="17"/>
        <v>750</v>
      </c>
      <c r="H13" s="234">
        <f t="shared" si="15"/>
        <v>750</v>
      </c>
      <c r="I13" s="240"/>
      <c r="J13" s="247"/>
      <c r="K13" s="254"/>
      <c r="L13" s="272">
        <f>I11+I12-Q11-Q12+I23+I24-Q23</f>
        <v>55.600000000000136</v>
      </c>
      <c r="M13" s="87">
        <f t="shared" si="10"/>
        <v>736.78</v>
      </c>
      <c r="N13" s="89">
        <f t="shared" si="11"/>
        <v>0.98237333333333332</v>
      </c>
      <c r="O13" s="196">
        <f>SUMIF('Wydatki 2015'!$E$3:$E$187,A13,'Wydatki 2015'!$M$3:$M$187)</f>
        <v>736.78</v>
      </c>
      <c r="P13" s="207">
        <f t="shared" si="12"/>
        <v>0.98237333333333332</v>
      </c>
      <c r="Q13" s="212">
        <f>SUMIF('Wydatki 2015'!$E$3:$E$187,$A13,'Wydatki 2015'!$N$3:$N$187)</f>
        <v>0</v>
      </c>
      <c r="R13" s="211" t="str">
        <f t="shared" si="2"/>
        <v/>
      </c>
      <c r="S13" s="218">
        <f>SUMIF('Wydatki 2015'!$E$3:$E$187,$A13,'Wydatki 2015'!$O$3:$O$187)</f>
        <v>0</v>
      </c>
      <c r="T13" s="217" t="str">
        <f t="shared" si="13"/>
        <v/>
      </c>
      <c r="U13" s="225">
        <f>SUMIF('Wydatki 2015'!$E$3:$E$187,$A13,'Wydatki 2015'!$P$3:$P$187)</f>
        <v>0</v>
      </c>
      <c r="V13" s="224" t="str">
        <f t="shared" si="4"/>
        <v/>
      </c>
      <c r="W13" s="91">
        <f t="shared" si="14"/>
        <v>13.220000000000027</v>
      </c>
      <c r="X13" s="311">
        <f t="shared" si="5"/>
        <v>13.220000000000027</v>
      </c>
      <c r="Y13" s="311">
        <f t="shared" si="6"/>
        <v>0</v>
      </c>
      <c r="Z13" s="311">
        <f t="shared" si="7"/>
        <v>0</v>
      </c>
      <c r="AA13" s="309">
        <f t="shared" si="3"/>
        <v>0</v>
      </c>
    </row>
    <row r="14" spans="1:27" s="60" customFormat="1">
      <c r="A14" s="150">
        <v>14</v>
      </c>
      <c r="B14" s="84" t="s">
        <v>211</v>
      </c>
      <c r="C14" s="106">
        <v>300</v>
      </c>
      <c r="D14" s="107" t="s">
        <v>180</v>
      </c>
      <c r="E14" s="153">
        <v>3</v>
      </c>
      <c r="F14" s="157"/>
      <c r="G14" s="74">
        <f t="shared" si="17"/>
        <v>900</v>
      </c>
      <c r="H14" s="234">
        <f t="shared" si="15"/>
        <v>0</v>
      </c>
      <c r="I14" s="240"/>
      <c r="J14" s="248"/>
      <c r="K14" s="255">
        <v>900</v>
      </c>
      <c r="L14" s="75" t="s">
        <v>238</v>
      </c>
      <c r="M14" s="87">
        <f t="shared" si="10"/>
        <v>900</v>
      </c>
      <c r="N14" s="89">
        <f t="shared" si="11"/>
        <v>1</v>
      </c>
      <c r="O14" s="196">
        <f>SUMIF('Wydatki 2015'!$E$3:$E$187,A14,'Wydatki 2015'!$M$3:$M$187)</f>
        <v>0</v>
      </c>
      <c r="P14" s="207" t="str">
        <f t="shared" si="12"/>
        <v/>
      </c>
      <c r="Q14" s="212">
        <f>SUMIF('Wydatki 2015'!$E$3:$E$187,$A14,'Wydatki 2015'!$N$3:$N$187)</f>
        <v>0</v>
      </c>
      <c r="R14" s="211" t="str">
        <f t="shared" si="2"/>
        <v/>
      </c>
      <c r="S14" s="218">
        <f>SUMIF('Wydatki 2015'!$E$3:$E$187,$A14,'Wydatki 2015'!$O$3:$O$187)</f>
        <v>0</v>
      </c>
      <c r="T14" s="217" t="str">
        <f t="shared" si="13"/>
        <v/>
      </c>
      <c r="U14" s="225">
        <f>SUMIF('Wydatki 2015'!$E$3:$E$187,$A14,'Wydatki 2015'!$P$3:$P$187)</f>
        <v>900</v>
      </c>
      <c r="V14" s="224" t="str">
        <f t="shared" si="4"/>
        <v/>
      </c>
      <c r="W14" s="91">
        <f t="shared" si="14"/>
        <v>0</v>
      </c>
      <c r="X14" s="311">
        <f t="shared" si="5"/>
        <v>0</v>
      </c>
      <c r="Y14" s="311">
        <f t="shared" si="6"/>
        <v>0</v>
      </c>
      <c r="Z14" s="311">
        <f t="shared" si="7"/>
        <v>0</v>
      </c>
      <c r="AA14" s="309">
        <f t="shared" si="3"/>
        <v>0</v>
      </c>
    </row>
    <row r="15" spans="1:27" s="60" customFormat="1">
      <c r="A15" s="150">
        <v>15</v>
      </c>
      <c r="B15" s="84" t="s">
        <v>212</v>
      </c>
      <c r="C15" s="82">
        <v>100</v>
      </c>
      <c r="D15" s="83" t="s">
        <v>181</v>
      </c>
      <c r="E15" s="152">
        <v>1</v>
      </c>
      <c r="F15" s="157"/>
      <c r="G15" s="74">
        <f t="shared" si="17"/>
        <v>100</v>
      </c>
      <c r="H15" s="234">
        <f t="shared" si="15"/>
        <v>100</v>
      </c>
      <c r="I15" s="240"/>
      <c r="J15" s="247"/>
      <c r="K15" s="254"/>
      <c r="L15" s="75"/>
      <c r="M15" s="87">
        <f t="shared" si="10"/>
        <v>82.28</v>
      </c>
      <c r="N15" s="89">
        <f t="shared" si="11"/>
        <v>0.82279999999999998</v>
      </c>
      <c r="O15" s="196">
        <f>SUMIF('Wydatki 2015'!$E$3:$E$187,A15,'Wydatki 2015'!$M$3:$M$187)</f>
        <v>82.28</v>
      </c>
      <c r="P15" s="207">
        <f t="shared" si="12"/>
        <v>0.82279999999999998</v>
      </c>
      <c r="Q15" s="212">
        <f>SUMIF('Wydatki 2015'!$E$3:$E$187,$A15,'Wydatki 2015'!$N$3:$N$187)</f>
        <v>0</v>
      </c>
      <c r="R15" s="211" t="str">
        <f t="shared" si="2"/>
        <v/>
      </c>
      <c r="S15" s="218">
        <f>SUMIF('Wydatki 2015'!$E$3:$E$187,$A15,'Wydatki 2015'!$O$3:$O$187)</f>
        <v>0</v>
      </c>
      <c r="T15" s="217" t="str">
        <f t="shared" si="13"/>
        <v/>
      </c>
      <c r="U15" s="225">
        <f>SUMIF('Wydatki 2015'!$E$3:$E$187,$A15,'Wydatki 2015'!$P$3:$P$187)</f>
        <v>0</v>
      </c>
      <c r="V15" s="224" t="str">
        <f t="shared" si="4"/>
        <v/>
      </c>
      <c r="W15" s="91">
        <f t="shared" si="14"/>
        <v>17.72</v>
      </c>
      <c r="X15" s="311">
        <f t="shared" si="5"/>
        <v>17.72</v>
      </c>
      <c r="Y15" s="311">
        <f t="shared" si="6"/>
        <v>0</v>
      </c>
      <c r="Z15" s="311">
        <f t="shared" si="7"/>
        <v>0</v>
      </c>
      <c r="AA15" s="309">
        <f t="shared" si="3"/>
        <v>0</v>
      </c>
    </row>
    <row r="16" spans="1:27" s="60" customFormat="1">
      <c r="A16" s="150">
        <v>16</v>
      </c>
      <c r="B16" s="84" t="s">
        <v>213</v>
      </c>
      <c r="C16" s="106">
        <v>500</v>
      </c>
      <c r="D16" s="107" t="s">
        <v>4</v>
      </c>
      <c r="E16" s="153">
        <v>6</v>
      </c>
      <c r="F16" s="157"/>
      <c r="G16" s="74">
        <f t="shared" si="17"/>
        <v>3000</v>
      </c>
      <c r="H16" s="234">
        <f t="shared" si="15"/>
        <v>2000</v>
      </c>
      <c r="I16" s="240"/>
      <c r="J16" s="247"/>
      <c r="K16" s="255">
        <v>1000</v>
      </c>
      <c r="L16" s="75" t="s">
        <v>239</v>
      </c>
      <c r="M16" s="87">
        <f t="shared" si="10"/>
        <v>3000</v>
      </c>
      <c r="N16" s="89">
        <f t="shared" si="11"/>
        <v>1</v>
      </c>
      <c r="O16" s="196">
        <f>SUMIF('Wydatki 2015'!$E$3:$E$187,A16,'Wydatki 2015'!$M$3:$M$187)</f>
        <v>2000</v>
      </c>
      <c r="P16" s="207">
        <f t="shared" si="12"/>
        <v>1</v>
      </c>
      <c r="Q16" s="212">
        <f>SUMIF('Wydatki 2015'!$E$3:$E$187,$A16,'Wydatki 2015'!$N$3:$N$187)</f>
        <v>0</v>
      </c>
      <c r="R16" s="211">
        <f>IF(K16&gt;0,(Q16*100%)/K16,"")</f>
        <v>0</v>
      </c>
      <c r="S16" s="218">
        <f>SUMIF('Wydatki 2015'!$E$3:$E$187,$A16,'Wydatki 2015'!$O$3:$O$187)</f>
        <v>1000</v>
      </c>
      <c r="T16" s="217">
        <f>IF(K16&gt;0,(S16*100%)/K16,"")</f>
        <v>1</v>
      </c>
      <c r="U16" s="225">
        <f>SUMIF('Wydatki 2015'!$E$3:$E$187,$A16,'Wydatki 2015'!$P$3:$P$187)</f>
        <v>0</v>
      </c>
      <c r="V16" s="224">
        <f>IF(K16&gt;0,(U16*100%)/K16,"")</f>
        <v>0</v>
      </c>
      <c r="W16" s="91">
        <f t="shared" si="14"/>
        <v>0</v>
      </c>
      <c r="X16" s="311">
        <f t="shared" si="5"/>
        <v>0</v>
      </c>
      <c r="Y16" s="311">
        <f t="shared" si="6"/>
        <v>0</v>
      </c>
      <c r="Z16" s="311">
        <f t="shared" si="7"/>
        <v>1000</v>
      </c>
      <c r="AA16" s="309">
        <f t="shared" si="3"/>
        <v>1000</v>
      </c>
    </row>
    <row r="17" spans="1:27" s="60" customFormat="1">
      <c r="A17" s="151"/>
      <c r="B17" s="55" t="s">
        <v>214</v>
      </c>
      <c r="C17" s="56"/>
      <c r="D17" s="67"/>
      <c r="E17" s="57"/>
      <c r="F17" s="158">
        <f>H17/$H$3</f>
        <v>0.10752688172043011</v>
      </c>
      <c r="G17" s="70">
        <f>SUM(G18:G21)</f>
        <v>5300</v>
      </c>
      <c r="H17" s="228">
        <f t="shared" ref="H17:I17" si="18">SUM(H18:H21)</f>
        <v>4300</v>
      </c>
      <c r="I17" s="228">
        <f t="shared" si="18"/>
        <v>0</v>
      </c>
      <c r="J17" s="228">
        <f>SUM(J18:J21)</f>
        <v>1000</v>
      </c>
      <c r="K17" s="228">
        <f>SUM(K18:K21)</f>
        <v>0</v>
      </c>
      <c r="L17" s="258"/>
      <c r="M17" s="70">
        <f>SUM(M18:M21)</f>
        <v>5419</v>
      </c>
      <c r="N17" s="88">
        <f>(M17*100%)/G17</f>
        <v>1.0224528301886793</v>
      </c>
      <c r="O17" s="228">
        <f>SUM(O18:O21)</f>
        <v>4093.06</v>
      </c>
      <c r="P17" s="229">
        <f>(O17*100%)/H17</f>
        <v>0.95187441860465116</v>
      </c>
      <c r="Q17" s="228">
        <f>SUM(Q18:Q21)</f>
        <v>0</v>
      </c>
      <c r="R17" s="230" t="str">
        <f>IF(I17&gt;0,(Q17*100%)/I17,"")</f>
        <v/>
      </c>
      <c r="S17" s="228">
        <f>SUM(S18:S21)</f>
        <v>1325.94</v>
      </c>
      <c r="T17" s="230" t="str">
        <f t="shared" si="13"/>
        <v/>
      </c>
      <c r="U17" s="228">
        <f>SUM(U18:U21)</f>
        <v>0</v>
      </c>
      <c r="V17" s="230" t="str">
        <f t="shared" si="4"/>
        <v/>
      </c>
      <c r="W17" s="228">
        <f>SUM(W18:W39)</f>
        <v>11874.76</v>
      </c>
      <c r="X17" s="310">
        <f t="shared" si="5"/>
        <v>206.94000000000005</v>
      </c>
      <c r="Y17" s="310">
        <f t="shared" si="6"/>
        <v>0</v>
      </c>
      <c r="Z17" s="310">
        <f t="shared" si="7"/>
        <v>325.94000000000005</v>
      </c>
      <c r="AA17" s="308">
        <f t="shared" si="3"/>
        <v>0</v>
      </c>
    </row>
    <row r="18" spans="1:27" s="60" customFormat="1" ht="45">
      <c r="A18" s="150">
        <v>21</v>
      </c>
      <c r="B18" s="84" t="s">
        <v>215</v>
      </c>
      <c r="C18" s="82">
        <v>1000</v>
      </c>
      <c r="D18" s="83" t="s">
        <v>233</v>
      </c>
      <c r="E18" s="152">
        <v>1</v>
      </c>
      <c r="F18" s="157"/>
      <c r="G18" s="74">
        <f t="shared" si="17"/>
        <v>1000</v>
      </c>
      <c r="H18" s="234">
        <f t="shared" si="15"/>
        <v>0</v>
      </c>
      <c r="I18" s="240"/>
      <c r="J18" s="249">
        <v>1000</v>
      </c>
      <c r="K18" s="254"/>
      <c r="L18" s="75" t="s">
        <v>240</v>
      </c>
      <c r="M18" s="87">
        <f t="shared" si="10"/>
        <v>1325.94</v>
      </c>
      <c r="N18" s="89">
        <f t="shared" si="11"/>
        <v>1.3259400000000001</v>
      </c>
      <c r="O18" s="196">
        <f>SUMIF('Wydatki 2015'!$E$3:$E$187,A18,'Wydatki 2015'!$M$3:$M$187)</f>
        <v>0</v>
      </c>
      <c r="P18" s="207" t="str">
        <f t="shared" si="12"/>
        <v/>
      </c>
      <c r="Q18" s="212">
        <f>SUMIF('Wydatki 2015'!$E$3:$E$187,$A18,'Wydatki 2015'!$N$3:$N$187)</f>
        <v>0</v>
      </c>
      <c r="R18" s="211">
        <f>IF(J18&gt;0,(Q18*100%)/J18,"")</f>
        <v>0</v>
      </c>
      <c r="S18" s="218">
        <f>SUMIF('Wydatki 2015'!$E$3:$E$187,$A18,'Wydatki 2015'!$O$3:$O$187)</f>
        <v>1325.94</v>
      </c>
      <c r="T18" s="217">
        <f>IF(J18&gt;0,(S18*100%)/J18,"")</f>
        <v>1.3259400000000001</v>
      </c>
      <c r="U18" s="225">
        <f>SUMIF('Wydatki 2015'!$E$3:$E$187,$A18,'Wydatki 2015'!$P$3:$P$187)</f>
        <v>0</v>
      </c>
      <c r="V18" s="224">
        <f>IF(J18&gt;0,(U18*100%)/J18,"")</f>
        <v>0</v>
      </c>
      <c r="W18" s="91">
        <f t="shared" si="14"/>
        <v>-325.94000000000005</v>
      </c>
      <c r="X18" s="311">
        <f t="shared" si="5"/>
        <v>0</v>
      </c>
      <c r="Y18" s="311">
        <f t="shared" si="6"/>
        <v>0</v>
      </c>
      <c r="Z18" s="311">
        <f t="shared" si="7"/>
        <v>325.94000000000005</v>
      </c>
      <c r="AA18" s="309">
        <f t="shared" si="3"/>
        <v>0</v>
      </c>
    </row>
    <row r="19" spans="1:27" s="60" customFormat="1">
      <c r="A19" s="150">
        <v>22</v>
      </c>
      <c r="B19" s="84" t="s">
        <v>216</v>
      </c>
      <c r="C19" s="82">
        <v>3000</v>
      </c>
      <c r="D19" s="83" t="s">
        <v>181</v>
      </c>
      <c r="E19" s="152">
        <v>1</v>
      </c>
      <c r="F19" s="157"/>
      <c r="G19" s="74">
        <f t="shared" si="17"/>
        <v>3000</v>
      </c>
      <c r="H19" s="234">
        <f t="shared" si="15"/>
        <v>3000</v>
      </c>
      <c r="I19" s="240"/>
      <c r="J19" s="247"/>
      <c r="K19" s="254"/>
      <c r="L19" s="75"/>
      <c r="M19" s="87">
        <f t="shared" si="10"/>
        <v>2991.36</v>
      </c>
      <c r="N19" s="89">
        <f t="shared" si="11"/>
        <v>0.99712000000000001</v>
      </c>
      <c r="O19" s="196">
        <f>SUMIF('Wydatki 2015'!$E$3:$E$187,A19,'Wydatki 2015'!$M$3:$M$187)</f>
        <v>2991.36</v>
      </c>
      <c r="P19" s="207">
        <f t="shared" si="12"/>
        <v>0.99712000000000001</v>
      </c>
      <c r="Q19" s="212">
        <f>SUMIF('Wydatki 2015'!$E$3:$E$187,$A19,'Wydatki 2015'!$N$3:$N$187)</f>
        <v>0</v>
      </c>
      <c r="R19" s="211" t="str">
        <f t="shared" ref="R19:R25" si="19">IF(I19&gt;0,(Q19*100%)/I19,"")</f>
        <v/>
      </c>
      <c r="S19" s="218">
        <f>SUMIF('Wydatki 2015'!$E$3:$E$187,$A19,'Wydatki 2015'!$O$3:$O$187)</f>
        <v>0</v>
      </c>
      <c r="T19" s="217" t="str">
        <f t="shared" si="13"/>
        <v/>
      </c>
      <c r="U19" s="225">
        <f>SUMIF('Wydatki 2015'!$E$3:$E$187,$A19,'Wydatki 2015'!$P$3:$P$187)</f>
        <v>0</v>
      </c>
      <c r="V19" s="224" t="str">
        <f t="shared" si="4"/>
        <v/>
      </c>
      <c r="W19" s="91">
        <f t="shared" si="14"/>
        <v>8.6399999999998727</v>
      </c>
      <c r="X19" s="311">
        <f t="shared" si="5"/>
        <v>8.6399999999998727</v>
      </c>
      <c r="Y19" s="311">
        <f t="shared" si="6"/>
        <v>0</v>
      </c>
      <c r="Z19" s="311">
        <f t="shared" si="7"/>
        <v>0</v>
      </c>
      <c r="AA19" s="309">
        <f t="shared" si="3"/>
        <v>0</v>
      </c>
    </row>
    <row r="20" spans="1:27" s="60" customFormat="1" ht="30">
      <c r="A20" s="150">
        <v>23</v>
      </c>
      <c r="B20" s="81" t="s">
        <v>217</v>
      </c>
      <c r="C20" s="82">
        <v>800</v>
      </c>
      <c r="D20" s="83" t="s">
        <v>234</v>
      </c>
      <c r="E20" s="152">
        <v>1</v>
      </c>
      <c r="F20" s="157"/>
      <c r="G20" s="74">
        <f t="shared" si="17"/>
        <v>800</v>
      </c>
      <c r="H20" s="234">
        <f t="shared" si="15"/>
        <v>800</v>
      </c>
      <c r="I20" s="240"/>
      <c r="J20" s="247"/>
      <c r="K20" s="254"/>
      <c r="L20" s="75"/>
      <c r="M20" s="87">
        <f t="shared" si="10"/>
        <v>677.97</v>
      </c>
      <c r="N20" s="89">
        <f t="shared" si="11"/>
        <v>0.84746250000000001</v>
      </c>
      <c r="O20" s="196">
        <f>SUMIF('Wydatki 2015'!$E$3:$E$187,A20,'Wydatki 2015'!$M$3:$M$187)</f>
        <v>677.97</v>
      </c>
      <c r="P20" s="207">
        <f t="shared" si="12"/>
        <v>0.84746250000000001</v>
      </c>
      <c r="Q20" s="212">
        <f>SUMIF('Wydatki 2015'!$E$3:$E$187,$A20,'Wydatki 2015'!$N$3:$N$187)</f>
        <v>0</v>
      </c>
      <c r="R20" s="211" t="str">
        <f t="shared" si="19"/>
        <v/>
      </c>
      <c r="S20" s="218">
        <f>SUMIF('Wydatki 2015'!$E$3:$E$187,$A20,'Wydatki 2015'!$O$3:$O$187)</f>
        <v>0</v>
      </c>
      <c r="T20" s="217" t="str">
        <f t="shared" si="13"/>
        <v/>
      </c>
      <c r="U20" s="225">
        <f>SUMIF('Wydatki 2015'!$E$3:$E$187,$A20,'Wydatki 2015'!$P$3:$P$187)</f>
        <v>0</v>
      </c>
      <c r="V20" s="224" t="str">
        <f t="shared" si="4"/>
        <v/>
      </c>
      <c r="W20" s="91">
        <f t="shared" si="14"/>
        <v>122.02999999999997</v>
      </c>
      <c r="X20" s="311">
        <f t="shared" si="5"/>
        <v>122.02999999999997</v>
      </c>
      <c r="Y20" s="311">
        <f t="shared" si="6"/>
        <v>0</v>
      </c>
      <c r="Z20" s="311">
        <f t="shared" si="7"/>
        <v>0</v>
      </c>
      <c r="AA20" s="309">
        <f t="shared" si="3"/>
        <v>0</v>
      </c>
    </row>
    <row r="21" spans="1:27" s="60" customFormat="1" ht="30">
      <c r="A21" s="150">
        <v>24</v>
      </c>
      <c r="B21" s="81" t="s">
        <v>218</v>
      </c>
      <c r="C21" s="82">
        <v>500</v>
      </c>
      <c r="D21" s="83" t="s">
        <v>181</v>
      </c>
      <c r="E21" s="152">
        <v>1</v>
      </c>
      <c r="F21" s="157"/>
      <c r="G21" s="74">
        <f t="shared" si="17"/>
        <v>500</v>
      </c>
      <c r="H21" s="234">
        <f t="shared" si="15"/>
        <v>500</v>
      </c>
      <c r="I21" s="242"/>
      <c r="J21" s="247"/>
      <c r="K21" s="254"/>
      <c r="L21" s="75"/>
      <c r="M21" s="87">
        <f t="shared" si="10"/>
        <v>423.73</v>
      </c>
      <c r="N21" s="89">
        <f t="shared" si="11"/>
        <v>0.84745999999999999</v>
      </c>
      <c r="O21" s="196">
        <f>SUMIF('Wydatki 2015'!$E$3:$E$187,A21,'Wydatki 2015'!$M$3:$M$187)</f>
        <v>423.73</v>
      </c>
      <c r="P21" s="207">
        <f t="shared" si="12"/>
        <v>0.84745999999999999</v>
      </c>
      <c r="Q21" s="212">
        <f>SUMIF('Wydatki 2015'!$E$3:$E$187,$A21,'Wydatki 2015'!$N$3:$N$187)</f>
        <v>0</v>
      </c>
      <c r="R21" s="211" t="str">
        <f t="shared" si="19"/>
        <v/>
      </c>
      <c r="S21" s="218">
        <f>SUMIF('Wydatki 2015'!$E$3:$E$187,$A21,'Wydatki 2015'!$O$3:$O$187)</f>
        <v>0</v>
      </c>
      <c r="T21" s="217" t="str">
        <f t="shared" si="13"/>
        <v/>
      </c>
      <c r="U21" s="225">
        <f>SUMIF('Wydatki 2015'!$E$3:$E$187,$A21,'Wydatki 2015'!$P$3:$P$187)</f>
        <v>0</v>
      </c>
      <c r="V21" s="224" t="str">
        <f t="shared" si="4"/>
        <v/>
      </c>
      <c r="W21" s="91">
        <f t="shared" si="14"/>
        <v>76.269999999999982</v>
      </c>
      <c r="X21" s="311">
        <f t="shared" si="5"/>
        <v>76.269999999999982</v>
      </c>
      <c r="Y21" s="311">
        <f t="shared" si="6"/>
        <v>0</v>
      </c>
      <c r="Z21" s="311">
        <f t="shared" si="7"/>
        <v>0</v>
      </c>
      <c r="AA21" s="309">
        <f t="shared" si="3"/>
        <v>0</v>
      </c>
    </row>
    <row r="22" spans="1:27" s="60" customFormat="1">
      <c r="A22" s="151"/>
      <c r="B22" s="55" t="s">
        <v>219</v>
      </c>
      <c r="C22" s="56"/>
      <c r="D22" s="67"/>
      <c r="E22" s="57"/>
      <c r="F22" s="158">
        <f>H22/$H$3</f>
        <v>0.23955988997249311</v>
      </c>
      <c r="G22" s="70">
        <f>SUM(G23:G28)</f>
        <v>13380</v>
      </c>
      <c r="H22" s="228">
        <f t="shared" ref="H22" si="20">SUM(H23:H28)</f>
        <v>9580</v>
      </c>
      <c r="I22" s="228">
        <f>SUM(I23:I28)</f>
        <v>1900</v>
      </c>
      <c r="J22" s="228">
        <f>SUM(J23:J28)</f>
        <v>1000</v>
      </c>
      <c r="K22" s="228">
        <f>SUM(K23:K28)</f>
        <v>900</v>
      </c>
      <c r="L22" s="258"/>
      <c r="M22" s="70">
        <f>SUM(M23:M28)</f>
        <v>11707.34</v>
      </c>
      <c r="N22" s="88">
        <f>(M22*100%)/G22</f>
        <v>0.87498804185351275</v>
      </c>
      <c r="O22" s="228">
        <f>SUM(O23:O28)</f>
        <v>9627.75</v>
      </c>
      <c r="P22" s="229">
        <f>(O22*100%)/H22</f>
        <v>1.0049843423799583</v>
      </c>
      <c r="Q22" s="228">
        <f>SUM(Q23:Q28)</f>
        <v>1179.5899999999999</v>
      </c>
      <c r="R22" s="230">
        <f t="shared" si="19"/>
        <v>0.62083684210526313</v>
      </c>
      <c r="S22" s="228">
        <f>SUM(S23:S28)</f>
        <v>0</v>
      </c>
      <c r="T22" s="230">
        <f t="shared" si="13"/>
        <v>0</v>
      </c>
      <c r="U22" s="228">
        <f>SUM(U23:U28)</f>
        <v>900</v>
      </c>
      <c r="V22" s="230">
        <f t="shared" si="4"/>
        <v>0.47368421052631576</v>
      </c>
      <c r="W22" s="228">
        <f>SUM(W23:W41)</f>
        <v>5996.8799999999992</v>
      </c>
      <c r="X22" s="310">
        <f t="shared" si="5"/>
        <v>-47.75</v>
      </c>
      <c r="Y22" s="310">
        <f t="shared" si="6"/>
        <v>720.41000000000008</v>
      </c>
      <c r="Z22" s="310">
        <f t="shared" si="7"/>
        <v>-1000</v>
      </c>
      <c r="AA22" s="308">
        <f t="shared" si="3"/>
        <v>0</v>
      </c>
    </row>
    <row r="23" spans="1:27" s="60" customFormat="1">
      <c r="A23" s="150">
        <v>31</v>
      </c>
      <c r="B23" s="84" t="s">
        <v>220</v>
      </c>
      <c r="C23" s="106">
        <v>775</v>
      </c>
      <c r="D23" s="107" t="s">
        <v>2</v>
      </c>
      <c r="E23" s="153">
        <v>4</v>
      </c>
      <c r="F23" s="191"/>
      <c r="G23" s="74">
        <f t="shared" si="17"/>
        <v>3100</v>
      </c>
      <c r="H23" s="234">
        <f t="shared" si="15"/>
        <v>2100</v>
      </c>
      <c r="I23" s="240">
        <v>1000</v>
      </c>
      <c r="J23" s="270"/>
      <c r="K23" s="254"/>
      <c r="L23" s="75" t="s">
        <v>237</v>
      </c>
      <c r="M23" s="87">
        <f t="shared" si="10"/>
        <v>3322.29</v>
      </c>
      <c r="N23" s="89">
        <f t="shared" si="11"/>
        <v>1.0717064516129031</v>
      </c>
      <c r="O23" s="196">
        <f>SUMIF('Wydatki 2015'!$E$3:$E$187,A23,'Wydatki 2015'!$M$3:$M$187)</f>
        <v>2142.7000000000003</v>
      </c>
      <c r="P23" s="207">
        <f t="shared" si="12"/>
        <v>1.0203333333333335</v>
      </c>
      <c r="Q23" s="212">
        <f>SUMIF('Wydatki 2015'!$E$3:$E$187,$A23,'Wydatki 2015'!$N$3:$N$187)</f>
        <v>1179.5899999999999</v>
      </c>
      <c r="R23" s="211">
        <f t="shared" si="19"/>
        <v>1.1795899999999999</v>
      </c>
      <c r="S23" s="218">
        <f>SUMIF('Wydatki 2015'!$E$3:$E$187,$A23,'Wydatki 2015'!$O$3:$O$187)</f>
        <v>0</v>
      </c>
      <c r="T23" s="217">
        <f>IF(I23&gt;0,(S23*100%)/I23,"")</f>
        <v>0</v>
      </c>
      <c r="U23" s="225">
        <f>SUMIF('Wydatki 2015'!$E$3:$E$187,$A23,'Wydatki 2015'!$P$3:$P$187)</f>
        <v>0</v>
      </c>
      <c r="V23" s="224">
        <f>IF(I23&gt;0,(U23*100%)/I23,"")</f>
        <v>0</v>
      </c>
      <c r="W23" s="91">
        <f t="shared" si="14"/>
        <v>-222.28999999999996</v>
      </c>
      <c r="X23" s="311">
        <f t="shared" si="5"/>
        <v>-42.700000000000273</v>
      </c>
      <c r="Y23" s="311" t="e">
        <f>#REF!-Q23</f>
        <v>#REF!</v>
      </c>
      <c r="Z23" s="311">
        <f>S23-I23</f>
        <v>-1000</v>
      </c>
      <c r="AA23" s="309">
        <f t="shared" si="3"/>
        <v>0</v>
      </c>
    </row>
    <row r="24" spans="1:27" s="60" customFormat="1">
      <c r="A24" s="150">
        <v>32</v>
      </c>
      <c r="B24" s="81" t="s">
        <v>221</v>
      </c>
      <c r="C24" s="82">
        <v>165</v>
      </c>
      <c r="D24" s="83" t="s">
        <v>4</v>
      </c>
      <c r="E24" s="152">
        <v>20</v>
      </c>
      <c r="F24" s="191">
        <v>3300</v>
      </c>
      <c r="G24" s="74">
        <f t="shared" si="17"/>
        <v>3300</v>
      </c>
      <c r="H24" s="234">
        <f t="shared" si="15"/>
        <v>2400</v>
      </c>
      <c r="I24" s="271">
        <v>900</v>
      </c>
      <c r="J24" s="270"/>
      <c r="K24" s="254"/>
      <c r="L24" s="75" t="s">
        <v>237</v>
      </c>
      <c r="M24" s="87">
        <f t="shared" si="10"/>
        <v>1921.18</v>
      </c>
      <c r="N24" s="89">
        <f t="shared" si="11"/>
        <v>0.58217575757575757</v>
      </c>
      <c r="O24" s="196">
        <f>SUMIF('Wydatki 2015'!$E$3:$E$187,A24,'Wydatki 2015'!$M$3:$M$187)</f>
        <v>1921.18</v>
      </c>
      <c r="P24" s="207">
        <f t="shared" si="12"/>
        <v>0.80049166666666671</v>
      </c>
      <c r="Q24" s="212">
        <f>SUMIF('Wydatki 2015'!$E$3:$E$187,$A24,'Wydatki 2015'!$N$3:$N$187)</f>
        <v>0</v>
      </c>
      <c r="R24" s="211">
        <f t="shared" si="19"/>
        <v>0</v>
      </c>
      <c r="S24" s="218">
        <f>SUMIF('Wydatki 2015'!$E$3:$E$187,$A24,'Wydatki 2015'!$O$3:$O$187)</f>
        <v>0</v>
      </c>
      <c r="T24" s="217">
        <f>IF(I24&gt;0,(S24*100%)/I24,"")</f>
        <v>0</v>
      </c>
      <c r="U24" s="225">
        <f>SUMIF('Wydatki 2015'!$E$3:$E$187,$A24,'Wydatki 2015'!$P$3:$P$187)</f>
        <v>0</v>
      </c>
      <c r="V24" s="224">
        <f>IF(I24&gt;0,(U24*100%)/I24,"")</f>
        <v>0</v>
      </c>
      <c r="W24" s="91">
        <f t="shared" si="14"/>
        <v>1378.82</v>
      </c>
      <c r="X24" s="311">
        <f t="shared" si="5"/>
        <v>478.81999999999994</v>
      </c>
      <c r="Y24" s="311" t="e">
        <f>#REF!-Q24</f>
        <v>#REF!</v>
      </c>
      <c r="Z24" s="311">
        <f>S24-I24</f>
        <v>-900</v>
      </c>
      <c r="AA24" s="309">
        <f t="shared" si="3"/>
        <v>0</v>
      </c>
    </row>
    <row r="25" spans="1:27" s="60" customFormat="1" ht="30">
      <c r="A25" s="150">
        <v>33</v>
      </c>
      <c r="B25" s="81" t="s">
        <v>222</v>
      </c>
      <c r="C25" s="82">
        <v>15</v>
      </c>
      <c r="D25" s="83" t="s">
        <v>2</v>
      </c>
      <c r="E25" s="153">
        <v>60</v>
      </c>
      <c r="F25" s="157"/>
      <c r="G25" s="74">
        <f t="shared" si="17"/>
        <v>900</v>
      </c>
      <c r="H25" s="234">
        <f t="shared" si="15"/>
        <v>900</v>
      </c>
      <c r="I25" s="240"/>
      <c r="J25" s="247"/>
      <c r="K25" s="254"/>
      <c r="L25" s="75"/>
      <c r="M25" s="87">
        <f t="shared" si="10"/>
        <v>1394.4099999999999</v>
      </c>
      <c r="N25" s="89">
        <f t="shared" si="11"/>
        <v>1.5493444444444442</v>
      </c>
      <c r="O25" s="196">
        <f>SUMIF('Wydatki 2015'!$E$3:$E$187,A25,'Wydatki 2015'!$M$3:$M$187)</f>
        <v>1394.4099999999999</v>
      </c>
      <c r="P25" s="207">
        <f t="shared" si="12"/>
        <v>1.5493444444444442</v>
      </c>
      <c r="Q25" s="212">
        <f>SUMIF('Wydatki 2015'!$E$3:$E$187,$A25,'Wydatki 2015'!$N$3:$N$187)</f>
        <v>0</v>
      </c>
      <c r="R25" s="211" t="str">
        <f t="shared" si="19"/>
        <v/>
      </c>
      <c r="S25" s="218">
        <f>SUMIF('Wydatki 2015'!$E$3:$E$187,$A25,'Wydatki 2015'!$O$3:$O$187)</f>
        <v>0</v>
      </c>
      <c r="T25" s="217" t="str">
        <f t="shared" si="13"/>
        <v/>
      </c>
      <c r="U25" s="225">
        <f>SUMIF('Wydatki 2015'!$E$3:$E$187,$A25,'Wydatki 2015'!$P$3:$P$187)</f>
        <v>0</v>
      </c>
      <c r="V25" s="224" t="str">
        <f t="shared" si="4"/>
        <v/>
      </c>
      <c r="W25" s="91">
        <f t="shared" si="14"/>
        <v>-494.40999999999985</v>
      </c>
      <c r="X25" s="311">
        <f t="shared" si="5"/>
        <v>-494.40999999999985</v>
      </c>
      <c r="Y25" s="311">
        <f t="shared" si="6"/>
        <v>0</v>
      </c>
      <c r="Z25" s="311">
        <f t="shared" si="7"/>
        <v>0</v>
      </c>
      <c r="AA25" s="309">
        <f t="shared" si="3"/>
        <v>0</v>
      </c>
    </row>
    <row r="26" spans="1:27" s="60" customFormat="1">
      <c r="A26" s="150">
        <v>34</v>
      </c>
      <c r="B26" s="84" t="s">
        <v>223</v>
      </c>
      <c r="C26" s="82">
        <v>416.67</v>
      </c>
      <c r="D26" s="83" t="s">
        <v>4</v>
      </c>
      <c r="E26" s="153">
        <v>12</v>
      </c>
      <c r="F26" s="191"/>
      <c r="G26" s="74">
        <v>5000</v>
      </c>
      <c r="H26" s="234">
        <f t="shared" si="15"/>
        <v>4000</v>
      </c>
      <c r="I26" s="240"/>
      <c r="J26" s="248">
        <v>1000</v>
      </c>
      <c r="K26" s="254"/>
      <c r="L26" s="75" t="s">
        <v>239</v>
      </c>
      <c r="M26" s="87">
        <f t="shared" si="10"/>
        <v>4000</v>
      </c>
      <c r="N26" s="89">
        <f t="shared" si="11"/>
        <v>0.8</v>
      </c>
      <c r="O26" s="196">
        <f>SUMIF('Wydatki 2015'!$E$3:$E$187,A26,'Wydatki 2015'!$M$3:$M$187)</f>
        <v>4000</v>
      </c>
      <c r="P26" s="207">
        <f t="shared" si="12"/>
        <v>1</v>
      </c>
      <c r="Q26" s="212">
        <f>SUMIF('Wydatki 2015'!$E$3:$E$187,$A26,'Wydatki 2015'!$N$3:$N$187)</f>
        <v>0</v>
      </c>
      <c r="R26" s="211">
        <f>IF(J26&gt;0,(Q26*100%)/J26,"")</f>
        <v>0</v>
      </c>
      <c r="S26" s="218">
        <f>SUMIF('Wydatki 2015'!$E$3:$E$187,$A26,'Wydatki 2015'!$O$3:$O$187)</f>
        <v>0</v>
      </c>
      <c r="T26" s="217">
        <f>IF(J26&gt;0,(S26*100%)/J26,"")</f>
        <v>0</v>
      </c>
      <c r="U26" s="225">
        <f>SUMIF('Wydatki 2015'!$E$3:$E$187,$A26,'Wydatki 2015'!$P$3:$P$187)</f>
        <v>0</v>
      </c>
      <c r="V26" s="224">
        <f>IF(J26&gt;0,(U26*100%)/J26,"")</f>
        <v>0</v>
      </c>
      <c r="W26" s="91">
        <f t="shared" si="14"/>
        <v>1000</v>
      </c>
      <c r="X26" s="311">
        <f t="shared" si="5"/>
        <v>0</v>
      </c>
      <c r="Y26" s="311">
        <f t="shared" si="6"/>
        <v>0</v>
      </c>
      <c r="Z26" s="311">
        <f t="shared" si="7"/>
        <v>-1000</v>
      </c>
      <c r="AA26" s="309">
        <f t="shared" si="3"/>
        <v>0</v>
      </c>
    </row>
    <row r="27" spans="1:27" s="60" customFormat="1">
      <c r="A27" s="150">
        <v>35</v>
      </c>
      <c r="B27" s="84" t="s">
        <v>224</v>
      </c>
      <c r="C27" s="106">
        <v>180</v>
      </c>
      <c r="D27" s="107" t="s">
        <v>181</v>
      </c>
      <c r="E27" s="153">
        <v>1</v>
      </c>
      <c r="F27" s="157"/>
      <c r="G27" s="74">
        <f t="shared" si="17"/>
        <v>180</v>
      </c>
      <c r="H27" s="234">
        <f t="shared" si="15"/>
        <v>180</v>
      </c>
      <c r="I27" s="240"/>
      <c r="J27" s="250"/>
      <c r="K27" s="256"/>
      <c r="L27" s="76"/>
      <c r="M27" s="87">
        <f t="shared" si="10"/>
        <v>169.46</v>
      </c>
      <c r="N27" s="89">
        <f t="shared" si="11"/>
        <v>0.94144444444444453</v>
      </c>
      <c r="O27" s="196">
        <f>SUMIF('Wydatki 2015'!$E$3:$E$187,A27,'Wydatki 2015'!$M$3:$M$187)</f>
        <v>169.46</v>
      </c>
      <c r="P27" s="207">
        <f t="shared" si="12"/>
        <v>0.94144444444444453</v>
      </c>
      <c r="Q27" s="212">
        <f>SUMIF('Wydatki 2015'!$E$3:$E$187,$A27,'Wydatki 2015'!$N$3:$N$187)</f>
        <v>0</v>
      </c>
      <c r="R27" s="211" t="str">
        <f>IF(I27&gt;0,(Q27*100%)/I27,"")</f>
        <v/>
      </c>
      <c r="S27" s="218">
        <f>SUMIF('Wydatki 2015'!$E$3:$E$187,$A27,'Wydatki 2015'!$O$3:$O$187)</f>
        <v>0</v>
      </c>
      <c r="T27" s="217" t="str">
        <f t="shared" si="13"/>
        <v/>
      </c>
      <c r="U27" s="225">
        <f>SUMIF('Wydatki 2015'!$E$3:$E$187,$A27,'Wydatki 2015'!$P$3:$P$187)</f>
        <v>0</v>
      </c>
      <c r="V27" s="224" t="str">
        <f t="shared" si="4"/>
        <v/>
      </c>
      <c r="W27" s="91">
        <f t="shared" si="14"/>
        <v>10.539999999999992</v>
      </c>
      <c r="X27" s="311">
        <f t="shared" si="5"/>
        <v>10.539999999999992</v>
      </c>
      <c r="Y27" s="311">
        <f t="shared" si="6"/>
        <v>0</v>
      </c>
      <c r="Z27" s="311">
        <f t="shared" si="7"/>
        <v>0</v>
      </c>
      <c r="AA27" s="309">
        <f t="shared" si="3"/>
        <v>0</v>
      </c>
    </row>
    <row r="28" spans="1:27" s="60" customFormat="1">
      <c r="A28" s="150">
        <v>36</v>
      </c>
      <c r="B28" s="84" t="s">
        <v>225</v>
      </c>
      <c r="C28" s="106">
        <v>300</v>
      </c>
      <c r="D28" s="107" t="s">
        <v>180</v>
      </c>
      <c r="E28" s="153">
        <v>3</v>
      </c>
      <c r="F28" s="157"/>
      <c r="G28" s="74">
        <f t="shared" si="17"/>
        <v>900</v>
      </c>
      <c r="H28" s="234">
        <f t="shared" si="15"/>
        <v>0</v>
      </c>
      <c r="I28" s="240"/>
      <c r="J28" s="247"/>
      <c r="K28" s="255">
        <v>900</v>
      </c>
      <c r="L28" s="75" t="s">
        <v>238</v>
      </c>
      <c r="M28" s="87">
        <f t="shared" si="10"/>
        <v>900</v>
      </c>
      <c r="N28" s="89">
        <f t="shared" si="11"/>
        <v>1</v>
      </c>
      <c r="O28" s="196">
        <f>SUMIF('Wydatki 2015'!$E$3:$E$187,A28,'Wydatki 2015'!$M$3:$M$187)</f>
        <v>0</v>
      </c>
      <c r="P28" s="207" t="str">
        <f t="shared" si="12"/>
        <v/>
      </c>
      <c r="Q28" s="212">
        <f>SUMIF('Wydatki 2015'!$E$3:$E$187,$A28,'Wydatki 2015'!$N$3:$N$187)</f>
        <v>0</v>
      </c>
      <c r="R28" s="211">
        <f>IF(K28&gt;0,(Q28*100%)/K28,"")</f>
        <v>0</v>
      </c>
      <c r="S28" s="218">
        <f>SUMIF('Wydatki 2015'!$E$3:$E$187,$A28,'Wydatki 2015'!$O$3:$O$187)</f>
        <v>0</v>
      </c>
      <c r="T28" s="217">
        <f>IF(K28&gt;0,(S28*100%)/K28,"")</f>
        <v>0</v>
      </c>
      <c r="U28" s="225">
        <f>SUMIF('Wydatki 2015'!$E$3:$E$187,$A28,'Wydatki 2015'!$P$3:$P$187)</f>
        <v>900</v>
      </c>
      <c r="V28" s="224">
        <f>IF(K28&gt;0,(U28*100%)/K28,"")</f>
        <v>1</v>
      </c>
      <c r="W28" s="91">
        <f t="shared" si="14"/>
        <v>0</v>
      </c>
      <c r="X28" s="311">
        <f t="shared" si="5"/>
        <v>0</v>
      </c>
      <c r="Y28" s="311">
        <f t="shared" si="6"/>
        <v>0</v>
      </c>
      <c r="Z28" s="311">
        <f t="shared" si="7"/>
        <v>0</v>
      </c>
      <c r="AA28" s="309">
        <f t="shared" si="3"/>
        <v>0</v>
      </c>
    </row>
    <row r="29" spans="1:27" s="60" customFormat="1" ht="30">
      <c r="A29" s="151"/>
      <c r="B29" s="55" t="s">
        <v>226</v>
      </c>
      <c r="C29" s="56"/>
      <c r="D29" s="67"/>
      <c r="E29" s="57"/>
      <c r="F29" s="158">
        <f>H29/$H$3</f>
        <v>0.14253563390847712</v>
      </c>
      <c r="G29" s="70">
        <f>SUM(G30)</f>
        <v>5700</v>
      </c>
      <c r="H29" s="228">
        <f t="shared" ref="H29:K29" si="21">SUM(H30)</f>
        <v>5700</v>
      </c>
      <c r="I29" s="228">
        <f t="shared" si="21"/>
        <v>0</v>
      </c>
      <c r="J29" s="228">
        <f t="shared" si="21"/>
        <v>0</v>
      </c>
      <c r="K29" s="228">
        <f t="shared" si="21"/>
        <v>0</v>
      </c>
      <c r="L29" s="58"/>
      <c r="M29" s="70">
        <f>SUM(M30)</f>
        <v>5602.37</v>
      </c>
      <c r="N29" s="88">
        <f>(M29*100%)/G29</f>
        <v>0.9828719298245614</v>
      </c>
      <c r="O29" s="228">
        <f>SUM(O30)</f>
        <v>5602.37</v>
      </c>
      <c r="P29" s="229">
        <f>(O29*100%)/H29</f>
        <v>0.9828719298245614</v>
      </c>
      <c r="Q29" s="228">
        <f>SUM(Q30)</f>
        <v>0</v>
      </c>
      <c r="R29" s="230" t="str">
        <f>IF(I29&gt;0,(Q29*100%)/I29,"")</f>
        <v/>
      </c>
      <c r="S29" s="228">
        <f>SUM(S30)</f>
        <v>0</v>
      </c>
      <c r="T29" s="230" t="str">
        <f t="shared" si="13"/>
        <v/>
      </c>
      <c r="U29" s="228">
        <f>SUM(U30)</f>
        <v>0</v>
      </c>
      <c r="V29" s="230" t="str">
        <f t="shared" si="4"/>
        <v/>
      </c>
      <c r="W29" s="228">
        <f>SUM(W30:W48)</f>
        <v>2162.11</v>
      </c>
      <c r="X29" s="310">
        <f t="shared" si="5"/>
        <v>97.630000000000109</v>
      </c>
      <c r="Y29" s="310">
        <f t="shared" si="6"/>
        <v>0</v>
      </c>
      <c r="Z29" s="310">
        <f t="shared" si="7"/>
        <v>0</v>
      </c>
      <c r="AA29" s="308">
        <f t="shared" si="3"/>
        <v>0</v>
      </c>
    </row>
    <row r="30" spans="1:27" s="60" customFormat="1" ht="30">
      <c r="A30" s="150">
        <v>41</v>
      </c>
      <c r="B30" s="81" t="s">
        <v>227</v>
      </c>
      <c r="C30" s="82">
        <f>4800+900</f>
        <v>5700</v>
      </c>
      <c r="D30" s="83" t="s">
        <v>235</v>
      </c>
      <c r="E30" s="152">
        <v>1</v>
      </c>
      <c r="F30" s="157"/>
      <c r="G30" s="74">
        <f t="shared" si="17"/>
        <v>5700</v>
      </c>
      <c r="H30" s="234">
        <f t="shared" si="15"/>
        <v>5700</v>
      </c>
      <c r="I30" s="240"/>
      <c r="J30" s="248"/>
      <c r="K30" s="255"/>
      <c r="L30" s="77"/>
      <c r="M30" s="87">
        <f t="shared" si="10"/>
        <v>5602.37</v>
      </c>
      <c r="N30" s="89">
        <f t="shared" si="11"/>
        <v>0.9828719298245614</v>
      </c>
      <c r="O30" s="196">
        <f>SUMIF('Wydatki 2015'!$E$3:$E$187,A30,'Wydatki 2015'!$M$3:$M$187)</f>
        <v>5602.37</v>
      </c>
      <c r="P30" s="207">
        <f t="shared" si="12"/>
        <v>0.9828719298245614</v>
      </c>
      <c r="Q30" s="212">
        <f>SUMIF('Wydatki 2015'!$E$3:$E$187,$A30,'Wydatki 2015'!$N$3:$N$187)</f>
        <v>0</v>
      </c>
      <c r="R30" s="211" t="str">
        <f>IF(I30&gt;0,(Q30*100%)/I30,"")</f>
        <v/>
      </c>
      <c r="S30" s="218">
        <f>SUMIF('Wydatki 2015'!$E$3:$E$187,$A30,'Wydatki 2015'!$O$3:$O$187)</f>
        <v>0</v>
      </c>
      <c r="T30" s="217" t="str">
        <f t="shared" si="13"/>
        <v/>
      </c>
      <c r="U30" s="225">
        <f>SUMIF('Wydatki 2015'!$E$3:$E$187,$A30,'Wydatki 2015'!$P$3:$P$187)</f>
        <v>0</v>
      </c>
      <c r="V30" s="224" t="str">
        <f t="shared" si="4"/>
        <v/>
      </c>
      <c r="W30" s="91">
        <f t="shared" si="14"/>
        <v>97.630000000000109</v>
      </c>
      <c r="X30" s="311">
        <f t="shared" si="5"/>
        <v>97.630000000000109</v>
      </c>
      <c r="Y30" s="311">
        <f t="shared" si="6"/>
        <v>0</v>
      </c>
      <c r="Z30" s="311">
        <f t="shared" si="7"/>
        <v>0</v>
      </c>
      <c r="AA30" s="309">
        <f t="shared" si="3"/>
        <v>0</v>
      </c>
    </row>
    <row r="31" spans="1:27" s="60" customFormat="1">
      <c r="A31" s="151"/>
      <c r="B31" s="55" t="s">
        <v>228</v>
      </c>
      <c r="C31" s="56"/>
      <c r="D31" s="67"/>
      <c r="E31" s="57"/>
      <c r="F31" s="158">
        <f>H31/$H$3</f>
        <v>0.15703925981495373</v>
      </c>
      <c r="G31" s="70">
        <f>SUM(G32:G38)</f>
        <v>8420</v>
      </c>
      <c r="H31" s="228">
        <f t="shared" ref="H31:I31" si="22">SUM(H32:H38)</f>
        <v>6280</v>
      </c>
      <c r="I31" s="228">
        <f t="shared" si="22"/>
        <v>0</v>
      </c>
      <c r="J31" s="228">
        <f>SUM(J32:J38)</f>
        <v>1540</v>
      </c>
      <c r="K31" s="228">
        <f>SUM(K32:K38)</f>
        <v>600</v>
      </c>
      <c r="L31" s="58"/>
      <c r="M31" s="70">
        <f>SUM(M32:M39)</f>
        <v>7387.76</v>
      </c>
      <c r="N31" s="70">
        <f t="shared" ref="N31" si="23">SUM(N32:N38)</f>
        <v>0</v>
      </c>
      <c r="O31" s="228">
        <f>SUM(O32:O39)</f>
        <v>6787.76</v>
      </c>
      <c r="P31" s="229">
        <f>(O31*100%)/H31</f>
        <v>1.0808535031847135</v>
      </c>
      <c r="Q31" s="228">
        <f>SUM(Q32:Q39)</f>
        <v>0</v>
      </c>
      <c r="R31" s="230" t="str">
        <f>IF(I31&gt;0,(Q31*100%)/I31,"")</f>
        <v/>
      </c>
      <c r="S31" s="228">
        <f>SUM(S32:S39)</f>
        <v>0</v>
      </c>
      <c r="T31" s="230" t="str">
        <f t="shared" si="13"/>
        <v/>
      </c>
      <c r="U31" s="228">
        <f>SUM(U32:U39)</f>
        <v>600</v>
      </c>
      <c r="V31" s="230" t="str">
        <f t="shared" si="4"/>
        <v/>
      </c>
      <c r="W31" s="228">
        <f>SUM(W32:W50)</f>
        <v>1032.2399999999998</v>
      </c>
      <c r="X31" s="310">
        <f t="shared" si="5"/>
        <v>-507.76000000000022</v>
      </c>
      <c r="Y31" s="310">
        <f t="shared" si="6"/>
        <v>0</v>
      </c>
      <c r="Z31" s="310">
        <f>S31-J31</f>
        <v>-1540</v>
      </c>
      <c r="AA31" s="308">
        <f t="shared" si="3"/>
        <v>0</v>
      </c>
    </row>
    <row r="32" spans="1:27" s="60" customFormat="1">
      <c r="A32" s="150">
        <v>51</v>
      </c>
      <c r="B32" s="81" t="s">
        <v>208</v>
      </c>
      <c r="C32" s="82">
        <v>1000</v>
      </c>
      <c r="D32" s="83" t="s">
        <v>2</v>
      </c>
      <c r="E32" s="152">
        <v>3</v>
      </c>
      <c r="F32" s="157"/>
      <c r="G32" s="74">
        <f t="shared" si="17"/>
        <v>3000</v>
      </c>
      <c r="H32" s="234">
        <f t="shared" si="15"/>
        <v>2000</v>
      </c>
      <c r="I32" s="240">
        <v>0</v>
      </c>
      <c r="J32" s="248">
        <v>1000</v>
      </c>
      <c r="K32" s="254"/>
      <c r="L32" s="75" t="s">
        <v>237</v>
      </c>
      <c r="M32" s="87">
        <f t="shared" si="10"/>
        <v>1997.3200000000002</v>
      </c>
      <c r="N32" s="89"/>
      <c r="O32" s="196">
        <f>SUMIF('Wydatki 2015'!$E$3:$E$187,A32,'Wydatki 2015'!$M$3:$M$187)</f>
        <v>1997.3200000000002</v>
      </c>
      <c r="P32" s="207">
        <f t="shared" si="12"/>
        <v>0.9986600000000001</v>
      </c>
      <c r="Q32" s="212">
        <f>SUMIF('Wydatki 2015'!$E$3:$E$187,$A32,'Wydatki 2015'!$N$3:$N$187)</f>
        <v>0</v>
      </c>
      <c r="R32" s="211">
        <f>IF(J32&gt;0,(Q32*100%)/J32,"")</f>
        <v>0</v>
      </c>
      <c r="S32" s="218">
        <f>SUMIF('Wydatki 2015'!$E$3:$E$187,$A32,'Wydatki 2015'!$O$3:$O$187)</f>
        <v>0</v>
      </c>
      <c r="T32" s="217">
        <f>IF(J32&gt;0,(S32*100%)/J32,"")</f>
        <v>0</v>
      </c>
      <c r="U32" s="225">
        <f>SUMIF('Wydatki 2015'!$E$3:$E$187,$A32,'Wydatki 2015'!$P$3:$P$187)</f>
        <v>0</v>
      </c>
      <c r="V32" s="224">
        <f>IF(J32&gt;0,(U32*100%)/J32,"")</f>
        <v>0</v>
      </c>
      <c r="W32" s="91">
        <f t="shared" si="14"/>
        <v>1002.6799999999998</v>
      </c>
      <c r="X32" s="311">
        <f t="shared" si="5"/>
        <v>2.6799999999998363</v>
      </c>
      <c r="Y32" s="311">
        <f t="shared" si="6"/>
        <v>0</v>
      </c>
      <c r="Z32" s="311">
        <f t="shared" si="7"/>
        <v>-1000</v>
      </c>
      <c r="AA32" s="309">
        <f t="shared" si="3"/>
        <v>0</v>
      </c>
    </row>
    <row r="33" spans="1:27" s="60" customFormat="1" ht="18" customHeight="1">
      <c r="A33" s="150">
        <v>52</v>
      </c>
      <c r="B33" s="84" t="s">
        <v>229</v>
      </c>
      <c r="C33" s="82">
        <v>180</v>
      </c>
      <c r="D33" s="83" t="s">
        <v>2</v>
      </c>
      <c r="E33" s="152">
        <v>9</v>
      </c>
      <c r="F33" s="157"/>
      <c r="G33" s="74">
        <f t="shared" si="17"/>
        <v>1620</v>
      </c>
      <c r="H33" s="234">
        <f t="shared" si="15"/>
        <v>1080</v>
      </c>
      <c r="I33" s="240">
        <v>0</v>
      </c>
      <c r="J33" s="248">
        <v>540</v>
      </c>
      <c r="K33" s="254"/>
      <c r="L33" s="75" t="s">
        <v>237</v>
      </c>
      <c r="M33" s="87">
        <f t="shared" si="10"/>
        <v>1663.08</v>
      </c>
      <c r="N33" s="89"/>
      <c r="O33" s="196">
        <f>SUMIF('Wydatki 2015'!$E$3:$E$187,A33,'Wydatki 2015'!$M$3:$M$187)</f>
        <v>1663.08</v>
      </c>
      <c r="P33" s="207">
        <f t="shared" si="12"/>
        <v>1.5398888888888889</v>
      </c>
      <c r="Q33" s="212">
        <f>SUMIF('Wydatki 2015'!$E$3:$E$187,$A33,'Wydatki 2015'!$N$3:$N$187)</f>
        <v>0</v>
      </c>
      <c r="R33" s="211">
        <f>IF(J33&gt;0,(Q33*100%)/J33,"")</f>
        <v>0</v>
      </c>
      <c r="S33" s="218">
        <f>SUMIF('Wydatki 2015'!$E$3:$E$187,$A33,'Wydatki 2015'!$O$3:$O$187)</f>
        <v>0</v>
      </c>
      <c r="T33" s="217">
        <f>IF(J33&gt;0,(S33*100%)/J33,"")</f>
        <v>0</v>
      </c>
      <c r="U33" s="225">
        <f>SUMIF('Wydatki 2015'!$E$3:$E$187,$A33,'Wydatki 2015'!$P$3:$P$187)</f>
        <v>0</v>
      </c>
      <c r="V33" s="224">
        <f>IF(J33&gt;0,(U33*100%)/J33,"")</f>
        <v>0</v>
      </c>
      <c r="W33" s="91">
        <f t="shared" si="14"/>
        <v>-43.079999999999927</v>
      </c>
      <c r="X33" s="311">
        <f t="shared" si="5"/>
        <v>-583.07999999999993</v>
      </c>
      <c r="Y33" s="311">
        <f t="shared" si="6"/>
        <v>0</v>
      </c>
      <c r="Z33" s="311">
        <f t="shared" si="7"/>
        <v>-540</v>
      </c>
      <c r="AA33" s="309">
        <f t="shared" si="3"/>
        <v>0</v>
      </c>
    </row>
    <row r="34" spans="1:27" s="60" customFormat="1" ht="45">
      <c r="A34" s="150">
        <v>53</v>
      </c>
      <c r="B34" s="84" t="s">
        <v>230</v>
      </c>
      <c r="C34" s="82">
        <v>15</v>
      </c>
      <c r="D34" s="83" t="s">
        <v>2</v>
      </c>
      <c r="E34" s="152">
        <v>40</v>
      </c>
      <c r="F34" s="157"/>
      <c r="G34" s="74">
        <f t="shared" si="17"/>
        <v>600</v>
      </c>
      <c r="H34" s="234">
        <f t="shared" si="15"/>
        <v>600</v>
      </c>
      <c r="I34" s="240">
        <v>0</v>
      </c>
      <c r="J34" s="247"/>
      <c r="K34" s="254"/>
      <c r="L34" s="75"/>
      <c r="M34" s="87">
        <f t="shared" si="10"/>
        <v>588.97</v>
      </c>
      <c r="N34" s="89"/>
      <c r="O34" s="196">
        <f>SUMIF('Wydatki 2015'!$E$3:$E$187,A34,'Wydatki 2015'!$M$3:$M$187)</f>
        <v>588.97</v>
      </c>
      <c r="P34" s="207">
        <f t="shared" si="12"/>
        <v>0.98161666666666669</v>
      </c>
      <c r="Q34" s="212">
        <f>SUMIF('Wydatki 2015'!$E$3:$E$187,$A34,'Wydatki 2015'!$N$3:$N$187)</f>
        <v>0</v>
      </c>
      <c r="R34" s="211" t="str">
        <f>IF(I34&gt;0,(Q34*100%)/I34,"")</f>
        <v/>
      </c>
      <c r="S34" s="218">
        <f>SUMIF('Wydatki 2015'!$E$3:$E$187,$A34,'Wydatki 2015'!$O$3:$O$187)</f>
        <v>0</v>
      </c>
      <c r="T34" s="217" t="str">
        <f t="shared" si="13"/>
        <v/>
      </c>
      <c r="U34" s="225">
        <f>SUMIF('Wydatki 2015'!$E$3:$E$187,$A34,'Wydatki 2015'!$P$3:$P$187)</f>
        <v>0</v>
      </c>
      <c r="V34" s="224" t="str">
        <f t="shared" si="4"/>
        <v/>
      </c>
      <c r="W34" s="91">
        <f t="shared" si="14"/>
        <v>11.029999999999973</v>
      </c>
      <c r="X34" s="311">
        <f t="shared" si="5"/>
        <v>11.029999999999973</v>
      </c>
      <c r="Y34" s="311">
        <f t="shared" si="6"/>
        <v>0</v>
      </c>
      <c r="Z34" s="311">
        <f t="shared" si="7"/>
        <v>0</v>
      </c>
      <c r="AA34" s="309">
        <f t="shared" si="3"/>
        <v>0</v>
      </c>
    </row>
    <row r="35" spans="1:27" s="60" customFormat="1">
      <c r="A35" s="150">
        <v>54</v>
      </c>
      <c r="B35" s="81" t="s">
        <v>211</v>
      </c>
      <c r="C35" s="82">
        <v>300</v>
      </c>
      <c r="D35" s="83" t="s">
        <v>180</v>
      </c>
      <c r="E35" s="152">
        <v>2</v>
      </c>
      <c r="F35" s="157"/>
      <c r="G35" s="74">
        <f t="shared" si="17"/>
        <v>600</v>
      </c>
      <c r="H35" s="234">
        <f t="shared" si="15"/>
        <v>0</v>
      </c>
      <c r="I35" s="240">
        <v>0</v>
      </c>
      <c r="J35" s="247"/>
      <c r="K35" s="255">
        <v>600</v>
      </c>
      <c r="L35" s="75" t="s">
        <v>238</v>
      </c>
      <c r="M35" s="87">
        <f t="shared" si="10"/>
        <v>600</v>
      </c>
      <c r="N35" s="89"/>
      <c r="O35" s="196">
        <f>SUMIF('Wydatki 2015'!$E$3:$E$187,A35,'Wydatki 2015'!$M$3:$M$187)</f>
        <v>0</v>
      </c>
      <c r="P35" s="207" t="str">
        <f t="shared" si="12"/>
        <v/>
      </c>
      <c r="Q35" s="212">
        <f>SUMIF('Wydatki 2015'!$E$3:$E$187,$A35,'Wydatki 2015'!$N$3:$N$187)</f>
        <v>0</v>
      </c>
      <c r="R35" s="211">
        <f>IF(K35&gt;0,(Q35*100%)/K35,"")</f>
        <v>0</v>
      </c>
      <c r="S35" s="218">
        <f>SUMIF('Wydatki 2015'!$E$3:$E$187,$A35,'Wydatki 2015'!$O$3:$O$187)</f>
        <v>0</v>
      </c>
      <c r="T35" s="217">
        <f>IF(K35&gt;0,(S35*100%)/K35,"")</f>
        <v>0</v>
      </c>
      <c r="U35" s="225">
        <f>SUMIF('Wydatki 2015'!$E$3:$E$187,$A35,'Wydatki 2015'!$P$3:$P$187)</f>
        <v>600</v>
      </c>
      <c r="V35" s="224">
        <f>IF(K35&gt;0,(U35*100%)/K35,"")</f>
        <v>1</v>
      </c>
      <c r="W35" s="91">
        <f t="shared" si="14"/>
        <v>0</v>
      </c>
      <c r="X35" s="311">
        <f t="shared" si="5"/>
        <v>0</v>
      </c>
      <c r="Y35" s="311">
        <f t="shared" si="6"/>
        <v>0</v>
      </c>
      <c r="Z35" s="311">
        <f t="shared" si="7"/>
        <v>0</v>
      </c>
      <c r="AA35" s="309">
        <f t="shared" si="3"/>
        <v>0</v>
      </c>
    </row>
    <row r="36" spans="1:27" s="60" customFormat="1">
      <c r="A36" s="150">
        <v>55</v>
      </c>
      <c r="B36" s="81" t="s">
        <v>212</v>
      </c>
      <c r="C36" s="82">
        <v>100</v>
      </c>
      <c r="D36" s="83" t="s">
        <v>181</v>
      </c>
      <c r="E36" s="152">
        <v>1</v>
      </c>
      <c r="F36" s="157"/>
      <c r="G36" s="74">
        <f t="shared" si="17"/>
        <v>100</v>
      </c>
      <c r="H36" s="234">
        <f t="shared" si="15"/>
        <v>100</v>
      </c>
      <c r="I36" s="240"/>
      <c r="J36" s="247"/>
      <c r="K36" s="254"/>
      <c r="L36" s="75"/>
      <c r="M36" s="87">
        <f t="shared" si="10"/>
        <v>88.01</v>
      </c>
      <c r="N36" s="89"/>
      <c r="O36" s="196">
        <f>SUMIF('Wydatki 2015'!$E$3:$E$187,A36,'Wydatki 2015'!$M$3:$M$187)</f>
        <v>88.01</v>
      </c>
      <c r="P36" s="207">
        <f t="shared" si="12"/>
        <v>0.8801000000000001</v>
      </c>
      <c r="Q36" s="212">
        <f>SUMIF('Wydatki 2015'!$E$3:$E$187,$A36,'Wydatki 2015'!$N$3:$N$187)</f>
        <v>0</v>
      </c>
      <c r="R36" s="211" t="str">
        <f>IF(I36&gt;0,(Q36*100%)/I36,"")</f>
        <v/>
      </c>
      <c r="S36" s="218">
        <f>SUMIF('Wydatki 2015'!$E$3:$E$187,$A36,'Wydatki 2015'!$O$3:$O$187)</f>
        <v>0</v>
      </c>
      <c r="T36" s="217" t="str">
        <f t="shared" si="13"/>
        <v/>
      </c>
      <c r="U36" s="225">
        <f>SUMIF('Wydatki 2015'!$E$3:$E$187,$A36,'Wydatki 2015'!$P$3:$P$187)</f>
        <v>0</v>
      </c>
      <c r="V36" s="224" t="str">
        <f t="shared" si="4"/>
        <v/>
      </c>
      <c r="W36" s="91">
        <f t="shared" si="14"/>
        <v>11.989999999999995</v>
      </c>
      <c r="X36" s="311">
        <f t="shared" si="5"/>
        <v>11.989999999999995</v>
      </c>
      <c r="Y36" s="311">
        <f t="shared" si="6"/>
        <v>0</v>
      </c>
      <c r="Z36" s="311">
        <f t="shared" si="7"/>
        <v>0</v>
      </c>
      <c r="AA36" s="309">
        <f t="shared" si="3"/>
        <v>0</v>
      </c>
    </row>
    <row r="37" spans="1:27" s="60" customFormat="1">
      <c r="A37" s="150">
        <v>56</v>
      </c>
      <c r="B37" s="81" t="s">
        <v>231</v>
      </c>
      <c r="C37" s="82">
        <v>187.5</v>
      </c>
      <c r="D37" s="83" t="s">
        <v>3</v>
      </c>
      <c r="E37" s="152">
        <v>8</v>
      </c>
      <c r="F37" s="191"/>
      <c r="G37" s="74">
        <f t="shared" si="17"/>
        <v>1500</v>
      </c>
      <c r="H37" s="234">
        <f t="shared" si="15"/>
        <v>1500</v>
      </c>
      <c r="I37" s="240"/>
      <c r="J37" s="247"/>
      <c r="K37" s="254"/>
      <c r="L37" s="75"/>
      <c r="M37" s="87">
        <f t="shared" si="10"/>
        <v>1450.99</v>
      </c>
      <c r="N37" s="89"/>
      <c r="O37" s="196">
        <f>SUMIF('Wydatki 2015'!$E$3:$E$187,A37,'Wydatki 2015'!$M$3:$M$187)</f>
        <v>1450.99</v>
      </c>
      <c r="P37" s="207">
        <f t="shared" si="12"/>
        <v>0.96732666666666667</v>
      </c>
      <c r="Q37" s="212">
        <f>SUMIF('Wydatki 2015'!$E$3:$E$187,$A37,'Wydatki 2015'!$N$3:$N$187)</f>
        <v>0</v>
      </c>
      <c r="R37" s="211" t="str">
        <f>IF(I37&gt;0,(Q37*100%)/I37,"")</f>
        <v/>
      </c>
      <c r="S37" s="218">
        <f>SUMIF('Wydatki 2015'!$E$3:$E$187,$A37,'Wydatki 2015'!$O$3:$O$187)</f>
        <v>0</v>
      </c>
      <c r="T37" s="217" t="str">
        <f t="shared" si="13"/>
        <v/>
      </c>
      <c r="U37" s="225">
        <f>SUMIF('Wydatki 2015'!$E$3:$E$187,$A37,'Wydatki 2015'!$P$3:$P$187)</f>
        <v>0</v>
      </c>
      <c r="V37" s="224" t="str">
        <f t="shared" si="4"/>
        <v/>
      </c>
      <c r="W37" s="91">
        <f t="shared" si="14"/>
        <v>49.009999999999991</v>
      </c>
      <c r="X37" s="311">
        <f t="shared" si="5"/>
        <v>49.009999999999991</v>
      </c>
      <c r="Y37" s="311">
        <f t="shared" si="6"/>
        <v>0</v>
      </c>
      <c r="Z37" s="311">
        <f t="shared" si="7"/>
        <v>0</v>
      </c>
      <c r="AA37" s="309">
        <f t="shared" si="3"/>
        <v>0</v>
      </c>
    </row>
    <row r="38" spans="1:27" s="60" customFormat="1">
      <c r="A38" s="150">
        <v>57</v>
      </c>
      <c r="B38" s="81" t="s">
        <v>232</v>
      </c>
      <c r="C38" s="82">
        <v>500</v>
      </c>
      <c r="D38" s="83" t="s">
        <v>2</v>
      </c>
      <c r="E38" s="152">
        <v>2</v>
      </c>
      <c r="F38" s="157"/>
      <c r="G38" s="74">
        <f t="shared" si="17"/>
        <v>1000</v>
      </c>
      <c r="H38" s="234">
        <f t="shared" si="15"/>
        <v>1000</v>
      </c>
      <c r="I38" s="243"/>
      <c r="J38" s="251"/>
      <c r="K38" s="257"/>
      <c r="L38" s="78"/>
      <c r="M38" s="87">
        <f t="shared" si="10"/>
        <v>999.39</v>
      </c>
      <c r="N38" s="89"/>
      <c r="O38" s="196">
        <f>SUMIF('Wydatki 2015'!$E$3:$E$187,A38,'Wydatki 2015'!$M$3:$M$187)</f>
        <v>999.39</v>
      </c>
      <c r="P38" s="207">
        <f t="shared" si="12"/>
        <v>0.99939</v>
      </c>
      <c r="Q38" s="212">
        <f>SUMIF('Wydatki 2015'!$E$3:$E$187,$A38,'Wydatki 2015'!$N$3:$N$187)</f>
        <v>0</v>
      </c>
      <c r="R38" s="211" t="str">
        <f>IF(I38&gt;0,(Q38*100%)/I38,"")</f>
        <v/>
      </c>
      <c r="S38" s="218">
        <f>SUMIF('Wydatki 2015'!$E$3:$E$187,$A38,'Wydatki 2015'!$O$3:$O$187)</f>
        <v>0</v>
      </c>
      <c r="T38" s="217" t="str">
        <f t="shared" si="13"/>
        <v/>
      </c>
      <c r="U38" s="225">
        <f>SUMIF('Wydatki 2015'!$E$3:$E$187,$A38,'Wydatki 2015'!$P$3:$P$187)</f>
        <v>0</v>
      </c>
      <c r="V38" s="224" t="str">
        <f t="shared" si="4"/>
        <v/>
      </c>
      <c r="W38" s="91">
        <f t="shared" si="14"/>
        <v>0.61000000000001364</v>
      </c>
      <c r="X38" s="311">
        <f t="shared" si="5"/>
        <v>0.61000000000001364</v>
      </c>
      <c r="Y38" s="311">
        <f t="shared" si="6"/>
        <v>0</v>
      </c>
      <c r="Z38" s="311">
        <f t="shared" si="7"/>
        <v>0</v>
      </c>
      <c r="AA38" s="309">
        <f t="shared" si="3"/>
        <v>0</v>
      </c>
    </row>
    <row r="39" spans="1:27" s="60" customFormat="1">
      <c r="A39" s="59"/>
      <c r="B39" s="81"/>
      <c r="C39" s="82"/>
      <c r="D39" s="108"/>
      <c r="E39" s="85"/>
      <c r="F39" s="65"/>
      <c r="G39" s="108"/>
      <c r="H39" s="235"/>
      <c r="I39" s="240"/>
      <c r="J39" s="247"/>
      <c r="K39" s="254"/>
      <c r="L39" s="75"/>
      <c r="M39" s="87"/>
      <c r="N39" s="89"/>
      <c r="O39" s="196"/>
      <c r="P39" s="206"/>
      <c r="Q39" s="212"/>
      <c r="R39" s="211"/>
      <c r="S39" s="218"/>
      <c r="T39" s="219"/>
      <c r="U39" s="226"/>
      <c r="V39" s="226"/>
      <c r="W39" s="91"/>
      <c r="X39" s="311">
        <f>X31+X29+X22+X17+X10+X4</f>
        <v>5271.4499999999989</v>
      </c>
      <c r="Y39" s="311"/>
      <c r="Z39" s="311"/>
      <c r="AA39" s="309"/>
    </row>
    <row r="41" spans="1:27">
      <c r="G41" s="71"/>
      <c r="H41" s="80">
        <v>525.76</v>
      </c>
      <c r="I41" s="80"/>
      <c r="J41" s="80"/>
      <c r="K41" s="80"/>
      <c r="L41" s="64"/>
    </row>
    <row r="42" spans="1:27">
      <c r="H42" s="79">
        <f>H41/H31</f>
        <v>8.3719745222929937E-2</v>
      </c>
    </row>
  </sheetData>
  <mergeCells count="3">
    <mergeCell ref="W1:W2"/>
    <mergeCell ref="M1:T1"/>
    <mergeCell ref="B1:B2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1"/>
  <dimension ref="A1:S888"/>
  <sheetViews>
    <sheetView tabSelected="1" zoomScale="82" zoomScaleNormal="82" workbookViewId="0">
      <pane ySplit="2" topLeftCell="A3" activePane="bottomLeft" state="frozen"/>
      <selection activeCell="B1" sqref="B1"/>
      <selection pane="bottomLeft" activeCell="G8" sqref="G8"/>
    </sheetView>
  </sheetViews>
  <sheetFormatPr defaultRowHeight="15.75"/>
  <cols>
    <col min="1" max="2" width="4.140625" style="13" customWidth="1"/>
    <col min="3" max="3" width="6" style="9" customWidth="1"/>
    <col min="4" max="4" width="8.5703125" style="9" customWidth="1"/>
    <col min="5" max="5" width="12.85546875" style="291" customWidth="1"/>
    <col min="6" max="6" width="24.5703125" style="320" customWidth="1"/>
    <col min="7" max="7" width="62.140625" style="298" customWidth="1"/>
    <col min="8" max="8" width="18.85546875" style="304" bestFit="1" customWidth="1"/>
    <col min="9" max="9" width="15.140625" style="298" customWidth="1"/>
    <col min="10" max="10" width="13.85546875" style="8" customWidth="1"/>
    <col min="11" max="11" width="13.42578125" style="8" customWidth="1"/>
    <col min="12" max="12" width="12.140625" style="8" customWidth="1"/>
    <col min="13" max="13" width="15.42578125" style="43" bestFit="1" customWidth="1"/>
    <col min="14" max="14" width="15" style="43" bestFit="1" customWidth="1"/>
    <col min="15" max="15" width="12.140625" style="43" customWidth="1"/>
    <col min="16" max="16" width="11.42578125" style="43" customWidth="1"/>
    <col min="17" max="17" width="17" style="48" customWidth="1"/>
    <col min="18" max="18" width="12.140625" style="48" customWidth="1"/>
    <col min="19" max="19" width="9.140625" style="49"/>
    <col min="20" max="16384" width="9.140625" style="9"/>
  </cols>
  <sheetData>
    <row r="1" spans="1:19">
      <c r="A1" s="4"/>
      <c r="B1" s="173"/>
      <c r="C1" s="5"/>
      <c r="D1" s="6"/>
      <c r="E1" s="288"/>
      <c r="F1" s="315"/>
      <c r="G1" s="293"/>
      <c r="H1" s="299"/>
      <c r="I1" s="305"/>
      <c r="J1" s="7"/>
      <c r="K1" s="7"/>
      <c r="L1" s="105"/>
      <c r="M1" s="92"/>
      <c r="N1" s="92"/>
      <c r="O1" s="387"/>
      <c r="P1" s="388"/>
      <c r="Q1" s="95"/>
      <c r="R1" s="8"/>
      <c r="S1" s="9"/>
    </row>
    <row r="2" spans="1:19" s="13" customFormat="1" ht="51">
      <c r="B2" s="283" t="s">
        <v>182</v>
      </c>
      <c r="C2" s="278" t="s">
        <v>183</v>
      </c>
      <c r="D2" s="279" t="s">
        <v>198</v>
      </c>
      <c r="E2" s="280"/>
      <c r="F2" s="316" t="s">
        <v>243</v>
      </c>
      <c r="G2" s="294" t="s">
        <v>244</v>
      </c>
      <c r="H2" s="281" t="s">
        <v>245</v>
      </c>
      <c r="I2" s="306" t="s">
        <v>246</v>
      </c>
      <c r="J2" s="282" t="s">
        <v>247</v>
      </c>
      <c r="K2" s="274" t="s">
        <v>248</v>
      </c>
      <c r="L2" s="274" t="s">
        <v>249</v>
      </c>
      <c r="M2" s="274" t="s">
        <v>250</v>
      </c>
      <c r="N2" s="274" t="s">
        <v>251</v>
      </c>
      <c r="O2" s="273" t="s">
        <v>252</v>
      </c>
      <c r="P2" s="273" t="s">
        <v>253</v>
      </c>
      <c r="Q2" s="287" t="s">
        <v>185</v>
      </c>
      <c r="R2" s="35"/>
    </row>
    <row r="3" spans="1:19" s="25" customFormat="1" ht="25.5">
      <c r="A3" s="275"/>
      <c r="B3" s="284">
        <v>18</v>
      </c>
      <c r="C3" s="277"/>
      <c r="D3" s="285"/>
      <c r="E3" s="352">
        <f>'Wykonanie 2015'!A5</f>
        <v>1</v>
      </c>
      <c r="F3" s="391" t="str">
        <f>'Wykonanie 2015'!B5</f>
        <v>Koordynator projektu</v>
      </c>
      <c r="G3" s="350" t="s">
        <v>355</v>
      </c>
      <c r="H3" s="351" t="s">
        <v>367</v>
      </c>
      <c r="I3" s="351" t="s">
        <v>368</v>
      </c>
      <c r="J3" s="375">
        <v>42306</v>
      </c>
      <c r="K3" s="375">
        <v>42306</v>
      </c>
      <c r="L3" s="373">
        <v>530.36</v>
      </c>
      <c r="M3" s="364">
        <v>312.73</v>
      </c>
      <c r="N3" s="364">
        <v>0</v>
      </c>
      <c r="O3" s="364">
        <v>0</v>
      </c>
      <c r="P3" s="364">
        <v>0</v>
      </c>
      <c r="Q3" s="353"/>
      <c r="R3" s="27"/>
    </row>
    <row r="4" spans="1:19" s="25" customFormat="1" ht="25.5">
      <c r="A4" s="275"/>
      <c r="B4" s="284">
        <v>19</v>
      </c>
      <c r="C4" s="277"/>
      <c r="D4" s="285"/>
      <c r="E4" s="352">
        <f>'Wykonanie 2015'!A6</f>
        <v>2</v>
      </c>
      <c r="F4" s="391" t="str">
        <f>'Wykonanie 2015'!B6</f>
        <v>Specjalista ds.finansów</v>
      </c>
      <c r="G4" s="350" t="s">
        <v>356</v>
      </c>
      <c r="H4" s="351" t="s">
        <v>367</v>
      </c>
      <c r="I4" s="351" t="s">
        <v>368</v>
      </c>
      <c r="J4" s="375">
        <v>42306</v>
      </c>
      <c r="K4" s="375">
        <v>42306</v>
      </c>
      <c r="L4" s="363">
        <v>530.36</v>
      </c>
      <c r="M4" s="363">
        <v>217.63</v>
      </c>
      <c r="N4" s="364">
        <v>0</v>
      </c>
      <c r="O4" s="364">
        <v>0</v>
      </c>
      <c r="P4" s="364">
        <v>0</v>
      </c>
      <c r="Q4" s="354"/>
      <c r="R4" s="27"/>
    </row>
    <row r="5" spans="1:19" s="25" customFormat="1" ht="25.5">
      <c r="A5" s="275"/>
      <c r="B5" s="284">
        <v>20</v>
      </c>
      <c r="C5" s="277"/>
      <c r="D5" s="285"/>
      <c r="E5" s="352">
        <f>'Wykonanie 2015'!A5</f>
        <v>1</v>
      </c>
      <c r="F5" s="391" t="str">
        <f>'Wykonanie 2015'!B5</f>
        <v>Koordynator projektu</v>
      </c>
      <c r="G5" s="350" t="s">
        <v>357</v>
      </c>
      <c r="H5" s="351" t="s">
        <v>365</v>
      </c>
      <c r="I5" s="351" t="s">
        <v>366</v>
      </c>
      <c r="J5" s="375">
        <v>42338</v>
      </c>
      <c r="K5" s="375">
        <v>42338</v>
      </c>
      <c r="L5" s="363">
        <v>601.36</v>
      </c>
      <c r="M5" s="363">
        <v>312.73</v>
      </c>
      <c r="N5" s="363">
        <v>0</v>
      </c>
      <c r="O5" s="363">
        <v>0</v>
      </c>
      <c r="P5" s="363">
        <v>0</v>
      </c>
      <c r="Q5" s="354"/>
      <c r="R5" s="27"/>
    </row>
    <row r="6" spans="1:19" s="25" customFormat="1" ht="25.5">
      <c r="A6" s="275"/>
      <c r="B6" s="284">
        <v>21</v>
      </c>
      <c r="C6" s="277"/>
      <c r="D6" s="285"/>
      <c r="E6" s="352">
        <f>'Wykonanie 2015'!A6</f>
        <v>2</v>
      </c>
      <c r="F6" s="391" t="str">
        <f>'Wykonanie 2015'!B6</f>
        <v>Specjalista ds.finansów</v>
      </c>
      <c r="G6" s="350" t="s">
        <v>364</v>
      </c>
      <c r="H6" s="351" t="s">
        <v>365</v>
      </c>
      <c r="I6" s="351" t="s">
        <v>366</v>
      </c>
      <c r="J6" s="375">
        <v>42338</v>
      </c>
      <c r="K6" s="375">
        <v>42338</v>
      </c>
      <c r="L6" s="363">
        <v>601.36</v>
      </c>
      <c r="M6" s="363">
        <v>288.63</v>
      </c>
      <c r="N6" s="363">
        <v>0</v>
      </c>
      <c r="O6" s="363">
        <v>0</v>
      </c>
      <c r="P6" s="363">
        <v>0</v>
      </c>
      <c r="Q6" s="354"/>
      <c r="R6" s="27"/>
    </row>
    <row r="7" spans="1:19" s="25" customFormat="1" ht="25.5">
      <c r="A7" s="275"/>
      <c r="B7" s="284">
        <v>22</v>
      </c>
      <c r="C7" s="277"/>
      <c r="D7" s="285"/>
      <c r="E7" s="352">
        <f>'Wykonanie 2015'!A5</f>
        <v>1</v>
      </c>
      <c r="F7" s="391" t="str">
        <f>'Wykonanie 2015'!B5</f>
        <v>Koordynator projektu</v>
      </c>
      <c r="G7" s="350" t="s">
        <v>358</v>
      </c>
      <c r="H7" s="351" t="s">
        <v>362</v>
      </c>
      <c r="I7" s="351" t="s">
        <v>363</v>
      </c>
      <c r="J7" s="375">
        <v>42366</v>
      </c>
      <c r="K7" s="375">
        <v>42367</v>
      </c>
      <c r="L7" s="363">
        <v>572.5</v>
      </c>
      <c r="M7" s="363">
        <v>312.73</v>
      </c>
      <c r="N7" s="363">
        <v>0</v>
      </c>
      <c r="O7" s="363">
        <v>0</v>
      </c>
      <c r="P7" s="363">
        <v>0</v>
      </c>
      <c r="Q7" s="354"/>
      <c r="R7" s="27"/>
    </row>
    <row r="8" spans="1:19" s="25" customFormat="1" ht="25.5">
      <c r="A8" s="275"/>
      <c r="B8" s="284">
        <v>23</v>
      </c>
      <c r="C8" s="277"/>
      <c r="D8" s="285"/>
      <c r="E8" s="352">
        <f>'Wykonanie 2015'!A6</f>
        <v>2</v>
      </c>
      <c r="F8" s="391" t="str">
        <f>'Wykonanie 2015'!B6</f>
        <v>Specjalista ds.finansów</v>
      </c>
      <c r="G8" s="350" t="s">
        <v>360</v>
      </c>
      <c r="H8" s="351" t="s">
        <v>362</v>
      </c>
      <c r="I8" s="351" t="s">
        <v>363</v>
      </c>
      <c r="J8" s="375">
        <v>42366</v>
      </c>
      <c r="K8" s="375">
        <v>42367</v>
      </c>
      <c r="L8" s="363">
        <v>572.5</v>
      </c>
      <c r="M8" s="363">
        <v>259.77</v>
      </c>
      <c r="N8" s="363">
        <v>0</v>
      </c>
      <c r="O8" s="363">
        <v>0</v>
      </c>
      <c r="P8" s="363">
        <v>0</v>
      </c>
      <c r="Q8" s="354"/>
      <c r="R8" s="27"/>
    </row>
    <row r="9" spans="1:19" s="25" customFormat="1" ht="25.5">
      <c r="A9" s="275"/>
      <c r="B9" s="284">
        <v>24</v>
      </c>
      <c r="C9" s="277"/>
      <c r="D9" s="285"/>
      <c r="E9" s="352">
        <f>'Wykonanie 2015'!A5</f>
        <v>1</v>
      </c>
      <c r="F9" s="391" t="str">
        <f>'Wykonanie 2015'!B5</f>
        <v>Koordynator projektu</v>
      </c>
      <c r="G9" s="350" t="s">
        <v>359</v>
      </c>
      <c r="H9" s="349" t="s">
        <v>462</v>
      </c>
      <c r="I9" s="351" t="s">
        <v>463</v>
      </c>
      <c r="J9" s="375">
        <v>42032</v>
      </c>
      <c r="K9" s="375">
        <v>42032</v>
      </c>
      <c r="L9" s="363">
        <f>64.04+95.82+41+31.24+5.03+325.77</f>
        <v>562.9</v>
      </c>
      <c r="M9" s="363">
        <f>35.59+53.24+23+17.36+2.79+180.77</f>
        <v>312.75</v>
      </c>
      <c r="N9" s="363">
        <v>0</v>
      </c>
      <c r="O9" s="363">
        <v>0</v>
      </c>
      <c r="P9" s="363">
        <v>0</v>
      </c>
      <c r="Q9" s="354"/>
      <c r="R9" s="27"/>
    </row>
    <row r="10" spans="1:19" s="25" customFormat="1" ht="25.5">
      <c r="A10" s="275"/>
      <c r="B10" s="284">
        <v>25</v>
      </c>
      <c r="C10" s="277"/>
      <c r="D10" s="285"/>
      <c r="E10" s="352">
        <f>'Wykonanie 2015'!A6</f>
        <v>2</v>
      </c>
      <c r="F10" s="391" t="str">
        <f>'Wykonanie 2015'!B6</f>
        <v>Specjalista ds.finansów</v>
      </c>
      <c r="G10" s="355" t="s">
        <v>361</v>
      </c>
      <c r="H10" s="349" t="s">
        <v>462</v>
      </c>
      <c r="I10" s="351" t="s">
        <v>463</v>
      </c>
      <c r="J10" s="375">
        <v>42032</v>
      </c>
      <c r="K10" s="375">
        <v>42032</v>
      </c>
      <c r="L10" s="363">
        <f>64.04+95.82+41+31.24+5.03+325.77</f>
        <v>562.9</v>
      </c>
      <c r="M10" s="363">
        <v>250.15</v>
      </c>
      <c r="N10" s="363">
        <v>0</v>
      </c>
      <c r="O10" s="363">
        <v>0</v>
      </c>
      <c r="P10" s="363">
        <v>0</v>
      </c>
      <c r="Q10" s="354"/>
      <c r="R10" s="27"/>
    </row>
    <row r="11" spans="1:19" s="25" customFormat="1" ht="25.5">
      <c r="A11" s="275"/>
      <c r="B11" s="284">
        <v>26</v>
      </c>
      <c r="C11" s="277"/>
      <c r="D11" s="285"/>
      <c r="E11" s="352">
        <f>'Wykonanie 2015'!A15</f>
        <v>15</v>
      </c>
      <c r="F11" s="357" t="str">
        <f>'Wykonanie 2015'!B15</f>
        <v>materiały biurowe na spotkania</v>
      </c>
      <c r="G11" s="356" t="s">
        <v>369</v>
      </c>
      <c r="H11" s="349" t="s">
        <v>370</v>
      </c>
      <c r="I11" s="349" t="s">
        <v>371</v>
      </c>
      <c r="J11" s="375">
        <v>42182</v>
      </c>
      <c r="K11" s="375">
        <v>42177</v>
      </c>
      <c r="L11" s="363">
        <v>28.39</v>
      </c>
      <c r="M11" s="363">
        <v>28.39</v>
      </c>
      <c r="N11" s="363">
        <v>0</v>
      </c>
      <c r="O11" s="363">
        <v>0</v>
      </c>
      <c r="P11" s="363">
        <v>0</v>
      </c>
      <c r="Q11" s="354"/>
      <c r="R11" s="27"/>
    </row>
    <row r="12" spans="1:19" s="25" customFormat="1" ht="25.5">
      <c r="A12" s="275"/>
      <c r="B12" s="284">
        <v>27</v>
      </c>
      <c r="C12" s="277"/>
      <c r="D12" s="285"/>
      <c r="E12" s="352">
        <f>'Wykonanie 2015'!A15</f>
        <v>15</v>
      </c>
      <c r="F12" s="391" t="str">
        <f>'Wykonanie 2015'!B15</f>
        <v>materiały biurowe na spotkania</v>
      </c>
      <c r="G12" s="357" t="s">
        <v>369</v>
      </c>
      <c r="H12" s="349" t="s">
        <v>373</v>
      </c>
      <c r="I12" s="349" t="s">
        <v>372</v>
      </c>
      <c r="J12" s="375">
        <v>42182</v>
      </c>
      <c r="K12" s="375">
        <v>42177</v>
      </c>
      <c r="L12" s="363">
        <v>53.89</v>
      </c>
      <c r="M12" s="363">
        <v>53.89</v>
      </c>
      <c r="N12" s="363">
        <v>0</v>
      </c>
      <c r="O12" s="363">
        <v>0</v>
      </c>
      <c r="P12" s="363">
        <v>0</v>
      </c>
      <c r="Q12" s="354"/>
      <c r="R12" s="27"/>
    </row>
    <row r="13" spans="1:19" s="25" customFormat="1" ht="38.25">
      <c r="A13" s="275"/>
      <c r="B13" s="284">
        <v>28</v>
      </c>
      <c r="C13" s="277"/>
      <c r="D13" s="285"/>
      <c r="E13" s="352">
        <f>'Wykonanie 2015'!A19</f>
        <v>22</v>
      </c>
      <c r="F13" s="391" t="str">
        <f>'Wykonanie 2015'!B19</f>
        <v>zakup sprzętu dla uczelni (2 laptopy i drukarka)</v>
      </c>
      <c r="G13" s="357" t="s">
        <v>375</v>
      </c>
      <c r="H13" s="349" t="s">
        <v>376</v>
      </c>
      <c r="I13" s="349" t="s">
        <v>374</v>
      </c>
      <c r="J13" s="375">
        <v>42182</v>
      </c>
      <c r="K13" s="375">
        <v>42182</v>
      </c>
      <c r="L13" s="363">
        <v>563.15</v>
      </c>
      <c r="M13" s="363">
        <v>563.15</v>
      </c>
      <c r="N13" s="363">
        <v>0</v>
      </c>
      <c r="O13" s="363">
        <v>0</v>
      </c>
      <c r="P13" s="363">
        <v>0</v>
      </c>
      <c r="Q13" s="354"/>
      <c r="R13" s="27"/>
    </row>
    <row r="14" spans="1:19" s="25" customFormat="1" ht="38.25">
      <c r="A14" s="275"/>
      <c r="B14" s="284">
        <v>29</v>
      </c>
      <c r="C14" s="277"/>
      <c r="D14" s="285"/>
      <c r="E14" s="352">
        <f>'Wykonanie 2015'!A19</f>
        <v>22</v>
      </c>
      <c r="F14" s="391" t="str">
        <f>'Wykonanie 2015'!B19</f>
        <v>zakup sprzętu dla uczelni (2 laptopy i drukarka)</v>
      </c>
      <c r="G14" s="357" t="s">
        <v>378</v>
      </c>
      <c r="H14" s="349" t="s">
        <v>377</v>
      </c>
      <c r="I14" s="349" t="s">
        <v>379</v>
      </c>
      <c r="J14" s="375">
        <v>42182</v>
      </c>
      <c r="K14" s="375">
        <v>42182</v>
      </c>
      <c r="L14" s="363">
        <v>2428.21</v>
      </c>
      <c r="M14" s="363">
        <v>2428.21</v>
      </c>
      <c r="N14" s="363">
        <v>0</v>
      </c>
      <c r="O14" s="363">
        <v>0</v>
      </c>
      <c r="P14" s="363">
        <v>0</v>
      </c>
      <c r="Q14" s="354"/>
      <c r="R14" s="27"/>
    </row>
    <row r="15" spans="1:19" s="25" customFormat="1" ht="51">
      <c r="A15" s="275"/>
      <c r="B15" s="284">
        <v>30</v>
      </c>
      <c r="C15" s="277"/>
      <c r="D15" s="285"/>
      <c r="E15" s="352">
        <f>'Wykonanie 2015'!A13</f>
        <v>13</v>
      </c>
      <c r="F15" s="391" t="str">
        <f>'Wykonanie 2015'!B13</f>
        <v>catering na spotkania (spotkanie organizacyjne 10 os. x 15 zł, warsztaty 20 os. 2 dni x 15 zł)</v>
      </c>
      <c r="G15" s="357" t="s">
        <v>382</v>
      </c>
      <c r="H15" s="349" t="s">
        <v>380</v>
      </c>
      <c r="I15" s="349" t="s">
        <v>381</v>
      </c>
      <c r="J15" s="375">
        <v>42183</v>
      </c>
      <c r="K15" s="375">
        <v>42183</v>
      </c>
      <c r="L15" s="363">
        <v>303.39</v>
      </c>
      <c r="M15" s="363">
        <v>303.39</v>
      </c>
      <c r="N15" s="363">
        <v>0</v>
      </c>
      <c r="O15" s="363">
        <v>0</v>
      </c>
      <c r="P15" s="363">
        <v>0</v>
      </c>
      <c r="Q15" s="354"/>
      <c r="R15" s="27"/>
    </row>
    <row r="16" spans="1:19" s="25" customFormat="1" ht="51">
      <c r="A16" s="275"/>
      <c r="B16" s="284">
        <v>31</v>
      </c>
      <c r="C16" s="277"/>
      <c r="D16" s="285"/>
      <c r="E16" s="352">
        <f>'Wykonanie 2015'!A13</f>
        <v>13</v>
      </c>
      <c r="F16" s="391" t="str">
        <f>'Wykonanie 2015'!B13</f>
        <v>catering na spotkania (spotkanie organizacyjne 10 os. x 15 zł, warsztaty 20 os. 2 dni x 15 zł)</v>
      </c>
      <c r="G16" s="357" t="s">
        <v>383</v>
      </c>
      <c r="H16" s="349" t="s">
        <v>386</v>
      </c>
      <c r="I16" s="349" t="s">
        <v>384</v>
      </c>
      <c r="J16" s="375">
        <v>42182</v>
      </c>
      <c r="K16" s="375">
        <v>42182</v>
      </c>
      <c r="L16" s="363">
        <v>433.39</v>
      </c>
      <c r="M16" s="363">
        <v>433.39</v>
      </c>
      <c r="N16" s="363">
        <v>0</v>
      </c>
      <c r="O16" s="363">
        <v>0</v>
      </c>
      <c r="P16" s="363">
        <v>0</v>
      </c>
      <c r="Q16" s="354"/>
      <c r="R16" s="27"/>
    </row>
    <row r="17" spans="1:18" s="25" customFormat="1" ht="25.5">
      <c r="A17" s="275"/>
      <c r="B17" s="284">
        <v>32</v>
      </c>
      <c r="C17" s="277"/>
      <c r="D17" s="285"/>
      <c r="E17" s="352">
        <f>'Wykonanie 2015'!A12</f>
        <v>12</v>
      </c>
      <c r="F17" s="391" t="str">
        <f>'Wykonanie 2015'!B12</f>
        <v>noclegi, wyżywienie i diety ekspertów PL (3 os. x 4 dni)</v>
      </c>
      <c r="G17" s="357" t="s">
        <v>388</v>
      </c>
      <c r="H17" s="349" t="s">
        <v>387</v>
      </c>
      <c r="I17" s="349" t="s">
        <v>385</v>
      </c>
      <c r="J17" s="375">
        <v>42184</v>
      </c>
      <c r="K17" s="375">
        <v>42184</v>
      </c>
      <c r="L17" s="363">
        <v>257.14</v>
      </c>
      <c r="M17" s="363">
        <v>257.14</v>
      </c>
      <c r="N17" s="363">
        <v>0</v>
      </c>
      <c r="O17" s="363">
        <v>0</v>
      </c>
      <c r="P17" s="363">
        <v>0</v>
      </c>
      <c r="Q17" s="354"/>
      <c r="R17" s="27"/>
    </row>
    <row r="18" spans="1:18" s="25" customFormat="1" ht="25.5">
      <c r="A18" s="275"/>
      <c r="B18" s="284">
        <v>33</v>
      </c>
      <c r="C18" s="277"/>
      <c r="D18" s="285"/>
      <c r="E18" s="352">
        <f>'Wykonanie 2015'!A12</f>
        <v>12</v>
      </c>
      <c r="F18" s="391" t="str">
        <f>'Wykonanie 2015'!B12</f>
        <v>noclegi, wyżywienie i diety ekspertów PL (3 os. x 4 dni)</v>
      </c>
      <c r="G18" s="357" t="s">
        <v>389</v>
      </c>
      <c r="H18" s="349" t="s">
        <v>391</v>
      </c>
      <c r="I18" s="349" t="s">
        <v>390</v>
      </c>
      <c r="J18" s="375">
        <v>42184</v>
      </c>
      <c r="K18" s="375">
        <v>42184</v>
      </c>
      <c r="L18" s="363">
        <v>257.14</v>
      </c>
      <c r="M18" s="363">
        <v>257.14</v>
      </c>
      <c r="N18" s="363">
        <v>0</v>
      </c>
      <c r="O18" s="363">
        <v>0</v>
      </c>
      <c r="P18" s="363">
        <v>0</v>
      </c>
      <c r="Q18" s="354"/>
      <c r="R18" s="27"/>
    </row>
    <row r="19" spans="1:18" s="25" customFormat="1" ht="51">
      <c r="A19" s="275"/>
      <c r="B19" s="284">
        <v>34</v>
      </c>
      <c r="C19" s="277"/>
      <c r="D19" s="285"/>
      <c r="E19" s="352">
        <f>'Wykonanie 2015'!A16</f>
        <v>16</v>
      </c>
      <c r="F19" s="357" t="str">
        <f>'Wykonanie 2015'!B16</f>
        <v>honoraria ekspertów PL (2 os. x 3 dni)</v>
      </c>
      <c r="G19" s="357" t="s">
        <v>587</v>
      </c>
      <c r="H19" s="349" t="s">
        <v>393</v>
      </c>
      <c r="I19" s="349" t="s">
        <v>394</v>
      </c>
      <c r="J19" s="375">
        <v>42011</v>
      </c>
      <c r="K19" s="375">
        <v>42199</v>
      </c>
      <c r="L19" s="363">
        <v>1000</v>
      </c>
      <c r="M19" s="363">
        <v>1000</v>
      </c>
      <c r="N19" s="363">
        <v>0</v>
      </c>
      <c r="O19" s="363">
        <v>0</v>
      </c>
      <c r="P19" s="363">
        <v>0</v>
      </c>
      <c r="Q19" s="354"/>
      <c r="R19" s="27"/>
    </row>
    <row r="20" spans="1:18" s="25" customFormat="1" ht="51">
      <c r="A20" s="275"/>
      <c r="B20" s="284">
        <v>35</v>
      </c>
      <c r="C20" s="277"/>
      <c r="D20" s="285"/>
      <c r="E20" s="352">
        <f>'Wykonanie 2015'!A16</f>
        <v>16</v>
      </c>
      <c r="F20" s="357" t="str">
        <f>'Wykonanie 2015'!B16</f>
        <v>honoraria ekspertów PL (2 os. x 3 dni)</v>
      </c>
      <c r="G20" s="357" t="s">
        <v>396</v>
      </c>
      <c r="H20" s="349" t="s">
        <v>393</v>
      </c>
      <c r="I20" s="349" t="s">
        <v>395</v>
      </c>
      <c r="J20" s="375">
        <v>42011</v>
      </c>
      <c r="K20" s="375">
        <v>42199</v>
      </c>
      <c r="L20" s="363">
        <v>1000</v>
      </c>
      <c r="M20" s="363">
        <v>1000</v>
      </c>
      <c r="N20" s="363">
        <v>0</v>
      </c>
      <c r="O20" s="363">
        <v>0</v>
      </c>
      <c r="P20" s="363">
        <v>0</v>
      </c>
      <c r="Q20" s="354"/>
      <c r="R20" s="27"/>
    </row>
    <row r="21" spans="1:18" s="25" customFormat="1" ht="38.25">
      <c r="A21" s="275"/>
      <c r="B21" s="284">
        <v>36</v>
      </c>
      <c r="C21" s="277"/>
      <c r="D21" s="285"/>
      <c r="E21" s="352">
        <f>'Wykonanie 2015'!A18</f>
        <v>21</v>
      </c>
      <c r="F21" s="357" t="str">
        <f>'Wykonanie 2015'!B18</f>
        <v>przeprowadzenie ankiet i wywiadów</v>
      </c>
      <c r="G21" s="357" t="s">
        <v>397</v>
      </c>
      <c r="H21" s="349" t="s">
        <v>400</v>
      </c>
      <c r="I21" s="349" t="s">
        <v>400</v>
      </c>
      <c r="J21" s="375">
        <v>42297</v>
      </c>
      <c r="K21" s="375">
        <v>42297</v>
      </c>
      <c r="L21" s="363">
        <v>1325.94</v>
      </c>
      <c r="M21" s="363">
        <v>0</v>
      </c>
      <c r="N21" s="363">
        <v>0</v>
      </c>
      <c r="O21" s="363">
        <v>1325.94</v>
      </c>
      <c r="P21" s="363">
        <v>0</v>
      </c>
      <c r="Q21" s="354"/>
      <c r="R21" s="27"/>
    </row>
    <row r="22" spans="1:18" s="25" customFormat="1" ht="51">
      <c r="A22" s="275"/>
      <c r="B22" s="284">
        <v>37</v>
      </c>
      <c r="C22" s="277"/>
      <c r="D22" s="285"/>
      <c r="E22" s="352">
        <f>'Wykonanie 2015'!$A$7</f>
        <v>3</v>
      </c>
      <c r="F22" s="357" t="str">
        <f>'Wykonanie 2015'!$B$7</f>
        <v>Koszty biura PL (czynsz, media telefon, Internet, usługi pocztowe, koszty bankowe, mat.biurowe)</v>
      </c>
      <c r="G22" s="357" t="s">
        <v>402</v>
      </c>
      <c r="H22" s="349" t="s">
        <v>404</v>
      </c>
      <c r="I22" s="349" t="s">
        <v>401</v>
      </c>
      <c r="J22" s="375">
        <v>42163</v>
      </c>
      <c r="K22" s="375">
        <v>42165</v>
      </c>
      <c r="L22" s="363">
        <v>548</v>
      </c>
      <c r="M22" s="363">
        <v>0</v>
      </c>
      <c r="N22" s="363">
        <v>100</v>
      </c>
      <c r="O22" s="363">
        <v>0</v>
      </c>
      <c r="P22" s="363">
        <v>0</v>
      </c>
      <c r="Q22" s="358" t="s">
        <v>403</v>
      </c>
      <c r="R22" s="27"/>
    </row>
    <row r="23" spans="1:18" s="25" customFormat="1" ht="51">
      <c r="A23" s="275"/>
      <c r="B23" s="284">
        <v>38</v>
      </c>
      <c r="C23" s="277"/>
      <c r="D23" s="285"/>
      <c r="E23" s="352">
        <f>'Wykonanie 2015'!$A$7</f>
        <v>3</v>
      </c>
      <c r="F23" s="357" t="str">
        <f>'Wykonanie 2015'!$B$7</f>
        <v>Koszty biura PL (czynsz, media telefon, Internet, usługi pocztowe, koszty bankowe, mat.biurowe)</v>
      </c>
      <c r="G23" s="357" t="s">
        <v>406</v>
      </c>
      <c r="H23" s="349" t="s">
        <v>408</v>
      </c>
      <c r="I23" s="349" t="s">
        <v>405</v>
      </c>
      <c r="J23" s="375">
        <v>42193</v>
      </c>
      <c r="K23" s="375">
        <v>42199</v>
      </c>
      <c r="L23" s="363">
        <v>725.67</v>
      </c>
      <c r="M23" s="363">
        <v>0</v>
      </c>
      <c r="N23" s="363">
        <v>325.67</v>
      </c>
      <c r="O23" s="363">
        <v>0</v>
      </c>
      <c r="P23" s="363">
        <v>0</v>
      </c>
      <c r="Q23" s="358" t="s">
        <v>407</v>
      </c>
      <c r="R23" s="27"/>
    </row>
    <row r="24" spans="1:18" s="25" customFormat="1" ht="51">
      <c r="A24" s="275"/>
      <c r="B24" s="284">
        <v>39</v>
      </c>
      <c r="C24" s="277"/>
      <c r="D24" s="285"/>
      <c r="E24" s="352">
        <f>'Wykonanie 2015'!$A$7</f>
        <v>3</v>
      </c>
      <c r="F24" s="357" t="str">
        <f>'Wykonanie 2015'!$B$7</f>
        <v>Koszty biura PL (czynsz, media telefon, Internet, usługi pocztowe, koszty bankowe, mat.biurowe)</v>
      </c>
      <c r="G24" s="357" t="s">
        <v>410</v>
      </c>
      <c r="H24" s="349" t="s">
        <v>412</v>
      </c>
      <c r="I24" s="349" t="s">
        <v>409</v>
      </c>
      <c r="J24" s="375">
        <v>42200</v>
      </c>
      <c r="K24" s="375">
        <v>42207</v>
      </c>
      <c r="L24" s="363">
        <v>189.6</v>
      </c>
      <c r="M24" s="363">
        <v>0</v>
      </c>
      <c r="N24" s="363">
        <v>154.15</v>
      </c>
      <c r="O24" s="363">
        <v>0</v>
      </c>
      <c r="P24" s="363">
        <v>0</v>
      </c>
      <c r="Q24" s="358" t="s">
        <v>411</v>
      </c>
      <c r="R24" s="27"/>
    </row>
    <row r="25" spans="1:18" s="25" customFormat="1" ht="51">
      <c r="A25" s="275"/>
      <c r="B25" s="284">
        <v>40</v>
      </c>
      <c r="C25" s="277"/>
      <c r="D25" s="285"/>
      <c r="E25" s="352">
        <f>'Wykonanie 2015'!$A$7</f>
        <v>3</v>
      </c>
      <c r="F25" s="357" t="str">
        <f>'Wykonanie 2015'!$B$7</f>
        <v>Koszty biura PL (czynsz, media telefon, Internet, usługi pocztowe, koszty bankowe, mat.biurowe)</v>
      </c>
      <c r="G25" s="357" t="s">
        <v>414</v>
      </c>
      <c r="H25" s="349" t="s">
        <v>416</v>
      </c>
      <c r="I25" s="349" t="s">
        <v>413</v>
      </c>
      <c r="J25" s="375">
        <v>42224</v>
      </c>
      <c r="K25" s="375">
        <v>42234</v>
      </c>
      <c r="L25" s="363">
        <v>755.31</v>
      </c>
      <c r="M25" s="363">
        <v>0</v>
      </c>
      <c r="N25" s="363">
        <v>355.31</v>
      </c>
      <c r="O25" s="363">
        <v>0</v>
      </c>
      <c r="P25" s="363">
        <v>0</v>
      </c>
      <c r="Q25" s="358" t="s">
        <v>415</v>
      </c>
      <c r="R25" s="27"/>
    </row>
    <row r="26" spans="1:18" s="25" customFormat="1" ht="51">
      <c r="A26" s="275"/>
      <c r="B26" s="284">
        <v>41</v>
      </c>
      <c r="C26" s="277"/>
      <c r="D26" s="285"/>
      <c r="E26" s="352">
        <f>'Wykonanie 2015'!$A$7</f>
        <v>3</v>
      </c>
      <c r="F26" s="357" t="str">
        <f>'Wykonanie 2015'!$B$7</f>
        <v>Koszty biura PL (czynsz, media telefon, Internet, usługi pocztowe, koszty bankowe, mat.biurowe)</v>
      </c>
      <c r="G26" s="357" t="s">
        <v>418</v>
      </c>
      <c r="H26" s="349" t="s">
        <v>420</v>
      </c>
      <c r="I26" s="349" t="s">
        <v>417</v>
      </c>
      <c r="J26" s="375">
        <v>42256</v>
      </c>
      <c r="K26" s="375">
        <v>42258</v>
      </c>
      <c r="L26" s="363">
        <v>725.67</v>
      </c>
      <c r="M26" s="363">
        <v>0</v>
      </c>
      <c r="N26" s="363">
        <v>325.67</v>
      </c>
      <c r="O26" s="363">
        <v>0</v>
      </c>
      <c r="P26" s="363">
        <v>0</v>
      </c>
      <c r="Q26" s="358" t="s">
        <v>419</v>
      </c>
      <c r="R26" s="27"/>
    </row>
    <row r="27" spans="1:18" s="25" customFormat="1" ht="51">
      <c r="A27" s="275"/>
      <c r="B27" s="284">
        <v>42</v>
      </c>
      <c r="C27" s="277"/>
      <c r="D27" s="285"/>
      <c r="E27" s="352">
        <f>'Wykonanie 2015'!$A$7</f>
        <v>3</v>
      </c>
      <c r="F27" s="357" t="str">
        <f>'Wykonanie 2015'!$B$7</f>
        <v>Koszty biura PL (czynsz, media telefon, Internet, usługi pocztowe, koszty bankowe, mat.biurowe)</v>
      </c>
      <c r="G27" s="357" t="s">
        <v>422</v>
      </c>
      <c r="H27" s="349" t="s">
        <v>524</v>
      </c>
      <c r="I27" s="349" t="s">
        <v>421</v>
      </c>
      <c r="J27" s="375">
        <v>42271</v>
      </c>
      <c r="K27" s="375">
        <v>42276</v>
      </c>
      <c r="L27" s="363">
        <v>93.07</v>
      </c>
      <c r="M27" s="363">
        <v>0</v>
      </c>
      <c r="N27" s="363">
        <v>93.07</v>
      </c>
      <c r="O27" s="363">
        <v>0</v>
      </c>
      <c r="P27" s="363">
        <v>0</v>
      </c>
      <c r="Q27" s="354" t="s">
        <v>423</v>
      </c>
      <c r="R27" s="27"/>
    </row>
    <row r="28" spans="1:18" s="25" customFormat="1" ht="51">
      <c r="A28" s="275"/>
      <c r="B28" s="284">
        <v>43</v>
      </c>
      <c r="C28" s="277"/>
      <c r="D28" s="285"/>
      <c r="E28" s="352">
        <f>'Wykonanie 2015'!$A$7</f>
        <v>3</v>
      </c>
      <c r="F28" s="357" t="str">
        <f>'Wykonanie 2015'!$B$7</f>
        <v>Koszty biura PL (czynsz, media telefon, Internet, usługi pocztowe, koszty bankowe, mat.biurowe)</v>
      </c>
      <c r="G28" s="357" t="s">
        <v>525</v>
      </c>
      <c r="H28" s="349" t="s">
        <v>526</v>
      </c>
      <c r="I28" s="349" t="s">
        <v>424</v>
      </c>
      <c r="J28" s="375">
        <v>42276</v>
      </c>
      <c r="K28" s="375">
        <v>42286</v>
      </c>
      <c r="L28" s="363">
        <v>568.22</v>
      </c>
      <c r="M28" s="363">
        <v>0</v>
      </c>
      <c r="N28" s="363">
        <v>50</v>
      </c>
      <c r="O28" s="363">
        <v>0</v>
      </c>
      <c r="P28" s="363">
        <v>0</v>
      </c>
      <c r="Q28" s="354" t="s">
        <v>423</v>
      </c>
      <c r="R28" s="27"/>
    </row>
    <row r="29" spans="1:18" s="25" customFormat="1" ht="76.5">
      <c r="A29" s="275"/>
      <c r="B29" s="284">
        <v>44</v>
      </c>
      <c r="C29" s="277"/>
      <c r="D29" s="285"/>
      <c r="E29" s="352">
        <f>'Wykonanie 2015'!A9</f>
        <v>5</v>
      </c>
      <c r="F29" s="391" t="str">
        <f>'Wykonanie 2015'!B9</f>
        <v>Specjalista ds.finansów UA</v>
      </c>
      <c r="G29" s="357" t="s">
        <v>431</v>
      </c>
      <c r="H29" s="349" t="s">
        <v>432</v>
      </c>
      <c r="I29" s="349" t="s">
        <v>430</v>
      </c>
      <c r="J29" s="378">
        <v>42298</v>
      </c>
      <c r="K29" s="378">
        <v>42298</v>
      </c>
      <c r="L29" s="364">
        <v>610.16999999999996</v>
      </c>
      <c r="M29" s="364">
        <v>610.16999999999996</v>
      </c>
      <c r="N29" s="364">
        <v>0</v>
      </c>
      <c r="O29" s="364">
        <v>0</v>
      </c>
      <c r="P29" s="364">
        <v>0</v>
      </c>
      <c r="Q29" s="354"/>
      <c r="R29" s="27"/>
    </row>
    <row r="30" spans="1:18" s="25" customFormat="1" ht="76.5">
      <c r="A30" s="275"/>
      <c r="B30" s="284">
        <v>45</v>
      </c>
      <c r="C30" s="276"/>
      <c r="D30" s="286"/>
      <c r="E30" s="359">
        <f>'Wykonanie 2015'!A8</f>
        <v>4</v>
      </c>
      <c r="F30" s="392" t="str">
        <f>'Wykonanie 2015'!B8</f>
        <v>Koordynator UA</v>
      </c>
      <c r="G30" s="360" t="s">
        <v>434</v>
      </c>
      <c r="H30" s="379" t="s">
        <v>435</v>
      </c>
      <c r="I30" s="376" t="s">
        <v>433</v>
      </c>
      <c r="J30" s="380">
        <v>42298</v>
      </c>
      <c r="K30" s="380">
        <v>42298</v>
      </c>
      <c r="L30" s="364">
        <v>677.97</v>
      </c>
      <c r="M30" s="364">
        <v>677.97</v>
      </c>
      <c r="N30" s="364">
        <v>0</v>
      </c>
      <c r="O30" s="364">
        <v>0</v>
      </c>
      <c r="P30" s="364">
        <v>0</v>
      </c>
      <c r="Q30" s="353"/>
      <c r="R30" s="27"/>
    </row>
    <row r="31" spans="1:18" s="25" customFormat="1" ht="76.5">
      <c r="A31" s="275"/>
      <c r="B31" s="284">
        <v>46</v>
      </c>
      <c r="C31" s="277"/>
      <c r="D31" s="285"/>
      <c r="E31" s="361">
        <f>'Wykonanie 2015'!A20</f>
        <v>23</v>
      </c>
      <c r="F31" s="391" t="str">
        <f>'Wykonanie 2015'!B20</f>
        <v>opracowanie wyników badania</v>
      </c>
      <c r="G31" s="357" t="s">
        <v>436</v>
      </c>
      <c r="H31" s="379" t="s">
        <v>438</v>
      </c>
      <c r="I31" s="349" t="s">
        <v>437</v>
      </c>
      <c r="J31" s="378">
        <v>42298</v>
      </c>
      <c r="K31" s="378">
        <v>42298</v>
      </c>
      <c r="L31" s="363">
        <v>677.97</v>
      </c>
      <c r="M31" s="363">
        <v>677.97</v>
      </c>
      <c r="N31" s="364">
        <v>0</v>
      </c>
      <c r="O31" s="364">
        <v>0</v>
      </c>
      <c r="P31" s="364">
        <v>0</v>
      </c>
      <c r="Q31" s="354"/>
      <c r="R31" s="27"/>
    </row>
    <row r="32" spans="1:18" s="25" customFormat="1" ht="76.5">
      <c r="A32" s="275"/>
      <c r="B32" s="284">
        <v>47</v>
      </c>
      <c r="C32" s="277"/>
      <c r="D32" s="285"/>
      <c r="E32" s="352">
        <f>'Wykonanie 2015'!A21</f>
        <v>24</v>
      </c>
      <c r="F32" s="391" t="str">
        <f>'Wykonanie 2015'!B21</f>
        <v>przygotowanie map / planów / makiety terenu na warsztaty</v>
      </c>
      <c r="G32" s="357" t="s">
        <v>439</v>
      </c>
      <c r="H32" s="349" t="s">
        <v>441</v>
      </c>
      <c r="I32" s="349" t="s">
        <v>440</v>
      </c>
      <c r="J32" s="378">
        <v>42298</v>
      </c>
      <c r="K32" s="378">
        <v>42298</v>
      </c>
      <c r="L32" s="363">
        <v>423.73</v>
      </c>
      <c r="M32" s="363">
        <v>423.73</v>
      </c>
      <c r="N32" s="364">
        <v>0</v>
      </c>
      <c r="O32" s="364">
        <v>0</v>
      </c>
      <c r="P32" s="364">
        <v>0</v>
      </c>
      <c r="Q32" s="354"/>
      <c r="R32" s="27"/>
    </row>
    <row r="33" spans="1:18" s="25" customFormat="1" ht="25.5">
      <c r="A33" s="275"/>
      <c r="B33" s="284">
        <v>48</v>
      </c>
      <c r="C33" s="277"/>
      <c r="D33" s="285"/>
      <c r="E33" s="352">
        <f>'Wykonanie 2015'!A23</f>
        <v>31</v>
      </c>
      <c r="F33" s="391" t="str">
        <f>'Wykonanie 2015'!B23</f>
        <v>podróże ekspertów PL (4 os. x 1000 zł)</v>
      </c>
      <c r="G33" s="357" t="s">
        <v>442</v>
      </c>
      <c r="H33" s="349" t="s">
        <v>492</v>
      </c>
      <c r="I33" s="377" t="s">
        <v>482</v>
      </c>
      <c r="J33" s="378">
        <v>42274</v>
      </c>
      <c r="K33" s="378">
        <v>42274</v>
      </c>
      <c r="L33" s="363">
        <v>897</v>
      </c>
      <c r="M33" s="363">
        <v>897</v>
      </c>
      <c r="N33" s="364">
        <v>0</v>
      </c>
      <c r="O33" s="364">
        <v>0</v>
      </c>
      <c r="P33" s="364">
        <v>0</v>
      </c>
      <c r="Q33" s="354"/>
      <c r="R33" s="27"/>
    </row>
    <row r="34" spans="1:18" s="25" customFormat="1" ht="25.5">
      <c r="A34" s="275"/>
      <c r="B34" s="284">
        <v>49</v>
      </c>
      <c r="C34" s="277"/>
      <c r="D34" s="285"/>
      <c r="E34" s="365">
        <f>'Wykonanie 2015'!A23</f>
        <v>31</v>
      </c>
      <c r="F34" s="393" t="str">
        <f>'Wykonanie 2015'!B23</f>
        <v>podróże ekspertów PL (4 os. x 1000 zł)</v>
      </c>
      <c r="G34" s="362" t="s">
        <v>443</v>
      </c>
      <c r="H34" s="349" t="s">
        <v>493</v>
      </c>
      <c r="I34" s="377" t="s">
        <v>483</v>
      </c>
      <c r="J34" s="378">
        <v>42274</v>
      </c>
      <c r="K34" s="378">
        <v>42274</v>
      </c>
      <c r="L34" s="363">
        <v>1042</v>
      </c>
      <c r="M34" s="363">
        <v>1042</v>
      </c>
      <c r="N34" s="364">
        <v>0</v>
      </c>
      <c r="O34" s="364">
        <v>0</v>
      </c>
      <c r="P34" s="364">
        <v>0</v>
      </c>
      <c r="Q34" s="354"/>
      <c r="R34" s="27"/>
    </row>
    <row r="35" spans="1:18" s="25" customFormat="1" ht="25.5">
      <c r="A35" s="275"/>
      <c r="B35" s="284">
        <v>50</v>
      </c>
      <c r="C35" s="277"/>
      <c r="D35" s="285"/>
      <c r="E35" s="352">
        <f>'Wykonanie 2015'!$A$23</f>
        <v>31</v>
      </c>
      <c r="F35" s="391" t="str">
        <f>'Wykonanie 2015'!$B$23</f>
        <v>podróże ekspertów PL (4 os. x 1000 zł)</v>
      </c>
      <c r="G35" s="357" t="s">
        <v>495</v>
      </c>
      <c r="H35" s="349" t="s">
        <v>494</v>
      </c>
      <c r="I35" s="377" t="s">
        <v>497</v>
      </c>
      <c r="J35" s="378">
        <v>42280</v>
      </c>
      <c r="K35" s="378">
        <v>42280</v>
      </c>
      <c r="L35" s="363">
        <v>46.59</v>
      </c>
      <c r="M35" s="363">
        <v>46.59</v>
      </c>
      <c r="N35" s="364">
        <v>0</v>
      </c>
      <c r="O35" s="364">
        <v>0</v>
      </c>
      <c r="P35" s="364">
        <v>0</v>
      </c>
      <c r="Q35" s="354"/>
      <c r="R35" s="27"/>
    </row>
    <row r="36" spans="1:18" s="25" customFormat="1" ht="25.5">
      <c r="A36" s="275"/>
      <c r="B36" s="284">
        <v>51</v>
      </c>
      <c r="C36" s="277"/>
      <c r="D36" s="285"/>
      <c r="E36" s="352">
        <f>'Wykonanie 2015'!$A$23</f>
        <v>31</v>
      </c>
      <c r="F36" s="391" t="str">
        <f>'Wykonanie 2015'!$B$23</f>
        <v>podróże ekspertów PL (4 os. x 1000 zł)</v>
      </c>
      <c r="G36" s="357" t="s">
        <v>496</v>
      </c>
      <c r="H36" s="349" t="s">
        <v>494</v>
      </c>
      <c r="I36" s="377" t="s">
        <v>498</v>
      </c>
      <c r="J36" s="378">
        <v>42280</v>
      </c>
      <c r="K36" s="378">
        <v>42280</v>
      </c>
      <c r="L36" s="363">
        <v>46.58</v>
      </c>
      <c r="M36" s="363">
        <v>46.58</v>
      </c>
      <c r="N36" s="364">
        <v>0</v>
      </c>
      <c r="O36" s="364">
        <v>0</v>
      </c>
      <c r="P36" s="364">
        <v>0</v>
      </c>
      <c r="Q36" s="354"/>
      <c r="R36" s="27"/>
    </row>
    <row r="37" spans="1:18" s="25" customFormat="1" ht="57.75" customHeight="1">
      <c r="A37" s="275"/>
      <c r="B37" s="284">
        <v>52</v>
      </c>
      <c r="C37" s="277"/>
      <c r="D37" s="285"/>
      <c r="E37" s="352">
        <f>'Wykonanie 2015'!$A$23</f>
        <v>31</v>
      </c>
      <c r="F37" s="391" t="str">
        <f>'Wykonanie 2015'!$B$23</f>
        <v>podróże ekspertów PL (4 os. x 1000 zł)</v>
      </c>
      <c r="G37" s="357" t="s">
        <v>489</v>
      </c>
      <c r="H37" s="349" t="s">
        <v>502</v>
      </c>
      <c r="I37" s="377" t="s">
        <v>499</v>
      </c>
      <c r="J37" s="378">
        <v>42304</v>
      </c>
      <c r="K37" s="378">
        <v>42326</v>
      </c>
      <c r="L37" s="363">
        <v>46.59</v>
      </c>
      <c r="M37" s="363">
        <v>0</v>
      </c>
      <c r="N37" s="363">
        <v>46.59</v>
      </c>
      <c r="O37" s="363">
        <v>0</v>
      </c>
      <c r="P37" s="363">
        <v>0</v>
      </c>
      <c r="Q37" s="358" t="s">
        <v>490</v>
      </c>
      <c r="R37" s="27"/>
    </row>
    <row r="38" spans="1:18" s="25" customFormat="1" ht="63.75">
      <c r="A38" s="275"/>
      <c r="B38" s="284">
        <v>53</v>
      </c>
      <c r="C38" s="277"/>
      <c r="D38" s="285"/>
      <c r="E38" s="365">
        <f>'Wykonanie 2015'!A23</f>
        <v>31</v>
      </c>
      <c r="F38" s="393" t="str">
        <f>'Wykonanie 2015'!B23</f>
        <v>podróże ekspertów PL (4 os. x 1000 zł)</v>
      </c>
      <c r="G38" s="357" t="s">
        <v>444</v>
      </c>
      <c r="H38" s="349" t="s">
        <v>500</v>
      </c>
      <c r="I38" s="377" t="s">
        <v>477</v>
      </c>
      <c r="J38" s="378">
        <v>42304</v>
      </c>
      <c r="K38" s="378">
        <v>42326</v>
      </c>
      <c r="L38" s="363">
        <v>10.16</v>
      </c>
      <c r="M38" s="363">
        <v>10.16</v>
      </c>
      <c r="N38" s="363">
        <v>0</v>
      </c>
      <c r="O38" s="363">
        <v>0</v>
      </c>
      <c r="P38" s="363">
        <v>0</v>
      </c>
      <c r="Q38" s="354"/>
      <c r="R38" s="27"/>
    </row>
    <row r="39" spans="1:18" s="25" customFormat="1" ht="25.5">
      <c r="A39" s="275"/>
      <c r="B39" s="284">
        <v>54</v>
      </c>
      <c r="C39" s="277"/>
      <c r="D39" s="285"/>
      <c r="E39" s="365">
        <f>'Wykonanie 2015'!A23</f>
        <v>31</v>
      </c>
      <c r="F39" s="393" t="str">
        <f>'Wykonanie 2015'!B23</f>
        <v>podróże ekspertów PL (4 os. x 1000 zł)</v>
      </c>
      <c r="G39" s="357" t="s">
        <v>445</v>
      </c>
      <c r="H39" s="349" t="s">
        <v>501</v>
      </c>
      <c r="I39" s="377" t="s">
        <v>478</v>
      </c>
      <c r="J39" s="378">
        <v>42304</v>
      </c>
      <c r="K39" s="378">
        <v>42326</v>
      </c>
      <c r="L39" s="363">
        <v>60.34</v>
      </c>
      <c r="M39" s="363">
        <v>60.34</v>
      </c>
      <c r="N39" s="363">
        <v>0</v>
      </c>
      <c r="O39" s="363">
        <v>0</v>
      </c>
      <c r="P39" s="363">
        <v>0</v>
      </c>
      <c r="Q39" s="354"/>
      <c r="R39" s="27"/>
    </row>
    <row r="40" spans="1:18" s="25" customFormat="1" ht="25.5">
      <c r="A40" s="275"/>
      <c r="B40" s="284">
        <v>55</v>
      </c>
      <c r="C40" s="277"/>
      <c r="D40" s="285"/>
      <c r="E40" s="365">
        <f>'Wykonanie 2015'!A23</f>
        <v>31</v>
      </c>
      <c r="F40" s="393" t="str">
        <f>'Wykonanie 2015'!B23</f>
        <v>podróże ekspertów PL (4 os. x 1000 zł)</v>
      </c>
      <c r="G40" s="357" t="s">
        <v>491</v>
      </c>
      <c r="H40" s="349" t="s">
        <v>502</v>
      </c>
      <c r="I40" s="377" t="s">
        <v>484</v>
      </c>
      <c r="J40" s="378">
        <v>42283</v>
      </c>
      <c r="K40" s="378">
        <v>42293</v>
      </c>
      <c r="L40" s="363">
        <v>40.03</v>
      </c>
      <c r="M40" s="363">
        <v>40.03</v>
      </c>
      <c r="N40" s="363">
        <v>0</v>
      </c>
      <c r="O40" s="363">
        <v>0</v>
      </c>
      <c r="P40" s="363">
        <v>0</v>
      </c>
      <c r="Q40" s="354"/>
      <c r="R40" s="27"/>
    </row>
    <row r="41" spans="1:18" s="25" customFormat="1" ht="83.25" customHeight="1">
      <c r="A41" s="275"/>
      <c r="B41" s="284">
        <v>56</v>
      </c>
      <c r="C41" s="277"/>
      <c r="D41" s="285"/>
      <c r="E41" s="365">
        <f>'Wykonanie 2015'!$A$24</f>
        <v>32</v>
      </c>
      <c r="F41" s="393" t="str">
        <f>'Wykonanie 2015'!$B$24</f>
        <v>noclegi, wyżywienie i diety ekspertów PL (4 os. x 5 dni)</v>
      </c>
      <c r="G41" s="362" t="s">
        <v>446</v>
      </c>
      <c r="H41" s="349" t="s">
        <v>500</v>
      </c>
      <c r="I41" s="377" t="s">
        <v>477</v>
      </c>
      <c r="J41" s="378">
        <v>42304</v>
      </c>
      <c r="K41" s="378">
        <v>42326</v>
      </c>
      <c r="L41" s="366">
        <v>700.68</v>
      </c>
      <c r="M41" s="366">
        <v>700.68</v>
      </c>
      <c r="N41" s="363">
        <v>0</v>
      </c>
      <c r="O41" s="363">
        <v>0</v>
      </c>
      <c r="P41" s="363">
        <v>0</v>
      </c>
      <c r="Q41" s="354"/>
      <c r="R41" s="27"/>
    </row>
    <row r="42" spans="1:18" s="25" customFormat="1" ht="25.5">
      <c r="A42" s="275"/>
      <c r="B42" s="284">
        <v>57</v>
      </c>
      <c r="C42" s="277"/>
      <c r="D42" s="285"/>
      <c r="E42" s="365">
        <f>'Wykonanie 2015'!$A$24</f>
        <v>32</v>
      </c>
      <c r="F42" s="393" t="str">
        <f>'Wykonanie 2015'!$B$24</f>
        <v>noclegi, wyżywienie i diety ekspertów PL (4 os. x 5 dni)</v>
      </c>
      <c r="G42" s="362" t="s">
        <v>447</v>
      </c>
      <c r="H42" s="349" t="s">
        <v>501</v>
      </c>
      <c r="I42" s="377" t="s">
        <v>478</v>
      </c>
      <c r="J42" s="378">
        <v>42304</v>
      </c>
      <c r="K42" s="378">
        <v>42326</v>
      </c>
      <c r="L42" s="366">
        <v>700.68</v>
      </c>
      <c r="M42" s="366">
        <v>700.68</v>
      </c>
      <c r="N42" s="363">
        <v>0</v>
      </c>
      <c r="O42" s="363">
        <v>0</v>
      </c>
      <c r="P42" s="363">
        <v>0</v>
      </c>
      <c r="Q42" s="354"/>
      <c r="R42" s="27"/>
    </row>
    <row r="43" spans="1:18" s="25" customFormat="1" ht="51">
      <c r="A43" s="275"/>
      <c r="B43" s="284">
        <v>58</v>
      </c>
      <c r="C43" s="277"/>
      <c r="D43" s="285"/>
      <c r="E43" s="365">
        <f>'Wykonanie 2015'!$A$24</f>
        <v>32</v>
      </c>
      <c r="F43" s="393" t="str">
        <f>'Wykonanie 2015'!$B$24</f>
        <v>noclegi, wyżywienie i diety ekspertów PL (4 os. x 5 dni)</v>
      </c>
      <c r="G43" s="362" t="s">
        <v>448</v>
      </c>
      <c r="H43" s="349" t="s">
        <v>505</v>
      </c>
      <c r="I43" s="377" t="s">
        <v>479</v>
      </c>
      <c r="J43" s="378">
        <v>42298</v>
      </c>
      <c r="K43" s="378">
        <v>42298</v>
      </c>
      <c r="L43" s="366">
        <v>177.66</v>
      </c>
      <c r="M43" s="366">
        <v>177.66</v>
      </c>
      <c r="N43" s="363">
        <v>0</v>
      </c>
      <c r="O43" s="363">
        <v>0</v>
      </c>
      <c r="P43" s="363">
        <v>0</v>
      </c>
      <c r="Q43" s="354"/>
      <c r="R43" s="27"/>
    </row>
    <row r="44" spans="1:18" s="25" customFormat="1" ht="51">
      <c r="A44" s="275"/>
      <c r="B44" s="284">
        <v>59</v>
      </c>
      <c r="C44" s="277"/>
      <c r="D44" s="285"/>
      <c r="E44" s="365">
        <f>'Wykonanie 2015'!$A$24</f>
        <v>32</v>
      </c>
      <c r="F44" s="393" t="str">
        <f>'Wykonanie 2015'!$B$24</f>
        <v>noclegi, wyżywienie i diety ekspertów PL (4 os. x 5 dni)</v>
      </c>
      <c r="G44" s="362" t="s">
        <v>448</v>
      </c>
      <c r="H44" s="349" t="s">
        <v>504</v>
      </c>
      <c r="I44" s="377" t="s">
        <v>480</v>
      </c>
      <c r="J44" s="378">
        <v>42298</v>
      </c>
      <c r="K44" s="378">
        <v>42298</v>
      </c>
      <c r="L44" s="366">
        <v>177.66</v>
      </c>
      <c r="M44" s="366">
        <v>177.66</v>
      </c>
      <c r="N44" s="363">
        <v>0</v>
      </c>
      <c r="O44" s="363">
        <v>0</v>
      </c>
      <c r="P44" s="363">
        <v>0</v>
      </c>
      <c r="Q44" s="354"/>
      <c r="R44" s="27"/>
    </row>
    <row r="45" spans="1:18" s="25" customFormat="1" ht="38.25">
      <c r="A45" s="275"/>
      <c r="B45" s="284">
        <v>60</v>
      </c>
      <c r="C45" s="277"/>
      <c r="D45" s="285"/>
      <c r="E45" s="365">
        <f>'Wykonanie 2015'!$A$24</f>
        <v>32</v>
      </c>
      <c r="F45" s="393" t="str">
        <f>'Wykonanie 2015'!$B$24</f>
        <v>noclegi, wyżywienie i diety ekspertów PL (4 os. x 5 dni)</v>
      </c>
      <c r="G45" s="362" t="s">
        <v>449</v>
      </c>
      <c r="H45" s="349" t="s">
        <v>503</v>
      </c>
      <c r="I45" s="377" t="s">
        <v>481</v>
      </c>
      <c r="J45" s="378">
        <v>42296</v>
      </c>
      <c r="K45" s="378">
        <v>42296</v>
      </c>
      <c r="L45" s="366">
        <v>164.5</v>
      </c>
      <c r="M45" s="366">
        <v>164.5</v>
      </c>
      <c r="N45" s="363">
        <v>0</v>
      </c>
      <c r="O45" s="363">
        <v>0</v>
      </c>
      <c r="P45" s="363">
        <v>0</v>
      </c>
      <c r="Q45" s="354"/>
      <c r="R45" s="27"/>
    </row>
    <row r="46" spans="1:18" s="25" customFormat="1" ht="51">
      <c r="A46" s="275"/>
      <c r="B46" s="284">
        <v>61</v>
      </c>
      <c r="C46" s="277"/>
      <c r="D46" s="285"/>
      <c r="E46" s="365">
        <f>'Wykonanie 2015'!A25</f>
        <v>33</v>
      </c>
      <c r="F46" s="393" t="str">
        <f>'Wykonanie 2015'!B25</f>
        <v>catering na spotkania (spotkanie organizacyjne: 10 os. x 15 zł, warsztaty 25 os. 2 dni x 15 zł)</v>
      </c>
      <c r="G46" s="362" t="s">
        <v>456</v>
      </c>
      <c r="H46" s="349" t="s">
        <v>508</v>
      </c>
      <c r="I46" s="377" t="s">
        <v>485</v>
      </c>
      <c r="J46" s="378">
        <v>42297</v>
      </c>
      <c r="K46" s="378">
        <v>42297</v>
      </c>
      <c r="L46" s="366">
        <v>711.86</v>
      </c>
      <c r="M46" s="366">
        <v>711.86</v>
      </c>
      <c r="N46" s="363">
        <v>0</v>
      </c>
      <c r="O46" s="363">
        <v>0</v>
      </c>
      <c r="P46" s="363">
        <v>0</v>
      </c>
      <c r="Q46" s="354"/>
      <c r="R46" s="27"/>
    </row>
    <row r="47" spans="1:18" s="25" customFormat="1" ht="51">
      <c r="A47" s="275"/>
      <c r="B47" s="284">
        <v>62</v>
      </c>
      <c r="C47" s="277"/>
      <c r="D47" s="285"/>
      <c r="E47" s="365">
        <f>'Wykonanie 2015'!A25</f>
        <v>33</v>
      </c>
      <c r="F47" s="393" t="str">
        <f>'Wykonanie 2015'!B25</f>
        <v>catering na spotkania (spotkanie organizacyjne: 10 os. x 15 zł, warsztaty 25 os. 2 dni x 15 zł)</v>
      </c>
      <c r="G47" s="362" t="s">
        <v>457</v>
      </c>
      <c r="H47" s="349" t="s">
        <v>506</v>
      </c>
      <c r="I47" s="377" t="s">
        <v>481</v>
      </c>
      <c r="J47" s="378">
        <v>42298</v>
      </c>
      <c r="K47" s="378">
        <v>42298</v>
      </c>
      <c r="L47" s="366">
        <v>682.55</v>
      </c>
      <c r="M47" s="366">
        <v>682.55</v>
      </c>
      <c r="N47" s="363">
        <v>0</v>
      </c>
      <c r="O47" s="363">
        <v>0</v>
      </c>
      <c r="P47" s="363">
        <v>0</v>
      </c>
      <c r="Q47" s="354"/>
      <c r="R47" s="27"/>
    </row>
    <row r="48" spans="1:18" s="25" customFormat="1" ht="51">
      <c r="A48" s="275"/>
      <c r="B48" s="284">
        <v>63</v>
      </c>
      <c r="C48" s="277"/>
      <c r="D48" s="285"/>
      <c r="E48" s="365">
        <f>'Wykonanie 2015'!$A$26</f>
        <v>34</v>
      </c>
      <c r="F48" s="393" t="str">
        <f>'Wykonanie 2015'!$B$26</f>
        <v>honoraria ekspertów PL (3 os. x 4 dni x 500 zł)</v>
      </c>
      <c r="G48" s="362" t="s">
        <v>450</v>
      </c>
      <c r="H48" s="349" t="s">
        <v>509</v>
      </c>
      <c r="I48" s="377" t="s">
        <v>486</v>
      </c>
      <c r="J48" s="378">
        <v>42320</v>
      </c>
      <c r="K48" s="378">
        <v>42327</v>
      </c>
      <c r="L48" s="366">
        <v>1268.01</v>
      </c>
      <c r="M48" s="366">
        <v>1268.01</v>
      </c>
      <c r="N48" s="363">
        <v>0</v>
      </c>
      <c r="O48" s="363">
        <v>0</v>
      </c>
      <c r="P48" s="363">
        <v>0</v>
      </c>
      <c r="Q48" s="354"/>
      <c r="R48" s="27"/>
    </row>
    <row r="49" spans="1:18" s="25" customFormat="1" ht="51">
      <c r="A49" s="275"/>
      <c r="B49" s="284">
        <v>64</v>
      </c>
      <c r="C49" s="277"/>
      <c r="D49" s="285"/>
      <c r="E49" s="365">
        <f>'Wykonanie 2015'!$A$26</f>
        <v>34</v>
      </c>
      <c r="F49" s="393" t="str">
        <f>'Wykonanie 2015'!$B$26</f>
        <v>honoraria ekspertów PL (3 os. x 4 dni x 500 zł)</v>
      </c>
      <c r="G49" s="362" t="s">
        <v>451</v>
      </c>
      <c r="H49" s="349" t="s">
        <v>509</v>
      </c>
      <c r="I49" s="377" t="s">
        <v>486</v>
      </c>
      <c r="J49" s="378">
        <v>42320</v>
      </c>
      <c r="K49" s="378">
        <v>42352</v>
      </c>
      <c r="L49" s="366">
        <v>631.99</v>
      </c>
      <c r="M49" s="366">
        <v>631.99</v>
      </c>
      <c r="N49" s="363">
        <v>0</v>
      </c>
      <c r="O49" s="363">
        <v>0</v>
      </c>
      <c r="P49" s="363">
        <v>0</v>
      </c>
      <c r="Q49" s="354"/>
      <c r="R49" s="27"/>
    </row>
    <row r="50" spans="1:18" s="25" customFormat="1" ht="51">
      <c r="A50" s="275"/>
      <c r="B50" s="284">
        <v>65</v>
      </c>
      <c r="C50" s="277"/>
      <c r="D50" s="285"/>
      <c r="E50" s="365">
        <f>'Wykonanie 2015'!$A$26</f>
        <v>34</v>
      </c>
      <c r="F50" s="393" t="str">
        <f>'Wykonanie 2015'!$B$26</f>
        <v>honoraria ekspertów PL (3 os. x 4 dni x 500 zł)</v>
      </c>
      <c r="G50" s="362" t="s">
        <v>452</v>
      </c>
      <c r="H50" s="349" t="s">
        <v>509</v>
      </c>
      <c r="I50" s="377" t="s">
        <v>486</v>
      </c>
      <c r="J50" s="378">
        <v>42320</v>
      </c>
      <c r="K50" s="378">
        <v>42352</v>
      </c>
      <c r="L50" s="366">
        <v>100</v>
      </c>
      <c r="M50" s="366">
        <v>100</v>
      </c>
      <c r="N50" s="363">
        <v>0</v>
      </c>
      <c r="O50" s="363">
        <v>0</v>
      </c>
      <c r="P50" s="363">
        <v>0</v>
      </c>
      <c r="Q50" s="354"/>
      <c r="R50" s="27"/>
    </row>
    <row r="51" spans="1:18" s="25" customFormat="1" ht="51">
      <c r="A51" s="275"/>
      <c r="B51" s="284">
        <v>66</v>
      </c>
      <c r="C51" s="277"/>
      <c r="D51" s="285"/>
      <c r="E51" s="365">
        <f>'Wykonanie 2015'!$A$26</f>
        <v>34</v>
      </c>
      <c r="F51" s="393" t="str">
        <f>'Wykonanie 2015'!$B$26</f>
        <v>honoraria ekspertów PL (3 os. x 4 dni x 500 zł)</v>
      </c>
      <c r="G51" s="362" t="s">
        <v>453</v>
      </c>
      <c r="H51" s="349" t="s">
        <v>509</v>
      </c>
      <c r="I51" s="377" t="s">
        <v>487</v>
      </c>
      <c r="J51" s="378">
        <v>42320</v>
      </c>
      <c r="K51" s="378">
        <v>42327</v>
      </c>
      <c r="L51" s="366">
        <v>1687</v>
      </c>
      <c r="M51" s="366">
        <v>1687</v>
      </c>
      <c r="N51" s="363">
        <v>0</v>
      </c>
      <c r="O51" s="363">
        <v>0</v>
      </c>
      <c r="P51" s="363">
        <v>0</v>
      </c>
      <c r="Q51" s="354"/>
      <c r="R51" s="27"/>
    </row>
    <row r="52" spans="1:18" s="25" customFormat="1" ht="51">
      <c r="A52" s="275"/>
      <c r="B52" s="284">
        <v>67</v>
      </c>
      <c r="C52" s="277"/>
      <c r="D52" s="285"/>
      <c r="E52" s="365">
        <f>'Wykonanie 2015'!$A$26</f>
        <v>34</v>
      </c>
      <c r="F52" s="393" t="str">
        <f>'Wykonanie 2015'!$B$26</f>
        <v>honoraria ekspertów PL (3 os. x 4 dni x 500 zł)</v>
      </c>
      <c r="G52" s="362" t="s">
        <v>454</v>
      </c>
      <c r="H52" s="349" t="s">
        <v>509</v>
      </c>
      <c r="I52" s="377" t="s">
        <v>487</v>
      </c>
      <c r="J52" s="378">
        <v>42320</v>
      </c>
      <c r="K52" s="378">
        <v>42352</v>
      </c>
      <c r="L52" s="366">
        <v>180</v>
      </c>
      <c r="M52" s="366">
        <v>180</v>
      </c>
      <c r="N52" s="363">
        <v>0</v>
      </c>
      <c r="O52" s="363">
        <v>0</v>
      </c>
      <c r="P52" s="363">
        <v>0</v>
      </c>
      <c r="Q52" s="354"/>
      <c r="R52" s="27"/>
    </row>
    <row r="53" spans="1:18" s="25" customFormat="1" ht="51">
      <c r="A53" s="275"/>
      <c r="B53" s="284">
        <v>68</v>
      </c>
      <c r="C53" s="277"/>
      <c r="D53" s="285"/>
      <c r="E53" s="365">
        <f>'Wykonanie 2015'!$A$26</f>
        <v>34</v>
      </c>
      <c r="F53" s="393" t="str">
        <f>'Wykonanie 2015'!$B$26</f>
        <v>honoraria ekspertów PL (3 os. x 4 dni x 500 zł)</v>
      </c>
      <c r="G53" s="362" t="s">
        <v>455</v>
      </c>
      <c r="H53" s="349" t="s">
        <v>509</v>
      </c>
      <c r="I53" s="377" t="s">
        <v>487</v>
      </c>
      <c r="J53" s="378">
        <v>42320</v>
      </c>
      <c r="K53" s="378">
        <v>42352</v>
      </c>
      <c r="L53" s="366">
        <v>133</v>
      </c>
      <c r="M53" s="366">
        <v>133</v>
      </c>
      <c r="N53" s="363">
        <v>0</v>
      </c>
      <c r="O53" s="363">
        <v>0</v>
      </c>
      <c r="P53" s="363">
        <v>0</v>
      </c>
      <c r="Q53" s="354"/>
      <c r="R53" s="27"/>
    </row>
    <row r="54" spans="1:18" s="25" customFormat="1" ht="25.5">
      <c r="A54" s="275"/>
      <c r="B54" s="284">
        <v>69</v>
      </c>
      <c r="C54" s="277"/>
      <c r="D54" s="285"/>
      <c r="E54" s="365">
        <f>'Wykonanie 2015'!A27</f>
        <v>35</v>
      </c>
      <c r="F54" s="393" t="str">
        <f>'Wykonanie 2015'!B28</f>
        <v>wynajem sali na spotkania i warsztaty</v>
      </c>
      <c r="G54" s="362" t="s">
        <v>458</v>
      </c>
      <c r="H54" s="349" t="s">
        <v>507</v>
      </c>
      <c r="I54" s="377" t="s">
        <v>528</v>
      </c>
      <c r="J54" s="378">
        <v>42328</v>
      </c>
      <c r="K54" s="378">
        <v>42328</v>
      </c>
      <c r="L54" s="366">
        <v>169.46</v>
      </c>
      <c r="M54" s="366">
        <v>169.46</v>
      </c>
      <c r="N54" s="363">
        <v>0</v>
      </c>
      <c r="O54" s="363">
        <v>0</v>
      </c>
      <c r="P54" s="363">
        <v>0</v>
      </c>
      <c r="Q54" s="354"/>
      <c r="R54" s="27"/>
    </row>
    <row r="55" spans="1:18" s="25" customFormat="1" ht="63.75">
      <c r="A55" s="275"/>
      <c r="B55" s="284">
        <v>70</v>
      </c>
      <c r="C55" s="277"/>
      <c r="D55" s="285"/>
      <c r="E55" s="365">
        <f>'Wykonanie 2015'!$A$37</f>
        <v>56</v>
      </c>
      <c r="F55" s="393" t="str">
        <f>'Wykonanie 2015'!$B$37</f>
        <v>robocze tłumaczenia polsko-ukraińskie</v>
      </c>
      <c r="G55" s="362" t="s">
        <v>459</v>
      </c>
      <c r="H55" s="349" t="s">
        <v>509</v>
      </c>
      <c r="I55" s="377" t="s">
        <v>488</v>
      </c>
      <c r="J55" s="378">
        <v>42320</v>
      </c>
      <c r="K55" s="378">
        <v>42327</v>
      </c>
      <c r="L55" s="366">
        <v>380.4</v>
      </c>
      <c r="M55" s="366">
        <v>380.4</v>
      </c>
      <c r="N55" s="363">
        <v>0</v>
      </c>
      <c r="O55" s="363">
        <v>0</v>
      </c>
      <c r="P55" s="363">
        <v>0</v>
      </c>
      <c r="Q55" s="354"/>
      <c r="R55" s="27"/>
    </row>
    <row r="56" spans="1:18" s="25" customFormat="1" ht="63.75">
      <c r="A56" s="275"/>
      <c r="B56" s="284">
        <v>71</v>
      </c>
      <c r="C56" s="277"/>
      <c r="D56" s="285"/>
      <c r="E56" s="365">
        <f>'Wykonanie 2015'!$A$37</f>
        <v>56</v>
      </c>
      <c r="F56" s="393" t="str">
        <f>'Wykonanie 2015'!$B$37</f>
        <v>robocze tłumaczenia polsko-ukraińskie</v>
      </c>
      <c r="G56" s="362" t="s">
        <v>460</v>
      </c>
      <c r="H56" s="349" t="s">
        <v>509</v>
      </c>
      <c r="I56" s="377" t="s">
        <v>488</v>
      </c>
      <c r="J56" s="378">
        <v>42320</v>
      </c>
      <c r="K56" s="378">
        <v>42352</v>
      </c>
      <c r="L56" s="366">
        <v>189.59</v>
      </c>
      <c r="M56" s="366">
        <v>189.59</v>
      </c>
      <c r="N56" s="363">
        <v>0</v>
      </c>
      <c r="O56" s="363">
        <v>0</v>
      </c>
      <c r="P56" s="363">
        <v>0</v>
      </c>
      <c r="Q56" s="354"/>
      <c r="R56" s="27"/>
    </row>
    <row r="57" spans="1:18" s="25" customFormat="1" ht="63.75">
      <c r="A57" s="275"/>
      <c r="B57" s="284">
        <v>72</v>
      </c>
      <c r="C57" s="277"/>
      <c r="D57" s="285"/>
      <c r="E57" s="365">
        <f>'Wykonanie 2015'!$A$37</f>
        <v>56</v>
      </c>
      <c r="F57" s="393" t="str">
        <f>'Wykonanie 2015'!$B$37</f>
        <v>robocze tłumaczenia polsko-ukraińskie</v>
      </c>
      <c r="G57" s="367" t="s">
        <v>461</v>
      </c>
      <c r="H57" s="349" t="s">
        <v>509</v>
      </c>
      <c r="I57" s="377" t="s">
        <v>488</v>
      </c>
      <c r="J57" s="378">
        <v>42320</v>
      </c>
      <c r="K57" s="378">
        <v>42352</v>
      </c>
      <c r="L57" s="368">
        <v>30</v>
      </c>
      <c r="M57" s="368">
        <v>30</v>
      </c>
      <c r="N57" s="363">
        <v>0</v>
      </c>
      <c r="O57" s="363">
        <v>0</v>
      </c>
      <c r="P57" s="363">
        <v>0</v>
      </c>
      <c r="Q57" s="354"/>
      <c r="R57" s="27"/>
    </row>
    <row r="58" spans="1:18" s="25" customFormat="1" ht="51">
      <c r="A58" s="275"/>
      <c r="B58" s="284">
        <v>73</v>
      </c>
      <c r="C58" s="277"/>
      <c r="D58" s="285"/>
      <c r="E58" s="352">
        <f>'Wykonanie 2015'!$A$7</f>
        <v>3</v>
      </c>
      <c r="F58" s="357" t="str">
        <f>'Wykonanie 2015'!$B$7</f>
        <v>Koszty biura PL (czynsz, media telefon, Internet, usługi pocztowe, koszty bankowe, mat.biurowe)</v>
      </c>
      <c r="G58" s="357" t="s">
        <v>515</v>
      </c>
      <c r="H58" s="349" t="s">
        <v>429</v>
      </c>
      <c r="I58" s="349" t="s">
        <v>516</v>
      </c>
      <c r="J58" s="375">
        <v>42286</v>
      </c>
      <c r="K58" s="375">
        <v>42292</v>
      </c>
      <c r="L58" s="363">
        <v>694.86</v>
      </c>
      <c r="M58" s="363">
        <v>0</v>
      </c>
      <c r="N58" s="363">
        <v>264.93</v>
      </c>
      <c r="O58" s="363">
        <v>0</v>
      </c>
      <c r="P58" s="363">
        <v>0</v>
      </c>
      <c r="Q58" s="354"/>
      <c r="R58" s="27"/>
    </row>
    <row r="59" spans="1:18" s="25" customFormat="1" ht="51">
      <c r="A59" s="275"/>
      <c r="B59" s="284">
        <v>74</v>
      </c>
      <c r="C59" s="277"/>
      <c r="D59" s="285"/>
      <c r="E59" s="352">
        <f>'Wykonanie 2015'!$A$7</f>
        <v>3</v>
      </c>
      <c r="F59" s="357" t="str">
        <f>'Wykonanie 2015'!$B$7</f>
        <v>Koszty biura PL (czynsz, media telefon, Internet, usługi pocztowe, koszty bankowe, mat.biurowe)</v>
      </c>
      <c r="G59" s="357" t="s">
        <v>517</v>
      </c>
      <c r="H59" s="349" t="s">
        <v>428</v>
      </c>
      <c r="I59" s="349" t="s">
        <v>518</v>
      </c>
      <c r="J59" s="375">
        <v>42312</v>
      </c>
      <c r="K59" s="375">
        <v>42313</v>
      </c>
      <c r="L59" s="363">
        <v>694.86</v>
      </c>
      <c r="M59" s="363">
        <v>0</v>
      </c>
      <c r="N59" s="363">
        <v>264.93</v>
      </c>
      <c r="O59" s="363">
        <v>0</v>
      </c>
      <c r="P59" s="363">
        <v>0</v>
      </c>
      <c r="Q59" s="354"/>
      <c r="R59" s="27"/>
    </row>
    <row r="60" spans="1:18" s="25" customFormat="1" ht="51">
      <c r="A60" s="275"/>
      <c r="B60" s="284">
        <v>75</v>
      </c>
      <c r="C60" s="277"/>
      <c r="D60" s="285"/>
      <c r="E60" s="352">
        <f>'Wykonanie 2015'!$A$7</f>
        <v>3</v>
      </c>
      <c r="F60" s="357" t="str">
        <f>'Wykonanie 2015'!$B$7</f>
        <v>Koszty biura PL (czynsz, media telefon, Internet, usługi pocztowe, koszty bankowe, mat.biurowe)</v>
      </c>
      <c r="G60" s="357" t="s">
        <v>519</v>
      </c>
      <c r="H60" s="349" t="s">
        <v>427</v>
      </c>
      <c r="I60" s="349" t="s">
        <v>520</v>
      </c>
      <c r="J60" s="375">
        <v>42317</v>
      </c>
      <c r="K60" s="375">
        <v>42317</v>
      </c>
      <c r="L60" s="363">
        <v>38.94</v>
      </c>
      <c r="M60" s="363">
        <v>0</v>
      </c>
      <c r="N60" s="363">
        <v>38.94</v>
      </c>
      <c r="O60" s="363">
        <v>0</v>
      </c>
      <c r="P60" s="363">
        <v>0</v>
      </c>
      <c r="Q60" s="354"/>
      <c r="R60" s="27"/>
    </row>
    <row r="61" spans="1:18" s="25" customFormat="1" ht="51">
      <c r="A61" s="275"/>
      <c r="B61" s="284">
        <v>76</v>
      </c>
      <c r="C61" s="277"/>
      <c r="D61" s="285"/>
      <c r="E61" s="352">
        <f>'Wykonanie 2015'!$A$7</f>
        <v>3</v>
      </c>
      <c r="F61" s="357" t="str">
        <f>'Wykonanie 2015'!$B$7</f>
        <v>Koszty biura PL (czynsz, media telefon, Internet, usługi pocztowe, koszty bankowe, mat.biurowe)</v>
      </c>
      <c r="G61" s="357" t="s">
        <v>521</v>
      </c>
      <c r="H61" s="349" t="s">
        <v>425</v>
      </c>
      <c r="I61" s="349" t="s">
        <v>426</v>
      </c>
      <c r="J61" s="375">
        <v>42347</v>
      </c>
      <c r="K61" s="375">
        <v>42355</v>
      </c>
      <c r="L61" s="363">
        <v>694.86</v>
      </c>
      <c r="M61" s="363">
        <v>0</v>
      </c>
      <c r="N61" s="363">
        <v>311.63</v>
      </c>
      <c r="O61" s="363">
        <v>0</v>
      </c>
      <c r="P61" s="363">
        <v>0</v>
      </c>
      <c r="Q61" s="354"/>
      <c r="R61" s="27"/>
    </row>
    <row r="62" spans="1:18" s="25" customFormat="1" ht="38.25">
      <c r="A62" s="275"/>
      <c r="B62" s="284">
        <v>77</v>
      </c>
      <c r="C62" s="277"/>
      <c r="D62" s="285"/>
      <c r="E62" s="352">
        <f>'Wykonanie 2015'!A11</f>
        <v>11</v>
      </c>
      <c r="F62" s="391" t="str">
        <f>'Wykonanie 2015'!B11</f>
        <v>podróże ekspertów PL (3 os. x 1000 zł)</v>
      </c>
      <c r="G62" s="357" t="s">
        <v>465</v>
      </c>
      <c r="H62" s="349" t="s">
        <v>468</v>
      </c>
      <c r="I62" s="349" t="s">
        <v>464</v>
      </c>
      <c r="J62" s="375">
        <v>42205</v>
      </c>
      <c r="K62" s="375">
        <v>42206</v>
      </c>
      <c r="L62" s="363">
        <v>1536.01</v>
      </c>
      <c r="M62" s="363">
        <v>0</v>
      </c>
      <c r="N62" s="363">
        <f>381.02</f>
        <v>381.02</v>
      </c>
      <c r="O62" s="363">
        <v>0</v>
      </c>
      <c r="P62" s="363">
        <v>0</v>
      </c>
      <c r="Q62" s="369" t="s">
        <v>527</v>
      </c>
      <c r="R62" s="27"/>
    </row>
    <row r="63" spans="1:18" s="25" customFormat="1" ht="38.25">
      <c r="A63" s="275"/>
      <c r="B63" s="284">
        <v>78</v>
      </c>
      <c r="C63" s="277"/>
      <c r="D63" s="285"/>
      <c r="E63" s="352">
        <f>'Wykonanie 2015'!A11</f>
        <v>11</v>
      </c>
      <c r="F63" s="391" t="str">
        <f>'Wykonanie 2015'!B11</f>
        <v>podróże ekspertów PL (3 os. x 1000 zł)</v>
      </c>
      <c r="G63" s="357" t="s">
        <v>466</v>
      </c>
      <c r="H63" s="349" t="s">
        <v>467</v>
      </c>
      <c r="I63" s="349" t="s">
        <v>467</v>
      </c>
      <c r="J63" s="375">
        <v>42144</v>
      </c>
      <c r="K63" s="375">
        <v>42144</v>
      </c>
      <c r="L63" s="363">
        <v>848.8</v>
      </c>
      <c r="M63" s="363">
        <v>0</v>
      </c>
      <c r="N63" s="363">
        <v>848.8</v>
      </c>
      <c r="O63" s="363">
        <v>0</v>
      </c>
      <c r="P63" s="363">
        <v>0</v>
      </c>
      <c r="Q63" s="369" t="s">
        <v>527</v>
      </c>
      <c r="R63" s="27"/>
    </row>
    <row r="64" spans="1:18" s="25" customFormat="1" ht="38.25">
      <c r="A64" s="275"/>
      <c r="B64" s="284">
        <v>79</v>
      </c>
      <c r="C64" s="277"/>
      <c r="D64" s="285"/>
      <c r="E64" s="352">
        <f>'Wykonanie 2015'!A12</f>
        <v>12</v>
      </c>
      <c r="F64" s="391" t="str">
        <f>'Wykonanie 2015'!B12</f>
        <v>noclegi, wyżywienie i diety ekspertów PL (3 os. x 4 dni)</v>
      </c>
      <c r="G64" s="357" t="s">
        <v>469</v>
      </c>
      <c r="H64" s="349" t="s">
        <v>468</v>
      </c>
      <c r="I64" s="349" t="s">
        <v>464</v>
      </c>
      <c r="J64" s="375">
        <v>42205</v>
      </c>
      <c r="K64" s="375">
        <v>42206</v>
      </c>
      <c r="L64" s="363">
        <v>1536.01</v>
      </c>
      <c r="M64" s="363">
        <v>0</v>
      </c>
      <c r="N64" s="363">
        <v>1154.99</v>
      </c>
      <c r="O64" s="363">
        <v>0</v>
      </c>
      <c r="P64" s="363">
        <v>0</v>
      </c>
      <c r="Q64" s="369" t="s">
        <v>527</v>
      </c>
      <c r="R64" s="27"/>
    </row>
    <row r="65" spans="1:18" s="25" customFormat="1" ht="38.25">
      <c r="A65" s="275"/>
      <c r="B65" s="284">
        <v>80</v>
      </c>
      <c r="C65" s="277"/>
      <c r="D65" s="285"/>
      <c r="E65" s="352">
        <f>'Wykonanie 2015'!A23</f>
        <v>31</v>
      </c>
      <c r="F65" s="391" t="str">
        <f>'Wykonanie 2015'!B23</f>
        <v>podróże ekspertów PL (4 os. x 1000 zł)</v>
      </c>
      <c r="G65" s="357" t="s">
        <v>470</v>
      </c>
      <c r="H65" s="349" t="s">
        <v>471</v>
      </c>
      <c r="I65" s="349" t="s">
        <v>471</v>
      </c>
      <c r="J65" s="375">
        <v>42275</v>
      </c>
      <c r="K65" s="375">
        <v>42275</v>
      </c>
      <c r="L65" s="363">
        <v>1133</v>
      </c>
      <c r="M65" s="363">
        <v>0</v>
      </c>
      <c r="N65" s="363">
        <v>1133</v>
      </c>
      <c r="O65" s="363">
        <v>0</v>
      </c>
      <c r="P65" s="363">
        <v>0</v>
      </c>
      <c r="Q65" s="369" t="s">
        <v>527</v>
      </c>
      <c r="R65" s="27"/>
    </row>
    <row r="66" spans="1:18" s="25" customFormat="1" ht="51">
      <c r="A66" s="275"/>
      <c r="B66" s="284">
        <v>81</v>
      </c>
      <c r="C66" s="277"/>
      <c r="D66" s="285"/>
      <c r="E66" s="352">
        <f>'Wykonanie 2015'!A16</f>
        <v>16</v>
      </c>
      <c r="F66" s="391" t="str">
        <f>'Wykonanie 2015'!B16</f>
        <v>honoraria ekspertów PL (2 os. x 3 dni)</v>
      </c>
      <c r="G66" s="357" t="s">
        <v>474</v>
      </c>
      <c r="H66" s="349" t="s">
        <v>473</v>
      </c>
      <c r="I66" s="349" t="s">
        <v>473</v>
      </c>
      <c r="J66" s="375">
        <v>42156</v>
      </c>
      <c r="K66" s="375">
        <v>42181</v>
      </c>
      <c r="L66" s="363">
        <v>500</v>
      </c>
      <c r="M66" s="363">
        <v>0</v>
      </c>
      <c r="N66" s="363">
        <v>0</v>
      </c>
      <c r="O66" s="363">
        <v>500</v>
      </c>
      <c r="P66" s="363">
        <v>0</v>
      </c>
      <c r="Q66" s="354"/>
      <c r="R66" s="27"/>
    </row>
    <row r="67" spans="1:18" s="25" customFormat="1" ht="51">
      <c r="A67" s="275"/>
      <c r="B67" s="284">
        <v>82</v>
      </c>
      <c r="C67" s="277"/>
      <c r="D67" s="285"/>
      <c r="E67" s="352">
        <f>'Wykonanie 2015'!A16</f>
        <v>16</v>
      </c>
      <c r="F67" s="391" t="str">
        <f>'Wykonanie 2015'!B16</f>
        <v>honoraria ekspertów PL (2 os. x 3 dni)</v>
      </c>
      <c r="G67" s="357" t="s">
        <v>475</v>
      </c>
      <c r="H67" s="349" t="s">
        <v>476</v>
      </c>
      <c r="I67" s="349" t="s">
        <v>476</v>
      </c>
      <c r="J67" s="375">
        <v>42156</v>
      </c>
      <c r="K67" s="375">
        <v>42181</v>
      </c>
      <c r="L67" s="363">
        <v>500</v>
      </c>
      <c r="M67" s="363">
        <v>0</v>
      </c>
      <c r="N67" s="363">
        <v>0</v>
      </c>
      <c r="O67" s="363">
        <v>500</v>
      </c>
      <c r="P67" s="363">
        <v>0</v>
      </c>
      <c r="Q67" s="354"/>
      <c r="R67" s="27"/>
    </row>
    <row r="68" spans="1:18" s="25" customFormat="1" ht="63.75">
      <c r="A68" s="275"/>
      <c r="B68" s="284">
        <v>83</v>
      </c>
      <c r="C68" s="277"/>
      <c r="D68" s="285"/>
      <c r="E68" s="352">
        <f>'Wykonanie 2015'!A32</f>
        <v>51</v>
      </c>
      <c r="F68" s="391" t="str">
        <f>'Wykonanie 2015'!B32</f>
        <v>podróże ekspertów PL (3 os. x 1000 zł)</v>
      </c>
      <c r="G68" s="357" t="s">
        <v>512</v>
      </c>
      <c r="H68" s="349" t="s">
        <v>584</v>
      </c>
      <c r="I68" s="349" t="s">
        <v>510</v>
      </c>
      <c r="J68" s="375">
        <v>42046</v>
      </c>
      <c r="K68" s="375">
        <v>42046</v>
      </c>
      <c r="L68" s="363">
        <v>891</v>
      </c>
      <c r="M68" s="363">
        <v>891</v>
      </c>
      <c r="N68" s="363">
        <v>0</v>
      </c>
      <c r="O68" s="363">
        <v>0</v>
      </c>
      <c r="P68" s="363">
        <v>0</v>
      </c>
      <c r="Q68" s="358" t="s">
        <v>514</v>
      </c>
      <c r="R68" s="27"/>
    </row>
    <row r="69" spans="1:18" s="25" customFormat="1" ht="63.75">
      <c r="A69" s="275"/>
      <c r="B69" s="284">
        <v>84</v>
      </c>
      <c r="C69" s="277"/>
      <c r="D69" s="285"/>
      <c r="E69" s="352">
        <f>'Wykonanie 2015'!A32</f>
        <v>51</v>
      </c>
      <c r="F69" s="391" t="str">
        <f>'Wykonanie 2015'!B32</f>
        <v>podróże ekspertów PL (3 os. x 1000 zł)</v>
      </c>
      <c r="G69" s="357" t="s">
        <v>513</v>
      </c>
      <c r="H69" s="349" t="s">
        <v>585</v>
      </c>
      <c r="I69" s="349" t="s">
        <v>511</v>
      </c>
      <c r="J69" s="375">
        <v>42046</v>
      </c>
      <c r="K69" s="375">
        <v>42046</v>
      </c>
      <c r="L69" s="363">
        <v>916</v>
      </c>
      <c r="M69" s="363">
        <v>916</v>
      </c>
      <c r="N69" s="363">
        <v>0</v>
      </c>
      <c r="O69" s="363">
        <v>0</v>
      </c>
      <c r="P69" s="363">
        <v>0</v>
      </c>
      <c r="Q69" s="358" t="s">
        <v>514</v>
      </c>
      <c r="R69" s="27"/>
    </row>
    <row r="70" spans="1:18" s="25" customFormat="1" ht="51">
      <c r="A70" s="275"/>
      <c r="B70" s="284">
        <v>85</v>
      </c>
      <c r="C70" s="277"/>
      <c r="D70" s="285"/>
      <c r="E70" s="352">
        <f>'Wykonanie 2015'!A7</f>
        <v>3</v>
      </c>
      <c r="F70" s="391" t="str">
        <f>'Wykonanie 2015'!B7</f>
        <v>Koszty biura PL (czynsz, media telefon, Internet, usługi pocztowe, koszty bankowe, mat.biurowe)</v>
      </c>
      <c r="G70" s="357" t="s">
        <v>522</v>
      </c>
      <c r="H70" s="349" t="s">
        <v>586</v>
      </c>
      <c r="I70" s="349" t="s">
        <v>523</v>
      </c>
      <c r="J70" s="375">
        <v>42013</v>
      </c>
      <c r="K70" s="375">
        <v>42018</v>
      </c>
      <c r="L70" s="363">
        <v>694.86</v>
      </c>
      <c r="M70" s="363">
        <v>0</v>
      </c>
      <c r="N70" s="363">
        <v>115.7</v>
      </c>
      <c r="O70" s="363">
        <v>0</v>
      </c>
      <c r="P70" s="363">
        <v>0</v>
      </c>
      <c r="Q70" s="354"/>
      <c r="R70" s="27"/>
    </row>
    <row r="71" spans="1:18" s="25" customFormat="1" ht="25.5">
      <c r="B71" s="284">
        <v>86</v>
      </c>
      <c r="C71" s="17"/>
      <c r="D71" s="312"/>
      <c r="E71" s="352">
        <f>'Wykonanie 2015'!A32</f>
        <v>51</v>
      </c>
      <c r="F71" s="391" t="str">
        <f>'Wykonanie 2015'!B32</f>
        <v>podróże ekspertów PL (3 os. x 1000 zł)</v>
      </c>
      <c r="G71" s="350" t="s">
        <v>529</v>
      </c>
      <c r="H71" s="349" t="s">
        <v>588</v>
      </c>
      <c r="I71" s="349" t="s">
        <v>530</v>
      </c>
      <c r="J71" s="375">
        <v>42411</v>
      </c>
      <c r="K71" s="375">
        <v>42429</v>
      </c>
      <c r="L71" s="363">
        <v>95.16</v>
      </c>
      <c r="M71" s="363">
        <v>95.16</v>
      </c>
      <c r="N71" s="363">
        <v>0</v>
      </c>
      <c r="O71" s="363">
        <v>0</v>
      </c>
      <c r="P71" s="363">
        <v>0</v>
      </c>
      <c r="Q71" s="370"/>
      <c r="R71" s="27"/>
    </row>
    <row r="72" spans="1:18" s="25" customFormat="1" ht="38.25">
      <c r="B72" s="284">
        <v>87</v>
      </c>
      <c r="C72" s="17"/>
      <c r="D72" s="312"/>
      <c r="E72" s="352">
        <f>'Wykonanie 2015'!A33</f>
        <v>52</v>
      </c>
      <c r="F72" s="391" t="str">
        <f>'Wykonanie 2015'!B33</f>
        <v>noclegi, wyżywienie i diety ekspertów PL (3 os. x 3 dni)</v>
      </c>
      <c r="G72" s="350" t="s">
        <v>531</v>
      </c>
      <c r="H72" s="349" t="s">
        <v>588</v>
      </c>
      <c r="I72" s="349" t="s">
        <v>530</v>
      </c>
      <c r="J72" s="375">
        <v>42411</v>
      </c>
      <c r="K72" s="375">
        <v>42429</v>
      </c>
      <c r="L72" s="363">
        <v>831.54</v>
      </c>
      <c r="M72" s="363">
        <v>831.54</v>
      </c>
      <c r="N72" s="363">
        <v>0</v>
      </c>
      <c r="O72" s="363">
        <v>0</v>
      </c>
      <c r="P72" s="363">
        <v>0</v>
      </c>
      <c r="Q72" s="370"/>
      <c r="R72" s="27"/>
    </row>
    <row r="73" spans="1:18" s="25" customFormat="1" ht="25.5">
      <c r="B73" s="284">
        <v>88</v>
      </c>
      <c r="C73" s="17"/>
      <c r="D73" s="312"/>
      <c r="E73" s="352">
        <f>'Wykonanie 2015'!A32</f>
        <v>51</v>
      </c>
      <c r="F73" s="391" t="str">
        <f>'Wykonanie 2015'!B32</f>
        <v>podróże ekspertów PL (3 os. x 1000 zł)</v>
      </c>
      <c r="G73" s="371" t="s">
        <v>532</v>
      </c>
      <c r="H73" s="349" t="s">
        <v>585</v>
      </c>
      <c r="I73" s="349" t="s">
        <v>534</v>
      </c>
      <c r="J73" s="375">
        <v>42411</v>
      </c>
      <c r="K73" s="375">
        <v>42429</v>
      </c>
      <c r="L73" s="363">
        <v>95.16</v>
      </c>
      <c r="M73" s="363">
        <v>95.16</v>
      </c>
      <c r="N73" s="363">
        <v>0</v>
      </c>
      <c r="O73" s="363">
        <v>0</v>
      </c>
      <c r="P73" s="363">
        <v>0</v>
      </c>
      <c r="Q73" s="370"/>
      <c r="R73" s="27"/>
    </row>
    <row r="74" spans="1:18" s="25" customFormat="1" ht="25.5">
      <c r="B74" s="284">
        <v>89</v>
      </c>
      <c r="C74" s="17"/>
      <c r="D74" s="312"/>
      <c r="E74" s="352">
        <f>'Wykonanie 2015'!A33</f>
        <v>52</v>
      </c>
      <c r="F74" s="391" t="str">
        <f>'Wykonanie 2015'!B33</f>
        <v>noclegi, wyżywienie i diety ekspertów PL (3 os. x 3 dni)</v>
      </c>
      <c r="G74" s="350" t="s">
        <v>533</v>
      </c>
      <c r="H74" s="349" t="s">
        <v>585</v>
      </c>
      <c r="I74" s="349" t="s">
        <v>534</v>
      </c>
      <c r="J74" s="375">
        <v>42411</v>
      </c>
      <c r="K74" s="375">
        <v>42429</v>
      </c>
      <c r="L74" s="363">
        <v>831.54</v>
      </c>
      <c r="M74" s="363">
        <v>831.54</v>
      </c>
      <c r="N74" s="363">
        <v>0</v>
      </c>
      <c r="O74" s="363">
        <v>0</v>
      </c>
      <c r="P74" s="363">
        <v>0</v>
      </c>
      <c r="Q74" s="370"/>
      <c r="R74" s="27"/>
    </row>
    <row r="75" spans="1:18" s="25" customFormat="1" ht="51">
      <c r="B75" s="284">
        <v>90</v>
      </c>
      <c r="C75" s="17"/>
      <c r="D75" s="312"/>
      <c r="E75" s="352">
        <f>'Wykonanie 2015'!A38</f>
        <v>57</v>
      </c>
      <c r="F75" s="391" t="str">
        <f>'Wykonanie 2015'!B38</f>
        <v>honoraria ekspertów (2 os. X 500 zł)</v>
      </c>
      <c r="G75" s="357" t="s">
        <v>598</v>
      </c>
      <c r="H75" s="349" t="s">
        <v>589</v>
      </c>
      <c r="I75" s="349" t="s">
        <v>535</v>
      </c>
      <c r="J75" s="375">
        <v>42417</v>
      </c>
      <c r="K75" s="375">
        <v>42429</v>
      </c>
      <c r="L75" s="363">
        <v>500</v>
      </c>
      <c r="M75" s="363">
        <v>500</v>
      </c>
      <c r="N75" s="363">
        <v>0</v>
      </c>
      <c r="O75" s="363">
        <v>0</v>
      </c>
      <c r="P75" s="363">
        <v>0</v>
      </c>
      <c r="Q75" s="370"/>
      <c r="R75" s="27"/>
    </row>
    <row r="76" spans="1:18" s="25" customFormat="1" ht="51">
      <c r="B76" s="284">
        <v>91</v>
      </c>
      <c r="C76" s="17"/>
      <c r="D76" s="312"/>
      <c r="E76" s="352">
        <f>'Wykonanie 2015'!A38</f>
        <v>57</v>
      </c>
      <c r="F76" s="391" t="str">
        <f>'Wykonanie 2015'!B38</f>
        <v>honoraria ekspertów (2 os. X 500 zł)</v>
      </c>
      <c r="G76" s="357" t="s">
        <v>599</v>
      </c>
      <c r="H76" s="349" t="s">
        <v>589</v>
      </c>
      <c r="I76" s="349" t="s">
        <v>536</v>
      </c>
      <c r="J76" s="375">
        <v>42417</v>
      </c>
      <c r="K76" s="375">
        <v>42429</v>
      </c>
      <c r="L76" s="363">
        <v>499.39</v>
      </c>
      <c r="M76" s="363">
        <v>499.39</v>
      </c>
      <c r="N76" s="363">
        <v>0</v>
      </c>
      <c r="O76" s="363">
        <v>0</v>
      </c>
      <c r="P76" s="363">
        <v>0</v>
      </c>
      <c r="Q76" s="370"/>
      <c r="R76" s="27"/>
    </row>
    <row r="77" spans="1:18" s="25" customFormat="1" ht="51">
      <c r="B77" s="284">
        <v>92</v>
      </c>
      <c r="C77" s="17"/>
      <c r="D77" s="312"/>
      <c r="E77" s="352">
        <f>'Wykonanie 2015'!A9</f>
        <v>5</v>
      </c>
      <c r="F77" s="391" t="str">
        <f>'Wykonanie 2015'!B9</f>
        <v>Specjalista ds.finansów UA</v>
      </c>
      <c r="G77" s="357" t="s">
        <v>608</v>
      </c>
      <c r="H77" s="349" t="s">
        <v>590</v>
      </c>
      <c r="I77" s="349" t="s">
        <v>537</v>
      </c>
      <c r="J77" s="375">
        <v>42416</v>
      </c>
      <c r="K77" s="375">
        <v>42417</v>
      </c>
      <c r="L77" s="363">
        <v>529.41</v>
      </c>
      <c r="M77" s="363">
        <v>529.41</v>
      </c>
      <c r="N77" s="363">
        <v>0</v>
      </c>
      <c r="O77" s="363">
        <v>0</v>
      </c>
      <c r="P77" s="363">
        <v>0</v>
      </c>
      <c r="Q77" s="370"/>
      <c r="R77" s="27"/>
    </row>
    <row r="78" spans="1:18" s="25" customFormat="1" ht="51">
      <c r="B78" s="284">
        <v>93</v>
      </c>
      <c r="C78" s="17"/>
      <c r="D78" s="312"/>
      <c r="E78" s="352">
        <f>'Wykonanie 2015'!A8</f>
        <v>4</v>
      </c>
      <c r="F78" s="391" t="str">
        <f>'Wykonanie 2015'!B8</f>
        <v>Koordynator UA</v>
      </c>
      <c r="G78" s="357" t="s">
        <v>541</v>
      </c>
      <c r="H78" s="349" t="s">
        <v>591</v>
      </c>
      <c r="I78" s="349" t="s">
        <v>538</v>
      </c>
      <c r="J78" s="375">
        <v>42416</v>
      </c>
      <c r="K78" s="375">
        <v>42417</v>
      </c>
      <c r="L78" s="363">
        <v>588.24</v>
      </c>
      <c r="M78" s="363">
        <v>588.24</v>
      </c>
      <c r="N78" s="363">
        <v>0</v>
      </c>
      <c r="O78" s="363">
        <v>0</v>
      </c>
      <c r="P78" s="363">
        <v>0</v>
      </c>
      <c r="Q78" s="370"/>
      <c r="R78" s="27"/>
    </row>
    <row r="79" spans="1:18" s="25" customFormat="1" ht="63.75">
      <c r="B79" s="284">
        <v>94</v>
      </c>
      <c r="C79" s="17"/>
      <c r="D79" s="312"/>
      <c r="E79" s="352">
        <f>'Wykonanie 2015'!A34</f>
        <v>53</v>
      </c>
      <c r="F79" s="391" t="str">
        <f>'Wykonanie 2015'!B34</f>
        <v>catering na spotkania (spotkanie ewaluacyjne 10 os. x 15 zł, spotkanie publiczne - prezentacja wyników 30 os. x 15 zł)</v>
      </c>
      <c r="G79" s="357" t="s">
        <v>600</v>
      </c>
      <c r="H79" s="349" t="s">
        <v>592</v>
      </c>
      <c r="I79" s="349" t="s">
        <v>539</v>
      </c>
      <c r="J79" s="375">
        <v>42417</v>
      </c>
      <c r="K79" s="375">
        <v>42417</v>
      </c>
      <c r="L79" s="363">
        <v>588.97</v>
      </c>
      <c r="M79" s="363">
        <v>588.97</v>
      </c>
      <c r="N79" s="363">
        <v>0</v>
      </c>
      <c r="O79" s="363">
        <v>0</v>
      </c>
      <c r="P79" s="363">
        <v>0</v>
      </c>
      <c r="Q79" s="370"/>
      <c r="R79" s="27"/>
    </row>
    <row r="80" spans="1:18" s="25" customFormat="1" ht="33.75" customHeight="1">
      <c r="B80" s="284">
        <v>95</v>
      </c>
      <c r="C80" s="17"/>
      <c r="D80" s="312"/>
      <c r="E80" s="352">
        <f>'Wykonanie 2015'!A36</f>
        <v>55</v>
      </c>
      <c r="F80" s="391" t="str">
        <f>'Wykonanie 2015'!B36</f>
        <v>materiały biurowe na spotkania</v>
      </c>
      <c r="G80" s="357" t="s">
        <v>601</v>
      </c>
      <c r="H80" s="349" t="s">
        <v>593</v>
      </c>
      <c r="I80" s="349" t="s">
        <v>540</v>
      </c>
      <c r="J80" s="375">
        <v>42417</v>
      </c>
      <c r="K80" s="375">
        <v>42417</v>
      </c>
      <c r="L80" s="363">
        <v>88.01</v>
      </c>
      <c r="M80" s="363">
        <v>88.01</v>
      </c>
      <c r="N80" s="363">
        <v>0</v>
      </c>
      <c r="O80" s="363">
        <v>0</v>
      </c>
      <c r="P80" s="363">
        <v>0</v>
      </c>
      <c r="Q80" s="370"/>
      <c r="R80" s="27"/>
    </row>
    <row r="81" spans="2:18" s="25" customFormat="1" ht="82.5" customHeight="1">
      <c r="B81" s="284">
        <v>96</v>
      </c>
      <c r="C81" s="313"/>
      <c r="D81" s="314"/>
      <c r="E81" s="361">
        <f>'Wykonanie 2015'!A30</f>
        <v>41</v>
      </c>
      <c r="F81" s="391" t="str">
        <f>'Wykonanie 2015'!B30</f>
        <v>budżet na realizację projektu wypracowanego podczas warsztatów</v>
      </c>
      <c r="G81" s="357" t="s">
        <v>602</v>
      </c>
      <c r="H81" s="349" t="s">
        <v>594</v>
      </c>
      <c r="I81" s="349" t="s">
        <v>609</v>
      </c>
      <c r="J81" s="375">
        <v>42417</v>
      </c>
      <c r="K81" s="375">
        <v>42417</v>
      </c>
      <c r="L81" s="374">
        <f>821.32+4745.76</f>
        <v>5567.08</v>
      </c>
      <c r="M81" s="374">
        <f>821.32+4745.76</f>
        <v>5567.08</v>
      </c>
      <c r="N81" s="374">
        <v>0</v>
      </c>
      <c r="O81" s="374">
        <v>0</v>
      </c>
      <c r="P81" s="374">
        <v>0</v>
      </c>
      <c r="Q81" s="372"/>
      <c r="R81" s="27"/>
    </row>
    <row r="82" spans="2:18" s="25" customFormat="1" ht="70.5" customHeight="1">
      <c r="B82" s="284">
        <v>97</v>
      </c>
      <c r="C82" s="17"/>
      <c r="D82" s="312"/>
      <c r="E82" s="352">
        <f>'Wykonanie 2015'!A30</f>
        <v>41</v>
      </c>
      <c r="F82" s="391" t="str">
        <f>'Wykonanie 2015'!B30</f>
        <v>budżet na realizację projektu wypracowanego podczas warsztatów</v>
      </c>
      <c r="G82" s="357" t="s">
        <v>603</v>
      </c>
      <c r="H82" s="349" t="s">
        <v>595</v>
      </c>
      <c r="I82" s="349" t="s">
        <v>542</v>
      </c>
      <c r="J82" s="375">
        <v>42418</v>
      </c>
      <c r="K82" s="375">
        <v>42418</v>
      </c>
      <c r="L82" s="363">
        <v>35.29</v>
      </c>
      <c r="M82" s="363">
        <v>35.29</v>
      </c>
      <c r="N82" s="363">
        <v>0</v>
      </c>
      <c r="O82" s="363">
        <v>0</v>
      </c>
      <c r="P82" s="363">
        <v>0</v>
      </c>
      <c r="Q82" s="370"/>
      <c r="R82" s="27"/>
    </row>
    <row r="83" spans="2:18" s="25" customFormat="1" ht="25.5">
      <c r="B83" s="284">
        <v>98</v>
      </c>
      <c r="C83" s="17"/>
      <c r="D83" s="312"/>
      <c r="E83" s="352">
        <f>'Wykonanie 2015'!A14</f>
        <v>14</v>
      </c>
      <c r="F83" s="391" t="str">
        <f>'Wykonanie 2015'!B14</f>
        <v>wynajem sali na spotkania</v>
      </c>
      <c r="G83" s="357" t="s">
        <v>604</v>
      </c>
      <c r="H83" s="349" t="s">
        <v>543</v>
      </c>
      <c r="I83" s="349" t="s">
        <v>543</v>
      </c>
      <c r="J83" s="375">
        <v>42181</v>
      </c>
      <c r="K83" s="375">
        <v>42181</v>
      </c>
      <c r="L83" s="363">
        <v>0</v>
      </c>
      <c r="M83" s="363">
        <v>0</v>
      </c>
      <c r="N83" s="363">
        <v>0</v>
      </c>
      <c r="O83" s="363">
        <v>0</v>
      </c>
      <c r="P83" s="363">
        <v>900</v>
      </c>
      <c r="Q83" s="370"/>
      <c r="R83" s="27"/>
    </row>
    <row r="84" spans="2:18" s="25" customFormat="1" ht="38.25">
      <c r="B84" s="284">
        <v>99</v>
      </c>
      <c r="C84" s="17"/>
      <c r="D84" s="312"/>
      <c r="E84" s="352">
        <f>'Wykonanie 2015'!A28</f>
        <v>36</v>
      </c>
      <c r="F84" s="391" t="str">
        <f>'Wykonanie 2015'!B28</f>
        <v>wynajem sali na spotkania i warsztaty</v>
      </c>
      <c r="G84" s="357" t="s">
        <v>605</v>
      </c>
      <c r="H84" s="349" t="s">
        <v>544</v>
      </c>
      <c r="I84" s="349" t="s">
        <v>544</v>
      </c>
      <c r="J84" s="375">
        <v>42295</v>
      </c>
      <c r="K84" s="375">
        <v>42295</v>
      </c>
      <c r="L84" s="363">
        <v>0</v>
      </c>
      <c r="M84" s="363">
        <v>0</v>
      </c>
      <c r="N84" s="363">
        <v>0</v>
      </c>
      <c r="O84" s="363">
        <v>0</v>
      </c>
      <c r="P84" s="363">
        <v>900</v>
      </c>
      <c r="Q84" s="370"/>
      <c r="R84" s="27"/>
    </row>
    <row r="85" spans="2:18" s="25" customFormat="1" ht="25.5">
      <c r="B85" s="284">
        <v>100</v>
      </c>
      <c r="C85" s="17"/>
      <c r="D85" s="312"/>
      <c r="E85" s="352">
        <f>'Wykonanie 2015'!A35</f>
        <v>54</v>
      </c>
      <c r="F85" s="391" t="str">
        <f>'Wykonanie 2015'!B35</f>
        <v>wynajem sali na spotkania</v>
      </c>
      <c r="G85" s="357" t="s">
        <v>606</v>
      </c>
      <c r="H85" s="349" t="s">
        <v>545</v>
      </c>
      <c r="I85" s="349" t="s">
        <v>545</v>
      </c>
      <c r="J85" s="375">
        <v>42416</v>
      </c>
      <c r="K85" s="375">
        <v>42416</v>
      </c>
      <c r="L85" s="363">
        <v>0</v>
      </c>
      <c r="M85" s="363">
        <v>0</v>
      </c>
      <c r="N85" s="363">
        <v>0</v>
      </c>
      <c r="O85" s="363">
        <v>0</v>
      </c>
      <c r="P85" s="363">
        <v>600</v>
      </c>
      <c r="Q85" s="370"/>
      <c r="R85" s="27"/>
    </row>
    <row r="86" spans="2:18" s="25" customFormat="1" ht="25.5">
      <c r="B86" s="284">
        <v>101</v>
      </c>
      <c r="C86" s="17"/>
      <c r="D86" s="312"/>
      <c r="E86" s="352">
        <f>'Wykonanie 2015'!A5</f>
        <v>1</v>
      </c>
      <c r="F86" s="391" t="str">
        <f>'Wykonanie 2015'!B5</f>
        <v>Koordynator projektu</v>
      </c>
      <c r="G86" s="350" t="s">
        <v>581</v>
      </c>
      <c r="H86" s="351" t="s">
        <v>596</v>
      </c>
      <c r="I86" s="351" t="s">
        <v>583</v>
      </c>
      <c r="J86" s="375">
        <v>42429</v>
      </c>
      <c r="K86" s="375">
        <v>42429</v>
      </c>
      <c r="L86" s="363">
        <v>601.36</v>
      </c>
      <c r="M86" s="363">
        <v>312.73</v>
      </c>
      <c r="N86" s="363">
        <v>0</v>
      </c>
      <c r="O86" s="363">
        <v>0</v>
      </c>
      <c r="P86" s="363">
        <v>0</v>
      </c>
      <c r="Q86" s="370"/>
      <c r="R86" s="27"/>
    </row>
    <row r="87" spans="2:18" s="25" customFormat="1" ht="25.5">
      <c r="B87" s="284">
        <v>102</v>
      </c>
      <c r="C87" s="17"/>
      <c r="D87" s="312"/>
      <c r="E87" s="352">
        <f>'Wykonanie 2015'!A6</f>
        <v>2</v>
      </c>
      <c r="F87" s="391" t="str">
        <f>'Wykonanie 2015'!B6</f>
        <v>Specjalista ds.finansów</v>
      </c>
      <c r="G87" s="350" t="s">
        <v>582</v>
      </c>
      <c r="H87" s="351" t="s">
        <v>596</v>
      </c>
      <c r="I87" s="351" t="s">
        <v>583</v>
      </c>
      <c r="J87" s="375">
        <v>42429</v>
      </c>
      <c r="K87" s="375">
        <v>42429</v>
      </c>
      <c r="L87" s="363">
        <v>601.36</v>
      </c>
      <c r="M87" s="363">
        <v>288.63</v>
      </c>
      <c r="N87" s="363">
        <v>0</v>
      </c>
      <c r="O87" s="363">
        <v>0</v>
      </c>
      <c r="P87" s="363">
        <v>0</v>
      </c>
      <c r="Q87" s="370"/>
      <c r="R87" s="27"/>
    </row>
    <row r="88" spans="2:18" s="25" customFormat="1" ht="51">
      <c r="B88" s="284">
        <v>103</v>
      </c>
      <c r="C88" s="17"/>
      <c r="D88" s="312"/>
      <c r="E88" s="352">
        <f>'Wykonanie 2015'!A37</f>
        <v>56</v>
      </c>
      <c r="F88" s="357" t="str">
        <f>'Wykonanie 2015'!B37</f>
        <v>robocze tłumaczenia polsko-ukraińskie</v>
      </c>
      <c r="G88" s="357" t="s">
        <v>607</v>
      </c>
      <c r="H88" s="349" t="s">
        <v>589</v>
      </c>
      <c r="I88" s="349" t="s">
        <v>597</v>
      </c>
      <c r="J88" s="375">
        <v>42417</v>
      </c>
      <c r="K88" s="375">
        <v>42429</v>
      </c>
      <c r="L88" s="363">
        <f>869-18</f>
        <v>851</v>
      </c>
      <c r="M88" s="363">
        <f>869-18</f>
        <v>851</v>
      </c>
      <c r="N88" s="363">
        <v>0</v>
      </c>
      <c r="O88" s="363">
        <v>0</v>
      </c>
      <c r="P88" s="363">
        <v>0</v>
      </c>
      <c r="Q88" s="370"/>
      <c r="R88" s="27"/>
    </row>
    <row r="89" spans="2:18" s="25" customFormat="1">
      <c r="D89" s="26"/>
      <c r="E89" s="289"/>
      <c r="F89" s="317"/>
      <c r="G89" s="292"/>
      <c r="H89" s="300"/>
      <c r="I89" s="292"/>
      <c r="L89" s="28"/>
      <c r="M89" s="28"/>
      <c r="N89" s="28"/>
      <c r="O89" s="28"/>
      <c r="P89" s="28"/>
      <c r="R89" s="27"/>
    </row>
    <row r="90" spans="2:18" s="25" customFormat="1">
      <c r="D90" s="26"/>
      <c r="E90" s="289"/>
      <c r="F90" s="317"/>
      <c r="G90" s="292"/>
      <c r="H90" s="300"/>
      <c r="I90" s="292"/>
      <c r="R90" s="27"/>
    </row>
    <row r="91" spans="2:18" s="25" customFormat="1">
      <c r="D91" s="26"/>
      <c r="E91" s="289"/>
      <c r="F91" s="317"/>
      <c r="G91" s="292"/>
      <c r="H91" s="300"/>
      <c r="I91" s="292"/>
      <c r="J91" s="344" t="s">
        <v>569</v>
      </c>
      <c r="L91" s="25">
        <v>3983.67</v>
      </c>
      <c r="M91" s="25" t="s">
        <v>546</v>
      </c>
      <c r="R91" s="27"/>
    </row>
    <row r="92" spans="2:18" s="25" customFormat="1">
      <c r="D92" s="26"/>
      <c r="E92" s="289"/>
      <c r="F92" s="317"/>
      <c r="G92" s="292"/>
      <c r="H92" s="300"/>
      <c r="I92" s="292"/>
      <c r="L92" s="25">
        <v>558.03</v>
      </c>
      <c r="M92" s="25" t="s">
        <v>547</v>
      </c>
      <c r="R92" s="27"/>
    </row>
    <row r="93" spans="2:18" s="25" customFormat="1">
      <c r="D93" s="26"/>
      <c r="E93" s="289"/>
      <c r="F93" s="317"/>
      <c r="G93" s="292"/>
      <c r="H93" s="300"/>
      <c r="I93" s="292"/>
      <c r="L93" s="25">
        <v>717.97</v>
      </c>
      <c r="M93" s="25" t="s">
        <v>548</v>
      </c>
      <c r="R93" s="27"/>
    </row>
    <row r="94" spans="2:18" s="25" customFormat="1">
      <c r="D94" s="26"/>
      <c r="E94" s="289"/>
      <c r="F94" s="317"/>
      <c r="G94" s="292"/>
      <c r="H94" s="300"/>
      <c r="I94" s="292"/>
      <c r="L94" s="25">
        <f>L91-L92-L93</f>
        <v>2707.67</v>
      </c>
      <c r="N94" s="25">
        <f>L94-7</f>
        <v>2700.67</v>
      </c>
      <c r="P94" s="25">
        <v>2712.17</v>
      </c>
      <c r="R94" s="27"/>
    </row>
    <row r="95" spans="2:18" s="25" customFormat="1">
      <c r="D95" s="26"/>
      <c r="E95" s="289"/>
      <c r="F95" s="317"/>
      <c r="G95" s="292"/>
      <c r="H95" s="300"/>
      <c r="I95" s="292"/>
      <c r="L95" s="25">
        <v>3000</v>
      </c>
      <c r="M95" s="25" t="s">
        <v>549</v>
      </c>
      <c r="R95" s="27"/>
    </row>
    <row r="96" spans="2:18" s="25" customFormat="1">
      <c r="D96" s="26"/>
      <c r="E96" s="289"/>
      <c r="F96" s="317"/>
      <c r="G96" s="292"/>
      <c r="H96" s="300"/>
      <c r="I96" s="292"/>
      <c r="L96" s="25">
        <f>L95-L94</f>
        <v>292.32999999999993</v>
      </c>
      <c r="M96" s="25" t="s">
        <v>550</v>
      </c>
      <c r="R96" s="27"/>
    </row>
    <row r="97" spans="4:18" s="25" customFormat="1">
      <c r="D97" s="26"/>
      <c r="E97" s="289"/>
      <c r="F97" s="317"/>
      <c r="G97" s="292"/>
      <c r="H97" s="300"/>
      <c r="I97" s="292"/>
      <c r="R97" s="27"/>
    </row>
    <row r="98" spans="4:18" s="25" customFormat="1">
      <c r="D98" s="26"/>
      <c r="E98" s="289"/>
      <c r="F98" s="317"/>
      <c r="G98" s="292"/>
      <c r="H98" s="300"/>
      <c r="I98" s="292"/>
      <c r="L98" s="25">
        <v>91.01</v>
      </c>
      <c r="M98" s="25" t="s">
        <v>563</v>
      </c>
      <c r="R98" s="27"/>
    </row>
    <row r="99" spans="4:18" s="25" customFormat="1">
      <c r="D99" s="26"/>
      <c r="E99" s="289"/>
      <c r="F99" s="317"/>
      <c r="G99" s="292"/>
      <c r="H99" s="300"/>
      <c r="I99" s="292"/>
      <c r="L99" s="25">
        <v>30.9</v>
      </c>
      <c r="M99" s="25" t="s">
        <v>562</v>
      </c>
      <c r="R99" s="27"/>
    </row>
    <row r="100" spans="4:18" s="25" customFormat="1">
      <c r="D100" s="26"/>
      <c r="E100" s="289"/>
      <c r="F100" s="317"/>
      <c r="G100" s="292"/>
      <c r="H100" s="300"/>
      <c r="I100" s="292"/>
      <c r="L100" s="25">
        <v>3.59</v>
      </c>
      <c r="M100" s="25" t="s">
        <v>560</v>
      </c>
      <c r="R100" s="27"/>
    </row>
    <row r="101" spans="4:18" s="25" customFormat="1">
      <c r="D101" s="26"/>
      <c r="E101" s="289"/>
      <c r="F101" s="317"/>
      <c r="G101" s="292"/>
      <c r="H101" s="300"/>
      <c r="I101" s="292"/>
      <c r="L101" s="25">
        <v>149.72999999999999</v>
      </c>
      <c r="M101" s="25" t="s">
        <v>561</v>
      </c>
      <c r="R101" s="27"/>
    </row>
    <row r="102" spans="4:18" s="25" customFormat="1">
      <c r="D102" s="26"/>
      <c r="E102" s="289"/>
      <c r="F102" s="317"/>
      <c r="G102" s="292"/>
      <c r="H102" s="300"/>
      <c r="I102" s="292"/>
      <c r="L102" s="25">
        <v>9.6</v>
      </c>
      <c r="M102" s="25" t="s">
        <v>564</v>
      </c>
      <c r="R102" s="27"/>
    </row>
    <row r="103" spans="4:18" s="25" customFormat="1">
      <c r="D103" s="26"/>
      <c r="E103" s="289"/>
      <c r="F103" s="317"/>
      <c r="G103" s="292"/>
      <c r="H103" s="300"/>
      <c r="I103" s="292"/>
      <c r="L103" s="25">
        <v>2.04</v>
      </c>
      <c r="M103" s="25" t="s">
        <v>565</v>
      </c>
      <c r="R103" s="27"/>
    </row>
    <row r="104" spans="4:18" s="25" customFormat="1">
      <c r="D104" s="26"/>
      <c r="E104" s="289"/>
      <c r="F104" s="317"/>
      <c r="G104" s="292"/>
      <c r="H104" s="300"/>
      <c r="I104" s="292"/>
      <c r="R104" s="27"/>
    </row>
    <row r="105" spans="4:18" s="25" customFormat="1">
      <c r="D105" s="26"/>
      <c r="E105" s="289"/>
      <c r="F105" s="317"/>
      <c r="G105" s="292"/>
      <c r="H105" s="300"/>
      <c r="I105" s="292"/>
      <c r="R105" s="27"/>
    </row>
    <row r="106" spans="4:18" s="25" customFormat="1">
      <c r="D106" s="26"/>
      <c r="E106" s="289"/>
      <c r="F106" s="317"/>
      <c r="G106" s="292"/>
      <c r="H106" s="300"/>
      <c r="I106" s="292"/>
      <c r="L106" s="25">
        <f>SUM(L98:L105)</f>
        <v>286.87000000000006</v>
      </c>
      <c r="R106" s="27"/>
    </row>
    <row r="107" spans="4:18" s="25" customFormat="1">
      <c r="D107" s="26"/>
      <c r="E107" s="289"/>
      <c r="F107" s="317"/>
      <c r="G107" s="292"/>
      <c r="H107" s="300"/>
      <c r="I107" s="292"/>
      <c r="L107" s="28">
        <f>L96-L106</f>
        <v>5.4599999999998658</v>
      </c>
      <c r="R107" s="27"/>
    </row>
    <row r="108" spans="4:18" s="25" customFormat="1">
      <c r="D108" s="26"/>
      <c r="E108" s="289"/>
      <c r="F108" s="317"/>
      <c r="G108" s="292"/>
      <c r="H108" s="300"/>
      <c r="I108" s="292"/>
      <c r="R108" s="27"/>
    </row>
    <row r="109" spans="4:18" s="25" customFormat="1">
      <c r="D109" s="26"/>
      <c r="E109" s="289"/>
      <c r="F109" s="317"/>
      <c r="G109" s="292"/>
      <c r="H109" s="300"/>
      <c r="I109" s="292"/>
      <c r="R109" s="27"/>
    </row>
    <row r="110" spans="4:18" s="25" customFormat="1">
      <c r="D110" s="26"/>
      <c r="E110" s="289"/>
      <c r="F110" s="317"/>
      <c r="G110" s="292"/>
      <c r="H110" s="300"/>
      <c r="I110" s="292"/>
      <c r="R110" s="27"/>
    </row>
    <row r="111" spans="4:18" s="25" customFormat="1">
      <c r="D111" s="26"/>
      <c r="E111" s="289"/>
      <c r="F111" s="317"/>
      <c r="G111" s="292"/>
      <c r="H111" s="300"/>
      <c r="I111" s="292"/>
      <c r="R111" s="27"/>
    </row>
    <row r="112" spans="4:18" s="25" customFormat="1">
      <c r="D112" s="26"/>
      <c r="E112" s="289"/>
      <c r="F112" s="317"/>
      <c r="G112" s="292"/>
      <c r="H112" s="300"/>
      <c r="I112" s="292"/>
      <c r="R112" s="27"/>
    </row>
    <row r="113" spans="4:18" s="25" customFormat="1">
      <c r="D113" s="26"/>
      <c r="E113" s="289"/>
      <c r="F113" s="317"/>
      <c r="G113" s="292"/>
      <c r="H113" s="300"/>
      <c r="I113" s="292"/>
      <c r="R113" s="27"/>
    </row>
    <row r="114" spans="4:18" s="25" customFormat="1">
      <c r="D114" s="26"/>
      <c r="E114" s="289"/>
      <c r="F114" s="317"/>
      <c r="G114" s="292"/>
      <c r="H114" s="300"/>
      <c r="I114" s="292"/>
      <c r="R114" s="27"/>
    </row>
    <row r="115" spans="4:18" s="25" customFormat="1">
      <c r="D115" s="26"/>
      <c r="E115" s="289"/>
      <c r="F115" s="317"/>
      <c r="G115" s="292"/>
      <c r="H115" s="300"/>
      <c r="I115" s="292"/>
      <c r="R115" s="27"/>
    </row>
    <row r="116" spans="4:18" s="25" customFormat="1">
      <c r="D116" s="26"/>
      <c r="E116" s="289"/>
      <c r="F116" s="317"/>
      <c r="G116" s="292"/>
      <c r="H116" s="300"/>
      <c r="I116" s="292"/>
      <c r="R116" s="27"/>
    </row>
    <row r="117" spans="4:18" s="25" customFormat="1">
      <c r="D117" s="26"/>
      <c r="E117" s="289"/>
      <c r="F117" s="317"/>
      <c r="G117" s="292"/>
      <c r="H117" s="300"/>
      <c r="I117" s="292"/>
      <c r="R117" s="27"/>
    </row>
    <row r="118" spans="4:18" s="25" customFormat="1">
      <c r="D118" s="26"/>
      <c r="E118" s="289"/>
      <c r="F118" s="317"/>
      <c r="G118" s="292"/>
      <c r="H118" s="300"/>
      <c r="I118" s="292"/>
      <c r="R118" s="27"/>
    </row>
    <row r="119" spans="4:18" s="25" customFormat="1">
      <c r="D119" s="26"/>
      <c r="E119" s="289"/>
      <c r="F119" s="317"/>
      <c r="G119" s="292"/>
      <c r="H119" s="300"/>
      <c r="I119" s="292"/>
      <c r="R119" s="27"/>
    </row>
    <row r="120" spans="4:18" s="25" customFormat="1">
      <c r="D120" s="26"/>
      <c r="E120" s="289"/>
      <c r="F120" s="317"/>
      <c r="G120" s="292"/>
      <c r="H120" s="300"/>
      <c r="I120" s="292"/>
      <c r="R120" s="27"/>
    </row>
    <row r="121" spans="4:18" s="25" customFormat="1">
      <c r="D121" s="26"/>
      <c r="E121" s="289"/>
      <c r="F121" s="317"/>
      <c r="G121" s="292"/>
      <c r="H121" s="300"/>
      <c r="I121" s="292"/>
      <c r="R121" s="27"/>
    </row>
    <row r="122" spans="4:18" s="25" customFormat="1">
      <c r="D122" s="26"/>
      <c r="E122" s="289"/>
      <c r="F122" s="317"/>
      <c r="G122" s="292"/>
      <c r="H122" s="300"/>
      <c r="I122" s="292"/>
      <c r="R122" s="27"/>
    </row>
    <row r="123" spans="4:18" s="25" customFormat="1">
      <c r="D123" s="26"/>
      <c r="E123" s="289"/>
      <c r="F123" s="317"/>
      <c r="G123" s="292"/>
      <c r="H123" s="300"/>
      <c r="I123" s="292"/>
      <c r="R123" s="27"/>
    </row>
    <row r="124" spans="4:18" s="25" customFormat="1">
      <c r="D124" s="26"/>
      <c r="E124" s="289"/>
      <c r="F124" s="317"/>
      <c r="G124" s="292"/>
      <c r="H124" s="300"/>
      <c r="I124" s="292"/>
      <c r="R124" s="27"/>
    </row>
    <row r="125" spans="4:18" s="25" customFormat="1">
      <c r="D125" s="26"/>
      <c r="E125" s="289"/>
      <c r="F125" s="317"/>
      <c r="G125" s="292"/>
      <c r="H125" s="300"/>
      <c r="I125" s="292"/>
      <c r="R125" s="27"/>
    </row>
    <row r="126" spans="4:18" s="25" customFormat="1">
      <c r="D126" s="26"/>
      <c r="E126" s="289"/>
      <c r="F126" s="317"/>
      <c r="G126" s="292"/>
      <c r="H126" s="300"/>
      <c r="I126" s="292"/>
      <c r="R126" s="27"/>
    </row>
    <row r="127" spans="4:18" s="25" customFormat="1">
      <c r="D127" s="26"/>
      <c r="E127" s="289"/>
      <c r="F127" s="317"/>
      <c r="G127" s="292"/>
      <c r="H127" s="300"/>
      <c r="I127" s="292"/>
      <c r="R127" s="27"/>
    </row>
    <row r="128" spans="4:18" s="25" customFormat="1">
      <c r="D128" s="26"/>
      <c r="E128" s="289"/>
      <c r="F128" s="317"/>
      <c r="G128" s="292"/>
      <c r="H128" s="300"/>
      <c r="I128" s="292"/>
      <c r="R128" s="27"/>
    </row>
    <row r="129" spans="4:18" s="25" customFormat="1">
      <c r="D129" s="26"/>
      <c r="E129" s="289"/>
      <c r="F129" s="317"/>
      <c r="G129" s="292"/>
      <c r="H129" s="300"/>
      <c r="I129" s="292"/>
      <c r="R129" s="27"/>
    </row>
    <row r="130" spans="4:18" s="25" customFormat="1" ht="15.75" customHeight="1">
      <c r="D130" s="26"/>
      <c r="E130" s="289"/>
      <c r="F130" s="318"/>
      <c r="G130" s="295"/>
      <c r="H130" s="301"/>
      <c r="I130" s="307"/>
      <c r="J130" s="29"/>
      <c r="K130" s="27"/>
      <c r="L130" s="27"/>
      <c r="M130" s="41"/>
      <c r="N130" s="41"/>
      <c r="O130" s="41"/>
      <c r="P130" s="41"/>
      <c r="Q130" s="27"/>
      <c r="R130" s="27"/>
    </row>
    <row r="131" spans="4:18" s="25" customFormat="1" ht="15.75" customHeight="1">
      <c r="D131" s="26"/>
      <c r="E131" s="289"/>
      <c r="F131" s="318"/>
      <c r="G131" s="295"/>
      <c r="H131" s="301"/>
      <c r="I131" s="307"/>
      <c r="J131" s="29"/>
      <c r="K131" s="27"/>
      <c r="L131" s="31"/>
      <c r="M131" s="33"/>
      <c r="N131" s="33"/>
      <c r="O131" s="33"/>
      <c r="P131" s="33"/>
      <c r="Q131" s="27"/>
      <c r="R131" s="27"/>
    </row>
    <row r="132" spans="4:18" s="25" customFormat="1" ht="15.75" customHeight="1">
      <c r="D132" s="26"/>
      <c r="E132" s="289"/>
      <c r="F132" s="318"/>
      <c r="G132" s="295"/>
      <c r="H132" s="301"/>
      <c r="I132" s="307"/>
      <c r="J132" s="29"/>
      <c r="K132" s="27"/>
      <c r="L132" s="27"/>
      <c r="M132" s="41"/>
      <c r="N132" s="41"/>
      <c r="O132" s="41"/>
      <c r="P132" s="41"/>
      <c r="Q132" s="27"/>
      <c r="R132" s="27"/>
    </row>
    <row r="133" spans="4:18" s="25" customFormat="1" ht="15.75" customHeight="1">
      <c r="D133" s="26"/>
      <c r="E133" s="289"/>
      <c r="F133" s="318"/>
      <c r="G133" s="295"/>
      <c r="H133" s="302"/>
      <c r="I133" s="296"/>
      <c r="J133" s="27"/>
      <c r="K133" s="27"/>
      <c r="L133" s="27"/>
      <c r="M133" s="41"/>
      <c r="N133" s="41"/>
      <c r="O133" s="41"/>
      <c r="P133" s="41"/>
      <c r="Q133" s="27"/>
      <c r="R133" s="27"/>
    </row>
    <row r="134" spans="4:18" s="25" customFormat="1" ht="15.75" customHeight="1">
      <c r="D134" s="26"/>
      <c r="E134" s="289"/>
      <c r="F134" s="318"/>
      <c r="G134" s="295"/>
      <c r="H134" s="302"/>
      <c r="I134" s="296"/>
      <c r="J134" s="27"/>
      <c r="K134" s="27"/>
      <c r="L134" s="27"/>
      <c r="M134" s="41"/>
      <c r="N134" s="41"/>
      <c r="O134" s="41"/>
      <c r="P134" s="41"/>
      <c r="Q134" s="27"/>
      <c r="R134" s="27"/>
    </row>
    <row r="135" spans="4:18" s="25" customFormat="1" ht="15.75" customHeight="1">
      <c r="D135" s="26"/>
      <c r="E135" s="289"/>
      <c r="F135" s="318"/>
      <c r="G135" s="295"/>
      <c r="H135" s="302"/>
      <c r="I135" s="296"/>
      <c r="J135" s="27"/>
      <c r="K135" s="27"/>
      <c r="L135" s="27"/>
      <c r="M135" s="41"/>
      <c r="N135" s="41"/>
      <c r="O135" s="41"/>
      <c r="P135" s="41"/>
      <c r="Q135" s="27"/>
      <c r="R135" s="27"/>
    </row>
    <row r="136" spans="4:18" s="25" customFormat="1" ht="15.75" customHeight="1">
      <c r="D136" s="26"/>
      <c r="E136" s="289"/>
      <c r="F136" s="318"/>
      <c r="G136" s="295"/>
      <c r="H136" s="302"/>
      <c r="I136" s="296"/>
      <c r="J136" s="27"/>
      <c r="K136" s="27"/>
      <c r="L136" s="27"/>
      <c r="M136" s="41"/>
      <c r="N136" s="41"/>
      <c r="O136" s="41"/>
      <c r="P136" s="41"/>
      <c r="Q136" s="27"/>
      <c r="R136" s="27"/>
    </row>
    <row r="137" spans="4:18" s="25" customFormat="1" ht="15.75" customHeight="1">
      <c r="D137" s="26"/>
      <c r="E137" s="289"/>
      <c r="F137" s="318"/>
      <c r="G137" s="295"/>
      <c r="H137" s="302"/>
      <c r="I137" s="296"/>
      <c r="J137" s="27"/>
      <c r="K137" s="27"/>
      <c r="L137" s="27"/>
      <c r="M137" s="41"/>
      <c r="N137" s="41"/>
      <c r="O137" s="41"/>
      <c r="P137" s="41"/>
      <c r="Q137" s="27"/>
      <c r="R137" s="27"/>
    </row>
    <row r="138" spans="4:18" s="25" customFormat="1" ht="15.75" customHeight="1">
      <c r="D138" s="26"/>
      <c r="E138" s="289"/>
      <c r="F138" s="318"/>
      <c r="G138" s="295"/>
      <c r="H138" s="302"/>
      <c r="I138" s="296"/>
      <c r="J138" s="27"/>
      <c r="K138" s="27"/>
      <c r="L138" s="27"/>
      <c r="M138" s="41"/>
      <c r="N138" s="41"/>
      <c r="O138" s="41"/>
      <c r="P138" s="41"/>
      <c r="Q138" s="27"/>
      <c r="R138" s="27"/>
    </row>
    <row r="139" spans="4:18" s="25" customFormat="1" ht="15.75" customHeight="1">
      <c r="D139" s="26"/>
      <c r="E139" s="289"/>
      <c r="F139" s="318"/>
      <c r="G139" s="295"/>
      <c r="H139" s="302"/>
      <c r="I139" s="296"/>
      <c r="J139" s="27"/>
      <c r="K139" s="27"/>
      <c r="L139" s="27"/>
      <c r="M139" s="41"/>
      <c r="N139" s="41"/>
      <c r="O139" s="41"/>
      <c r="P139" s="41"/>
      <c r="Q139" s="27"/>
      <c r="R139" s="27"/>
    </row>
    <row r="140" spans="4:18" s="25" customFormat="1" ht="15.75" customHeight="1">
      <c r="D140" s="26"/>
      <c r="E140" s="289"/>
      <c r="F140" s="318"/>
      <c r="G140" s="295"/>
      <c r="H140" s="302"/>
      <c r="I140" s="296"/>
      <c r="J140" s="27"/>
      <c r="K140" s="27"/>
      <c r="L140" s="27"/>
      <c r="M140" s="41"/>
      <c r="N140" s="41"/>
      <c r="O140" s="41"/>
      <c r="P140" s="41"/>
      <c r="Q140" s="27"/>
      <c r="R140" s="27"/>
    </row>
    <row r="141" spans="4:18" s="25" customFormat="1" ht="15.75" customHeight="1">
      <c r="D141" s="26"/>
      <c r="E141" s="289"/>
      <c r="F141" s="318"/>
      <c r="G141" s="295"/>
      <c r="H141" s="302"/>
      <c r="I141" s="296"/>
      <c r="J141" s="27"/>
      <c r="K141" s="27"/>
      <c r="L141" s="27"/>
      <c r="M141" s="41"/>
      <c r="N141" s="41"/>
      <c r="O141" s="41"/>
      <c r="P141" s="41"/>
      <c r="Q141" s="27"/>
      <c r="R141" s="27"/>
    </row>
    <row r="142" spans="4:18" s="25" customFormat="1" ht="15.75" customHeight="1">
      <c r="D142" s="26"/>
      <c r="E142" s="289"/>
      <c r="F142" s="318"/>
      <c r="G142" s="295"/>
      <c r="H142" s="302"/>
      <c r="I142" s="296"/>
      <c r="J142" s="27"/>
      <c r="K142" s="27"/>
      <c r="L142" s="27"/>
      <c r="M142" s="41"/>
      <c r="N142" s="41"/>
      <c r="O142" s="41"/>
      <c r="P142" s="41"/>
      <c r="Q142" s="27"/>
      <c r="R142" s="27"/>
    </row>
    <row r="143" spans="4:18" s="25" customFormat="1" ht="15.75" customHeight="1">
      <c r="D143" s="26"/>
      <c r="E143" s="289"/>
      <c r="F143" s="318"/>
      <c r="G143" s="295"/>
      <c r="H143" s="302"/>
      <c r="I143" s="296"/>
      <c r="J143" s="27"/>
      <c r="K143" s="27"/>
      <c r="L143" s="31"/>
      <c r="M143" s="33"/>
      <c r="N143" s="33"/>
      <c r="O143" s="33"/>
      <c r="P143" s="33"/>
      <c r="Q143" s="27"/>
      <c r="R143" s="27"/>
    </row>
    <row r="144" spans="4:18" s="25" customFormat="1" ht="15.75" customHeight="1">
      <c r="D144" s="26"/>
      <c r="E144" s="289"/>
      <c r="F144" s="318"/>
      <c r="G144" s="295"/>
      <c r="H144" s="302"/>
      <c r="I144" s="296"/>
      <c r="J144" s="27"/>
      <c r="K144" s="27"/>
      <c r="L144" s="27"/>
      <c r="M144" s="41"/>
      <c r="N144" s="41"/>
      <c r="O144" s="41"/>
      <c r="P144" s="41"/>
      <c r="Q144" s="27"/>
      <c r="R144" s="27"/>
    </row>
    <row r="145" spans="4:18" s="25" customFormat="1" ht="15.75" customHeight="1">
      <c r="D145" s="26"/>
      <c r="E145" s="289"/>
      <c r="F145" s="318"/>
      <c r="G145" s="295"/>
      <c r="H145" s="302"/>
      <c r="I145" s="296"/>
      <c r="J145" s="27"/>
      <c r="K145" s="27"/>
      <c r="L145" s="27"/>
      <c r="M145" s="41"/>
      <c r="N145" s="41"/>
      <c r="O145" s="41"/>
      <c r="P145" s="41"/>
      <c r="Q145" s="27"/>
      <c r="R145" s="27"/>
    </row>
    <row r="146" spans="4:18" s="25" customFormat="1" ht="15.75" customHeight="1">
      <c r="D146" s="26"/>
      <c r="E146" s="289"/>
      <c r="F146" s="318"/>
      <c r="G146" s="295"/>
      <c r="H146" s="302"/>
      <c r="I146" s="296"/>
      <c r="J146" s="27"/>
      <c r="K146" s="27"/>
      <c r="L146" s="31"/>
      <c r="M146" s="33"/>
      <c r="N146" s="33"/>
      <c r="O146" s="33"/>
      <c r="P146" s="33"/>
      <c r="Q146" s="27"/>
      <c r="R146" s="27"/>
    </row>
    <row r="147" spans="4:18" s="25" customFormat="1" ht="15.75" customHeight="1">
      <c r="D147" s="26"/>
      <c r="E147" s="289"/>
      <c r="F147" s="318"/>
      <c r="G147" s="295"/>
      <c r="H147" s="302"/>
      <c r="I147" s="296"/>
      <c r="J147" s="27"/>
      <c r="K147" s="27"/>
      <c r="L147" s="27"/>
      <c r="M147" s="41"/>
      <c r="N147" s="41"/>
      <c r="O147" s="41"/>
      <c r="P147" s="41"/>
      <c r="Q147" s="27"/>
      <c r="R147" s="27"/>
    </row>
    <row r="148" spans="4:18" s="25" customFormat="1" ht="15.75" customHeight="1">
      <c r="D148" s="26"/>
      <c r="E148" s="289"/>
      <c r="F148" s="318"/>
      <c r="G148" s="295"/>
      <c r="H148" s="301"/>
      <c r="I148" s="307"/>
      <c r="J148" s="29"/>
      <c r="K148" s="27"/>
      <c r="L148" s="32"/>
      <c r="M148" s="41"/>
      <c r="N148" s="41"/>
      <c r="O148" s="41"/>
      <c r="P148" s="41"/>
      <c r="Q148" s="27"/>
      <c r="R148" s="27"/>
    </row>
    <row r="149" spans="4:18" s="25" customFormat="1" ht="15.75" customHeight="1">
      <c r="D149" s="26"/>
      <c r="E149" s="289"/>
      <c r="F149" s="318"/>
      <c r="G149" s="295"/>
      <c r="H149" s="302"/>
      <c r="I149" s="296"/>
      <c r="J149" s="27"/>
      <c r="K149" s="27"/>
      <c r="L149" s="100"/>
      <c r="M149" s="30"/>
      <c r="N149" s="30"/>
      <c r="O149" s="30"/>
      <c r="P149" s="30"/>
      <c r="Q149" s="27"/>
      <c r="R149" s="27"/>
    </row>
    <row r="150" spans="4:18" s="25" customFormat="1" ht="15.75" customHeight="1">
      <c r="D150" s="26"/>
      <c r="E150" s="289"/>
      <c r="F150" s="318"/>
      <c r="G150" s="295"/>
      <c r="H150" s="302"/>
      <c r="I150" s="296"/>
      <c r="J150" s="27"/>
      <c r="K150" s="27"/>
      <c r="L150" s="27"/>
      <c r="M150" s="41"/>
      <c r="N150" s="41"/>
      <c r="O150" s="41"/>
      <c r="P150" s="41"/>
      <c r="Q150" s="27"/>
      <c r="R150" s="27"/>
    </row>
    <row r="151" spans="4:18" s="25" customFormat="1" ht="15.75" customHeight="1">
      <c r="D151" s="26"/>
      <c r="E151" s="289"/>
      <c r="F151" s="318"/>
      <c r="G151" s="295"/>
      <c r="H151" s="302"/>
      <c r="I151" s="296"/>
      <c r="J151" s="27"/>
      <c r="K151" s="27"/>
      <c r="L151" s="27"/>
      <c r="M151" s="41"/>
      <c r="N151" s="41"/>
      <c r="O151" s="41"/>
      <c r="P151" s="41"/>
      <c r="Q151" s="27"/>
      <c r="R151" s="27"/>
    </row>
    <row r="152" spans="4:18" s="25" customFormat="1" ht="15.75" customHeight="1">
      <c r="D152" s="26"/>
      <c r="E152" s="289"/>
      <c r="F152" s="318"/>
      <c r="G152" s="295"/>
      <c r="H152" s="302"/>
      <c r="I152" s="296"/>
      <c r="J152" s="27"/>
      <c r="K152" s="27"/>
      <c r="L152" s="27"/>
      <c r="M152" s="41"/>
      <c r="N152" s="41"/>
      <c r="O152" s="41"/>
      <c r="P152" s="41"/>
      <c r="Q152" s="27"/>
      <c r="R152" s="27"/>
    </row>
    <row r="153" spans="4:18" s="25" customFormat="1" ht="15.75" customHeight="1">
      <c r="D153" s="26"/>
      <c r="E153" s="289"/>
      <c r="F153" s="318"/>
      <c r="G153" s="295"/>
      <c r="H153" s="302"/>
      <c r="I153" s="296"/>
      <c r="J153" s="27"/>
      <c r="K153" s="27"/>
      <c r="L153" s="27"/>
      <c r="M153" s="41"/>
      <c r="N153" s="41"/>
      <c r="O153" s="41"/>
      <c r="P153" s="41"/>
      <c r="Q153" s="27"/>
      <c r="R153" s="27"/>
    </row>
    <row r="154" spans="4:18" s="25" customFormat="1" ht="15.75" customHeight="1">
      <c r="D154" s="26"/>
      <c r="E154" s="289"/>
      <c r="F154" s="318"/>
      <c r="G154" s="295"/>
      <c r="H154" s="302"/>
      <c r="I154" s="296"/>
      <c r="J154" s="27"/>
      <c r="K154" s="27"/>
      <c r="L154" s="27"/>
      <c r="M154" s="41"/>
      <c r="N154" s="41"/>
      <c r="O154" s="41"/>
      <c r="P154" s="41"/>
      <c r="Q154" s="27"/>
      <c r="R154" s="27"/>
    </row>
    <row r="155" spans="4:18" s="25" customFormat="1" ht="15.75" customHeight="1">
      <c r="D155" s="26"/>
      <c r="E155" s="289"/>
      <c r="F155" s="318"/>
      <c r="G155" s="295"/>
      <c r="H155" s="301"/>
      <c r="I155" s="307"/>
      <c r="J155" s="29"/>
      <c r="K155" s="29"/>
      <c r="L155" s="29"/>
      <c r="M155" s="33"/>
      <c r="N155" s="33"/>
      <c r="O155" s="33"/>
      <c r="P155" s="33"/>
      <c r="Q155" s="27"/>
      <c r="R155" s="27"/>
    </row>
    <row r="156" spans="4:18" s="25" customFormat="1" ht="15.75" customHeight="1">
      <c r="D156" s="26"/>
      <c r="E156" s="289"/>
      <c r="F156" s="318"/>
      <c r="G156" s="295"/>
      <c r="H156" s="301"/>
      <c r="I156" s="307"/>
      <c r="J156" s="29"/>
      <c r="K156" s="29"/>
      <c r="L156" s="29"/>
      <c r="M156" s="33"/>
      <c r="N156" s="33"/>
      <c r="O156" s="33"/>
      <c r="P156" s="33"/>
      <c r="Q156" s="27"/>
      <c r="R156" s="27"/>
    </row>
    <row r="157" spans="4:18" s="25" customFormat="1" ht="15.75" customHeight="1">
      <c r="D157" s="26"/>
      <c r="E157" s="289"/>
      <c r="F157" s="318"/>
      <c r="G157" s="295"/>
      <c r="H157" s="301"/>
      <c r="I157" s="307"/>
      <c r="J157" s="29"/>
      <c r="K157" s="29"/>
      <c r="L157" s="29"/>
      <c r="M157" s="33"/>
      <c r="N157" s="33"/>
      <c r="O157" s="33"/>
      <c r="P157" s="33"/>
      <c r="Q157" s="27"/>
      <c r="R157" s="27"/>
    </row>
    <row r="158" spans="4:18" s="25" customFormat="1" ht="15.75" customHeight="1">
      <c r="D158" s="26"/>
      <c r="E158" s="289"/>
      <c r="F158" s="318"/>
      <c r="G158" s="295"/>
      <c r="H158" s="301"/>
      <c r="I158" s="307"/>
      <c r="J158" s="29"/>
      <c r="K158" s="29"/>
      <c r="L158" s="29"/>
      <c r="M158" s="33"/>
      <c r="N158" s="33"/>
      <c r="O158" s="33"/>
      <c r="P158" s="33"/>
      <c r="Q158" s="27"/>
      <c r="R158" s="27"/>
    </row>
    <row r="159" spans="4:18" s="25" customFormat="1" ht="15.75" customHeight="1">
      <c r="D159" s="26"/>
      <c r="E159" s="289"/>
      <c r="F159" s="318"/>
      <c r="G159" s="295"/>
      <c r="H159" s="301"/>
      <c r="I159" s="307"/>
      <c r="J159" s="29"/>
      <c r="K159" s="29"/>
      <c r="L159" s="29"/>
      <c r="M159" s="33"/>
      <c r="N159" s="33"/>
      <c r="O159" s="33"/>
      <c r="P159" s="33"/>
      <c r="Q159" s="27"/>
      <c r="R159" s="27"/>
    </row>
    <row r="160" spans="4:18" s="25" customFormat="1" ht="15.75" customHeight="1">
      <c r="D160" s="26"/>
      <c r="E160" s="289"/>
      <c r="F160" s="318"/>
      <c r="G160" s="295"/>
      <c r="H160" s="301"/>
      <c r="I160" s="307"/>
      <c r="J160" s="29"/>
      <c r="K160" s="29"/>
      <c r="L160" s="29"/>
      <c r="M160" s="33"/>
      <c r="N160" s="33"/>
      <c r="O160" s="33"/>
      <c r="P160" s="33"/>
      <c r="Q160" s="27"/>
      <c r="R160" s="27"/>
    </row>
    <row r="161" spans="4:18" s="25" customFormat="1" ht="15.75" customHeight="1">
      <c r="D161" s="26"/>
      <c r="E161" s="289"/>
      <c r="F161" s="318"/>
      <c r="G161" s="295"/>
      <c r="H161" s="301"/>
      <c r="I161" s="307"/>
      <c r="J161" s="29"/>
      <c r="K161" s="29"/>
      <c r="L161" s="29"/>
      <c r="M161" s="33"/>
      <c r="N161" s="33"/>
      <c r="O161" s="33"/>
      <c r="P161" s="33"/>
      <c r="Q161" s="27"/>
      <c r="R161" s="27"/>
    </row>
    <row r="162" spans="4:18" s="25" customFormat="1" ht="15.75" customHeight="1">
      <c r="D162" s="26"/>
      <c r="E162" s="289"/>
      <c r="F162" s="318"/>
      <c r="G162" s="295"/>
      <c r="H162" s="301"/>
      <c r="I162" s="307"/>
      <c r="J162" s="29"/>
      <c r="K162" s="29"/>
      <c r="L162" s="29"/>
      <c r="M162" s="33"/>
      <c r="N162" s="33"/>
      <c r="O162" s="33"/>
      <c r="P162" s="33"/>
      <c r="Q162" s="27"/>
      <c r="R162" s="27"/>
    </row>
    <row r="163" spans="4:18" s="25" customFormat="1" ht="15.75" customHeight="1">
      <c r="D163" s="26"/>
      <c r="E163" s="289"/>
      <c r="F163" s="318"/>
      <c r="G163" s="295"/>
      <c r="H163" s="301"/>
      <c r="I163" s="307"/>
      <c r="J163" s="29"/>
      <c r="K163" s="29"/>
      <c r="L163" s="31"/>
      <c r="M163" s="33"/>
      <c r="N163" s="33"/>
      <c r="O163" s="33"/>
      <c r="P163" s="33"/>
      <c r="Q163" s="27"/>
      <c r="R163" s="27"/>
    </row>
    <row r="164" spans="4:18" s="25" customFormat="1" ht="15.75" customHeight="1">
      <c r="D164" s="26"/>
      <c r="E164" s="289"/>
      <c r="F164" s="318"/>
      <c r="G164" s="295"/>
      <c r="H164" s="301"/>
      <c r="I164" s="307"/>
      <c r="J164" s="29"/>
      <c r="K164" s="29"/>
      <c r="L164" s="31"/>
      <c r="M164" s="33"/>
      <c r="N164" s="33"/>
      <c r="O164" s="33"/>
      <c r="P164" s="33"/>
      <c r="Q164" s="27"/>
      <c r="R164" s="27"/>
    </row>
    <row r="165" spans="4:18" s="25" customFormat="1" ht="15.75" customHeight="1">
      <c r="D165" s="26"/>
      <c r="E165" s="289"/>
      <c r="F165" s="318"/>
      <c r="G165" s="295"/>
      <c r="H165" s="301"/>
      <c r="I165" s="307"/>
      <c r="J165" s="29"/>
      <c r="K165" s="27"/>
      <c r="L165" s="32"/>
      <c r="M165" s="41"/>
      <c r="N165" s="41"/>
      <c r="O165" s="41"/>
      <c r="P165" s="41"/>
      <c r="Q165" s="27"/>
      <c r="R165" s="27"/>
    </row>
    <row r="166" spans="4:18" s="25" customFormat="1" ht="15.75" customHeight="1">
      <c r="D166" s="26"/>
      <c r="E166" s="289"/>
      <c r="F166" s="318"/>
      <c r="G166" s="295"/>
      <c r="H166" s="301"/>
      <c r="I166" s="307"/>
      <c r="J166" s="29"/>
      <c r="K166" s="27"/>
      <c r="L166" s="32"/>
      <c r="M166" s="41"/>
      <c r="N166" s="41"/>
      <c r="O166" s="41"/>
      <c r="P166" s="41"/>
      <c r="Q166" s="27"/>
      <c r="R166" s="27"/>
    </row>
    <row r="167" spans="4:18" s="25" customFormat="1" ht="15.75" customHeight="1">
      <c r="D167" s="26"/>
      <c r="E167" s="289"/>
      <c r="F167" s="318"/>
      <c r="G167" s="295"/>
      <c r="H167" s="301"/>
      <c r="I167" s="307"/>
      <c r="J167" s="29"/>
      <c r="K167" s="27"/>
      <c r="L167" s="32"/>
      <c r="M167" s="41"/>
      <c r="N167" s="41"/>
      <c r="O167" s="41"/>
      <c r="P167" s="41"/>
      <c r="Q167" s="27"/>
      <c r="R167" s="27"/>
    </row>
    <row r="168" spans="4:18" s="25" customFormat="1" ht="15.75" customHeight="1">
      <c r="D168" s="26"/>
      <c r="E168" s="289"/>
      <c r="F168" s="318"/>
      <c r="G168" s="295"/>
      <c r="H168" s="301"/>
      <c r="I168" s="307"/>
      <c r="J168" s="29"/>
      <c r="K168" s="27"/>
      <c r="L168" s="32"/>
      <c r="M168" s="41"/>
      <c r="N168" s="41"/>
      <c r="O168" s="41"/>
      <c r="P168" s="41"/>
      <c r="Q168" s="27"/>
      <c r="R168" s="27"/>
    </row>
    <row r="169" spans="4:18" s="25" customFormat="1" ht="15.75" customHeight="1">
      <c r="D169" s="26"/>
      <c r="E169" s="289"/>
      <c r="F169" s="318"/>
      <c r="G169" s="295"/>
      <c r="H169" s="301"/>
      <c r="I169" s="307"/>
      <c r="J169" s="29"/>
      <c r="K169" s="27"/>
      <c r="L169" s="32"/>
      <c r="M169" s="41"/>
      <c r="N169" s="41"/>
      <c r="O169" s="41"/>
      <c r="P169" s="41"/>
      <c r="Q169" s="27"/>
      <c r="R169" s="27"/>
    </row>
    <row r="170" spans="4:18" s="25" customFormat="1" ht="15.75" customHeight="1">
      <c r="D170" s="26"/>
      <c r="E170" s="289"/>
      <c r="F170" s="318"/>
      <c r="G170" s="295"/>
      <c r="H170" s="301"/>
      <c r="I170" s="307"/>
      <c r="J170" s="29"/>
      <c r="K170" s="27"/>
      <c r="L170" s="32"/>
      <c r="M170" s="41"/>
      <c r="N170" s="41"/>
      <c r="O170" s="41"/>
      <c r="P170" s="41"/>
      <c r="Q170" s="27"/>
      <c r="R170" s="27"/>
    </row>
    <row r="171" spans="4:18" s="25" customFormat="1" ht="15.75" customHeight="1">
      <c r="D171" s="26"/>
      <c r="E171" s="289"/>
      <c r="F171" s="318"/>
      <c r="G171" s="295"/>
      <c r="H171" s="301"/>
      <c r="I171" s="307"/>
      <c r="J171" s="29"/>
      <c r="K171" s="27"/>
      <c r="L171" s="32"/>
      <c r="M171" s="41"/>
      <c r="N171" s="41"/>
      <c r="O171" s="41"/>
      <c r="P171" s="41"/>
      <c r="Q171" s="27"/>
      <c r="R171" s="27"/>
    </row>
    <row r="172" spans="4:18" s="25" customFormat="1" ht="15.75" customHeight="1">
      <c r="D172" s="26"/>
      <c r="E172" s="289"/>
      <c r="F172" s="318"/>
      <c r="G172" s="295"/>
      <c r="H172" s="301"/>
      <c r="I172" s="307"/>
      <c r="J172" s="29"/>
      <c r="K172" s="27"/>
      <c r="L172" s="32"/>
      <c r="M172" s="41"/>
      <c r="N172" s="41"/>
      <c r="O172" s="41"/>
      <c r="P172" s="41"/>
      <c r="Q172" s="27"/>
      <c r="R172" s="27"/>
    </row>
    <row r="173" spans="4:18" s="25" customFormat="1" ht="15.75" customHeight="1">
      <c r="D173" s="26"/>
      <c r="E173" s="289"/>
      <c r="F173" s="318"/>
      <c r="G173" s="295"/>
      <c r="H173" s="301"/>
      <c r="I173" s="307"/>
      <c r="J173" s="29"/>
      <c r="K173" s="27"/>
      <c r="L173" s="32"/>
      <c r="M173" s="41"/>
      <c r="N173" s="41"/>
      <c r="O173" s="41"/>
      <c r="P173" s="41"/>
      <c r="Q173" s="27"/>
      <c r="R173" s="27"/>
    </row>
    <row r="174" spans="4:18" s="25" customFormat="1" ht="15.75" customHeight="1">
      <c r="D174" s="26"/>
      <c r="E174" s="289"/>
      <c r="F174" s="318"/>
      <c r="G174" s="295"/>
      <c r="H174" s="302"/>
      <c r="I174" s="296"/>
      <c r="J174" s="27"/>
      <c r="K174" s="27"/>
      <c r="L174" s="27"/>
      <c r="M174" s="41"/>
      <c r="N174" s="41"/>
      <c r="O174" s="41"/>
      <c r="P174" s="41"/>
      <c r="Q174" s="27"/>
      <c r="R174" s="27"/>
    </row>
    <row r="175" spans="4:18" s="25" customFormat="1" ht="15.75" customHeight="1">
      <c r="D175" s="26"/>
      <c r="E175" s="289"/>
      <c r="F175" s="318"/>
      <c r="G175" s="295"/>
      <c r="H175" s="302"/>
      <c r="I175" s="296"/>
      <c r="J175" s="27"/>
      <c r="K175" s="27"/>
      <c r="L175" s="27"/>
      <c r="M175" s="41"/>
      <c r="N175" s="41"/>
      <c r="O175" s="41"/>
      <c r="P175" s="41"/>
      <c r="Q175" s="27"/>
      <c r="R175" s="27"/>
    </row>
    <row r="176" spans="4:18" s="25" customFormat="1" ht="15.75" customHeight="1">
      <c r="D176" s="26"/>
      <c r="E176" s="289"/>
      <c r="F176" s="318"/>
      <c r="G176" s="295"/>
      <c r="H176" s="302"/>
      <c r="I176" s="296"/>
      <c r="J176" s="27"/>
      <c r="K176" s="27"/>
      <c r="L176" s="27"/>
      <c r="M176" s="41"/>
      <c r="N176" s="41"/>
      <c r="O176" s="41"/>
      <c r="P176" s="41"/>
      <c r="Q176" s="27"/>
      <c r="R176" s="27"/>
    </row>
    <row r="177" spans="4:18" s="25" customFormat="1" ht="15.75" customHeight="1">
      <c r="D177" s="26"/>
      <c r="E177" s="289"/>
      <c r="F177" s="318"/>
      <c r="G177" s="295"/>
      <c r="H177" s="302"/>
      <c r="I177" s="296"/>
      <c r="J177" s="27"/>
      <c r="K177" s="27"/>
      <c r="L177" s="27"/>
      <c r="M177" s="41"/>
      <c r="N177" s="41"/>
      <c r="O177" s="41"/>
      <c r="P177" s="41"/>
      <c r="Q177" s="27"/>
      <c r="R177" s="27"/>
    </row>
    <row r="178" spans="4:18" s="25" customFormat="1" ht="15.75" customHeight="1">
      <c r="D178" s="26"/>
      <c r="E178" s="289"/>
      <c r="F178" s="318"/>
      <c r="G178" s="295"/>
      <c r="H178" s="302"/>
      <c r="I178" s="296"/>
      <c r="J178" s="27"/>
      <c r="K178" s="27"/>
      <c r="L178" s="27"/>
      <c r="M178" s="41"/>
      <c r="N178" s="41"/>
      <c r="O178" s="41"/>
      <c r="P178" s="41"/>
      <c r="Q178" s="27"/>
      <c r="R178" s="27"/>
    </row>
    <row r="179" spans="4:18" s="25" customFormat="1" ht="15.75" customHeight="1">
      <c r="D179" s="26"/>
      <c r="E179" s="289"/>
      <c r="F179" s="318"/>
      <c r="G179" s="295"/>
      <c r="H179" s="302"/>
      <c r="I179" s="296"/>
      <c r="J179" s="27"/>
      <c r="K179" s="27"/>
      <c r="L179" s="31"/>
      <c r="M179" s="33"/>
      <c r="N179" s="33"/>
      <c r="O179" s="33"/>
      <c r="P179" s="33"/>
      <c r="Q179" s="27"/>
      <c r="R179" s="27"/>
    </row>
    <row r="180" spans="4:18" s="25" customFormat="1" ht="15.75" customHeight="1">
      <c r="D180" s="26"/>
      <c r="E180" s="289"/>
      <c r="F180" s="318"/>
      <c r="G180" s="295"/>
      <c r="H180" s="302"/>
      <c r="I180" s="296"/>
      <c r="J180" s="27"/>
      <c r="K180" s="27"/>
      <c r="L180" s="27"/>
      <c r="M180" s="41"/>
      <c r="N180" s="41"/>
      <c r="O180" s="41"/>
      <c r="P180" s="41"/>
      <c r="Q180" s="27"/>
      <c r="R180" s="27"/>
    </row>
    <row r="181" spans="4:18" s="25" customFormat="1" ht="15.75" customHeight="1">
      <c r="D181" s="26"/>
      <c r="E181" s="289"/>
      <c r="F181" s="318"/>
      <c r="G181" s="295"/>
      <c r="H181" s="302"/>
      <c r="I181" s="296"/>
      <c r="J181" s="27"/>
      <c r="K181" s="27"/>
      <c r="L181" s="27"/>
      <c r="M181" s="41"/>
      <c r="N181" s="41"/>
      <c r="O181" s="41"/>
      <c r="P181" s="41"/>
      <c r="Q181" s="27"/>
      <c r="R181" s="27"/>
    </row>
    <row r="182" spans="4:18" s="25" customFormat="1" ht="15.75" customHeight="1">
      <c r="D182" s="26"/>
      <c r="E182" s="289"/>
      <c r="F182" s="318"/>
      <c r="G182" s="295"/>
      <c r="H182" s="302"/>
      <c r="I182" s="296"/>
      <c r="J182" s="27"/>
      <c r="K182" s="27"/>
      <c r="L182" s="27"/>
      <c r="M182" s="41"/>
      <c r="N182" s="41"/>
      <c r="O182" s="41"/>
      <c r="P182" s="41"/>
      <c r="Q182" s="27"/>
      <c r="R182" s="27"/>
    </row>
    <row r="183" spans="4:18" s="25" customFormat="1" ht="15.75" customHeight="1">
      <c r="D183" s="26"/>
      <c r="E183" s="289"/>
      <c r="F183" s="318"/>
      <c r="G183" s="295"/>
      <c r="H183" s="302"/>
      <c r="I183" s="296"/>
      <c r="J183" s="27"/>
      <c r="K183" s="27"/>
      <c r="L183" s="27"/>
      <c r="M183" s="41"/>
      <c r="N183" s="41"/>
      <c r="O183" s="41"/>
      <c r="P183" s="41"/>
      <c r="Q183" s="27"/>
      <c r="R183" s="27"/>
    </row>
    <row r="184" spans="4:18" s="25" customFormat="1" ht="15.75" customHeight="1">
      <c r="D184" s="26"/>
      <c r="E184" s="289"/>
      <c r="F184" s="318"/>
      <c r="G184" s="295"/>
      <c r="H184" s="302"/>
      <c r="I184" s="296"/>
      <c r="J184" s="27"/>
      <c r="K184" s="27"/>
      <c r="L184" s="27"/>
      <c r="M184" s="41"/>
      <c r="N184" s="41"/>
      <c r="O184" s="41"/>
      <c r="P184" s="41"/>
      <c r="Q184" s="27"/>
      <c r="R184" s="27"/>
    </row>
    <row r="185" spans="4:18" s="25" customFormat="1" ht="15.75" customHeight="1">
      <c r="D185" s="26"/>
      <c r="E185" s="289"/>
      <c r="F185" s="318"/>
      <c r="G185" s="295"/>
      <c r="H185" s="302"/>
      <c r="I185" s="296"/>
      <c r="J185" s="27"/>
      <c r="K185" s="27"/>
      <c r="L185" s="27"/>
      <c r="M185" s="41"/>
      <c r="N185" s="41"/>
      <c r="O185" s="41"/>
      <c r="P185" s="41"/>
      <c r="Q185" s="27"/>
      <c r="R185" s="27"/>
    </row>
    <row r="186" spans="4:18" s="25" customFormat="1" ht="15.75" customHeight="1">
      <c r="D186" s="26"/>
      <c r="E186" s="289"/>
      <c r="F186" s="318"/>
      <c r="G186" s="295"/>
      <c r="H186" s="302"/>
      <c r="I186" s="296"/>
      <c r="J186" s="27"/>
      <c r="K186" s="27"/>
      <c r="L186" s="27"/>
      <c r="M186" s="41"/>
      <c r="N186" s="41"/>
      <c r="O186" s="41"/>
      <c r="P186" s="41"/>
      <c r="Q186" s="27"/>
      <c r="R186" s="27"/>
    </row>
    <row r="187" spans="4:18" s="25" customFormat="1" ht="15.75" customHeight="1">
      <c r="D187" s="26"/>
      <c r="E187" s="289"/>
      <c r="F187" s="318"/>
      <c r="G187" s="295"/>
      <c r="H187" s="302"/>
      <c r="I187" s="296"/>
      <c r="J187" s="27"/>
      <c r="K187" s="27"/>
      <c r="L187" s="27"/>
      <c r="M187" s="41"/>
      <c r="N187" s="41"/>
      <c r="O187" s="41"/>
      <c r="P187" s="41"/>
      <c r="Q187" s="27"/>
      <c r="R187" s="27"/>
    </row>
    <row r="188" spans="4:18" s="25" customFormat="1" ht="15.75" customHeight="1">
      <c r="D188" s="26"/>
      <c r="E188" s="289"/>
      <c r="F188" s="318"/>
      <c r="G188" s="295"/>
      <c r="H188" s="302"/>
      <c r="I188" s="296"/>
      <c r="J188" s="27"/>
      <c r="K188" s="27"/>
      <c r="L188" s="27"/>
      <c r="M188" s="41"/>
      <c r="N188" s="41"/>
      <c r="O188" s="41"/>
      <c r="P188" s="41"/>
      <c r="Q188" s="27"/>
      <c r="R188" s="27"/>
    </row>
    <row r="189" spans="4:18" s="25" customFormat="1" ht="15.75" customHeight="1">
      <c r="D189" s="26"/>
      <c r="E189" s="289"/>
      <c r="F189" s="318"/>
      <c r="G189" s="295"/>
      <c r="H189" s="302"/>
      <c r="I189" s="296"/>
      <c r="J189" s="27"/>
      <c r="K189" s="27"/>
      <c r="L189" s="27"/>
      <c r="M189" s="41"/>
      <c r="N189" s="41"/>
      <c r="O189" s="41"/>
      <c r="P189" s="41"/>
      <c r="Q189" s="27"/>
      <c r="R189" s="27"/>
    </row>
    <row r="190" spans="4:18" s="25" customFormat="1" ht="15.75" customHeight="1">
      <c r="D190" s="26"/>
      <c r="E190" s="289"/>
      <c r="F190" s="318"/>
      <c r="G190" s="295"/>
      <c r="H190" s="302"/>
      <c r="I190" s="296"/>
      <c r="J190" s="27"/>
      <c r="K190" s="27"/>
      <c r="L190" s="27"/>
      <c r="M190" s="41"/>
      <c r="N190" s="41"/>
      <c r="O190" s="41"/>
      <c r="P190" s="41"/>
      <c r="Q190" s="27"/>
      <c r="R190" s="27"/>
    </row>
    <row r="191" spans="4:18" s="25" customFormat="1" ht="15.75" customHeight="1">
      <c r="D191" s="26"/>
      <c r="E191" s="289"/>
      <c r="F191" s="318"/>
      <c r="G191" s="295"/>
      <c r="H191" s="302"/>
      <c r="I191" s="296"/>
      <c r="J191" s="27"/>
      <c r="K191" s="27"/>
      <c r="L191" s="27"/>
      <c r="M191" s="41"/>
      <c r="N191" s="41"/>
      <c r="O191" s="41"/>
      <c r="P191" s="41"/>
      <c r="Q191" s="27"/>
      <c r="R191" s="27"/>
    </row>
    <row r="192" spans="4:18" s="25" customFormat="1" ht="15.75" customHeight="1">
      <c r="D192" s="26"/>
      <c r="E192" s="289"/>
      <c r="F192" s="318"/>
      <c r="G192" s="295"/>
      <c r="H192" s="302"/>
      <c r="I192" s="296"/>
      <c r="J192" s="27"/>
      <c r="K192" s="27"/>
      <c r="L192" s="27"/>
      <c r="M192" s="41"/>
      <c r="N192" s="41"/>
      <c r="O192" s="41"/>
      <c r="P192" s="41"/>
      <c r="Q192" s="27"/>
      <c r="R192" s="27"/>
    </row>
    <row r="193" spans="4:18" s="25" customFormat="1" ht="15.75" customHeight="1">
      <c r="D193" s="26"/>
      <c r="E193" s="289"/>
      <c r="F193" s="318"/>
      <c r="G193" s="295"/>
      <c r="H193" s="302"/>
      <c r="I193" s="296"/>
      <c r="J193" s="27"/>
      <c r="K193" s="27"/>
      <c r="L193" s="27"/>
      <c r="M193" s="41"/>
      <c r="N193" s="41"/>
      <c r="O193" s="41"/>
      <c r="P193" s="41"/>
      <c r="Q193" s="27"/>
      <c r="R193" s="27"/>
    </row>
    <row r="194" spans="4:18" s="25" customFormat="1" ht="15.75" customHeight="1">
      <c r="D194" s="26"/>
      <c r="E194" s="289"/>
      <c r="F194" s="318"/>
      <c r="G194" s="295"/>
      <c r="H194" s="302"/>
      <c r="I194" s="296"/>
      <c r="J194" s="27"/>
      <c r="K194" s="27"/>
      <c r="L194" s="27"/>
      <c r="M194" s="41"/>
      <c r="N194" s="41"/>
      <c r="O194" s="41"/>
      <c r="P194" s="41"/>
      <c r="Q194" s="27"/>
      <c r="R194" s="27"/>
    </row>
    <row r="195" spans="4:18" s="25" customFormat="1" ht="15.75" customHeight="1">
      <c r="D195" s="26"/>
      <c r="E195" s="289"/>
      <c r="F195" s="318"/>
      <c r="G195" s="295"/>
      <c r="H195" s="302"/>
      <c r="I195" s="296"/>
      <c r="J195" s="27"/>
      <c r="K195" s="27"/>
      <c r="L195" s="27"/>
      <c r="M195" s="41"/>
      <c r="N195" s="41"/>
      <c r="O195" s="41"/>
      <c r="P195" s="41"/>
      <c r="Q195" s="27"/>
      <c r="R195" s="27"/>
    </row>
    <row r="196" spans="4:18" s="25" customFormat="1" ht="15.75" customHeight="1">
      <c r="D196" s="26"/>
      <c r="E196" s="289"/>
      <c r="F196" s="318"/>
      <c r="G196" s="295"/>
      <c r="H196" s="302"/>
      <c r="I196" s="296"/>
      <c r="J196" s="27"/>
      <c r="K196" s="27"/>
      <c r="L196" s="27"/>
      <c r="M196" s="41"/>
      <c r="N196" s="41"/>
      <c r="O196" s="41"/>
      <c r="P196" s="41"/>
      <c r="Q196" s="27"/>
      <c r="R196" s="27"/>
    </row>
    <row r="197" spans="4:18" s="25" customFormat="1" ht="15.75" customHeight="1">
      <c r="D197" s="26"/>
      <c r="E197" s="289"/>
      <c r="F197" s="318"/>
      <c r="G197" s="295"/>
      <c r="H197" s="302"/>
      <c r="I197" s="296"/>
      <c r="J197" s="27"/>
      <c r="K197" s="27"/>
      <c r="L197" s="27"/>
      <c r="M197" s="41"/>
      <c r="N197" s="41"/>
      <c r="O197" s="41"/>
      <c r="P197" s="41"/>
      <c r="Q197" s="27"/>
      <c r="R197" s="27"/>
    </row>
    <row r="198" spans="4:18" s="25" customFormat="1" ht="15.75" customHeight="1">
      <c r="D198" s="26"/>
      <c r="E198" s="289"/>
      <c r="F198" s="318"/>
      <c r="G198" s="295"/>
      <c r="H198" s="302"/>
      <c r="I198" s="296"/>
      <c r="J198" s="27"/>
      <c r="K198" s="27"/>
      <c r="L198" s="27"/>
      <c r="M198" s="41"/>
      <c r="N198" s="41"/>
      <c r="O198" s="41"/>
      <c r="P198" s="41"/>
      <c r="Q198" s="27"/>
      <c r="R198" s="27"/>
    </row>
    <row r="199" spans="4:18" s="25" customFormat="1" ht="15.75" customHeight="1">
      <c r="D199" s="26"/>
      <c r="E199" s="289"/>
      <c r="F199" s="318"/>
      <c r="G199" s="295"/>
      <c r="H199" s="302"/>
      <c r="I199" s="296"/>
      <c r="J199" s="27"/>
      <c r="K199" s="27"/>
      <c r="L199" s="27"/>
      <c r="M199" s="41"/>
      <c r="N199" s="41"/>
      <c r="O199" s="41"/>
      <c r="P199" s="41"/>
      <c r="Q199" s="27"/>
      <c r="R199" s="27"/>
    </row>
    <row r="200" spans="4:18" s="25" customFormat="1" ht="15.75" customHeight="1">
      <c r="D200" s="26"/>
      <c r="E200" s="289"/>
      <c r="F200" s="318"/>
      <c r="G200" s="295"/>
      <c r="H200" s="302"/>
      <c r="I200" s="296"/>
      <c r="J200" s="27"/>
      <c r="K200" s="27"/>
      <c r="L200" s="27"/>
      <c r="M200" s="41"/>
      <c r="N200" s="41"/>
      <c r="O200" s="41"/>
      <c r="P200" s="41"/>
      <c r="Q200" s="27"/>
      <c r="R200" s="27"/>
    </row>
    <row r="201" spans="4:18" s="25" customFormat="1" ht="15.75" customHeight="1">
      <c r="D201" s="26"/>
      <c r="E201" s="289"/>
      <c r="F201" s="318"/>
      <c r="G201" s="295"/>
      <c r="H201" s="302"/>
      <c r="I201" s="296"/>
      <c r="J201" s="27"/>
      <c r="K201" s="27"/>
      <c r="L201" s="27"/>
      <c r="M201" s="41"/>
      <c r="N201" s="41"/>
      <c r="O201" s="41"/>
      <c r="P201" s="41"/>
      <c r="Q201" s="27"/>
      <c r="R201" s="27"/>
    </row>
    <row r="202" spans="4:18" s="25" customFormat="1" ht="15.75" customHeight="1">
      <c r="D202" s="26"/>
      <c r="E202" s="289"/>
      <c r="F202" s="318"/>
      <c r="G202" s="295"/>
      <c r="H202" s="302"/>
      <c r="I202" s="296"/>
      <c r="J202" s="27"/>
      <c r="K202" s="27"/>
      <c r="L202" s="27"/>
      <c r="M202" s="41"/>
      <c r="N202" s="41"/>
      <c r="O202" s="41"/>
      <c r="P202" s="41"/>
      <c r="Q202" s="27"/>
      <c r="R202" s="27"/>
    </row>
    <row r="203" spans="4:18" s="25" customFormat="1" ht="15.75" customHeight="1">
      <c r="D203" s="26"/>
      <c r="E203" s="289"/>
      <c r="F203" s="318"/>
      <c r="G203" s="295"/>
      <c r="H203" s="301"/>
      <c r="I203" s="307"/>
      <c r="J203" s="29"/>
      <c r="K203" s="27"/>
      <c r="L203" s="31"/>
      <c r="M203" s="33"/>
      <c r="N203" s="33"/>
      <c r="O203" s="33"/>
      <c r="P203" s="33"/>
      <c r="Q203" s="27"/>
      <c r="R203" s="27"/>
    </row>
    <row r="204" spans="4:18" s="25" customFormat="1" ht="15.75" customHeight="1">
      <c r="D204" s="26"/>
      <c r="E204" s="289"/>
      <c r="F204" s="318"/>
      <c r="G204" s="295"/>
      <c r="H204" s="301"/>
      <c r="I204" s="307"/>
      <c r="J204" s="29"/>
      <c r="K204" s="27"/>
      <c r="L204" s="27"/>
      <c r="M204" s="41"/>
      <c r="N204" s="41"/>
      <c r="O204" s="41"/>
      <c r="P204" s="41"/>
      <c r="Q204" s="27"/>
      <c r="R204" s="27"/>
    </row>
    <row r="205" spans="4:18" s="25" customFormat="1" ht="15.75" customHeight="1">
      <c r="D205" s="26"/>
      <c r="E205" s="289"/>
      <c r="F205" s="318"/>
      <c r="G205" s="295"/>
      <c r="H205" s="301"/>
      <c r="I205" s="307"/>
      <c r="J205" s="29"/>
      <c r="K205" s="27"/>
      <c r="L205" s="31"/>
      <c r="M205" s="33"/>
      <c r="N205" s="33"/>
      <c r="O205" s="33"/>
      <c r="P205" s="33"/>
      <c r="Q205" s="27"/>
      <c r="R205" s="27"/>
    </row>
    <row r="206" spans="4:18" s="25" customFormat="1" ht="15.75" customHeight="1">
      <c r="D206" s="26"/>
      <c r="E206" s="289"/>
      <c r="F206" s="318"/>
      <c r="G206" s="295"/>
      <c r="H206" s="301"/>
      <c r="I206" s="307"/>
      <c r="J206" s="29"/>
      <c r="K206" s="27"/>
      <c r="L206" s="27"/>
      <c r="M206" s="41"/>
      <c r="N206" s="41"/>
      <c r="O206" s="41"/>
      <c r="P206" s="41"/>
      <c r="Q206" s="27"/>
      <c r="R206" s="27"/>
    </row>
    <row r="207" spans="4:18" s="25" customFormat="1" ht="15.75" customHeight="1">
      <c r="D207" s="26"/>
      <c r="E207" s="289"/>
      <c r="F207" s="318"/>
      <c r="G207" s="295"/>
      <c r="H207" s="301"/>
      <c r="I207" s="307"/>
      <c r="J207" s="29"/>
      <c r="K207" s="27"/>
      <c r="L207" s="27"/>
      <c r="M207" s="41"/>
      <c r="N207" s="41"/>
      <c r="O207" s="41"/>
      <c r="P207" s="41"/>
      <c r="Q207" s="27"/>
      <c r="R207" s="27"/>
    </row>
    <row r="208" spans="4:18" s="25" customFormat="1" ht="15.75" customHeight="1">
      <c r="D208" s="26"/>
      <c r="E208" s="289"/>
      <c r="F208" s="318"/>
      <c r="G208" s="295"/>
      <c r="H208" s="301"/>
      <c r="I208" s="307"/>
      <c r="J208" s="29"/>
      <c r="K208" s="27"/>
      <c r="L208" s="27"/>
      <c r="M208" s="41"/>
      <c r="N208" s="41"/>
      <c r="O208" s="41"/>
      <c r="P208" s="41"/>
      <c r="Q208" s="27"/>
      <c r="R208" s="27"/>
    </row>
    <row r="209" spans="4:18" s="25" customFormat="1" ht="15.75" customHeight="1">
      <c r="D209" s="26"/>
      <c r="E209" s="289"/>
      <c r="F209" s="318"/>
      <c r="G209" s="295"/>
      <c r="H209" s="301"/>
      <c r="I209" s="307"/>
      <c r="J209" s="29"/>
      <c r="K209" s="27"/>
      <c r="L209" s="27"/>
      <c r="M209" s="41"/>
      <c r="N209" s="41"/>
      <c r="O209" s="41"/>
      <c r="P209" s="41"/>
      <c r="Q209" s="27"/>
      <c r="R209" s="27"/>
    </row>
    <row r="210" spans="4:18" s="25" customFormat="1" ht="15.75" customHeight="1">
      <c r="D210" s="26"/>
      <c r="E210" s="289"/>
      <c r="F210" s="318"/>
      <c r="G210" s="295"/>
      <c r="H210" s="301"/>
      <c r="I210" s="307"/>
      <c r="J210" s="29"/>
      <c r="K210" s="27"/>
      <c r="L210" s="27"/>
      <c r="M210" s="41"/>
      <c r="N210" s="41"/>
      <c r="O210" s="41"/>
      <c r="P210" s="41"/>
      <c r="Q210" s="27"/>
      <c r="R210" s="27"/>
    </row>
    <row r="211" spans="4:18" s="25" customFormat="1" ht="15.75" customHeight="1">
      <c r="D211" s="26"/>
      <c r="E211" s="289"/>
      <c r="F211" s="318"/>
      <c r="G211" s="295"/>
      <c r="H211" s="301"/>
      <c r="I211" s="307"/>
      <c r="J211" s="29"/>
      <c r="K211" s="27"/>
      <c r="L211" s="27"/>
      <c r="M211" s="41"/>
      <c r="N211" s="41"/>
      <c r="O211" s="41"/>
      <c r="P211" s="41"/>
      <c r="Q211" s="27"/>
      <c r="R211" s="27"/>
    </row>
    <row r="212" spans="4:18" s="25" customFormat="1" ht="15.75" customHeight="1">
      <c r="D212" s="26"/>
      <c r="E212" s="289"/>
      <c r="F212" s="318"/>
      <c r="G212" s="295"/>
      <c r="H212" s="302"/>
      <c r="I212" s="296"/>
      <c r="J212" s="27"/>
      <c r="K212" s="27"/>
      <c r="L212" s="27"/>
      <c r="M212" s="41"/>
      <c r="N212" s="41"/>
      <c r="O212" s="41"/>
      <c r="P212" s="41"/>
      <c r="Q212" s="27"/>
      <c r="R212" s="27"/>
    </row>
    <row r="213" spans="4:18" s="25" customFormat="1" ht="15.75" customHeight="1">
      <c r="D213" s="26"/>
      <c r="E213" s="289"/>
      <c r="F213" s="318"/>
      <c r="G213" s="295"/>
      <c r="H213" s="302"/>
      <c r="I213" s="296"/>
      <c r="J213" s="27"/>
      <c r="K213" s="27"/>
      <c r="L213" s="27"/>
      <c r="M213" s="41"/>
      <c r="N213" s="41"/>
      <c r="O213" s="41"/>
      <c r="P213" s="41"/>
      <c r="Q213" s="27"/>
      <c r="R213" s="27"/>
    </row>
    <row r="214" spans="4:18" s="25" customFormat="1" ht="15.75" customHeight="1">
      <c r="D214" s="26"/>
      <c r="E214" s="289"/>
      <c r="F214" s="318"/>
      <c r="G214" s="295"/>
      <c r="H214" s="302"/>
      <c r="I214" s="296"/>
      <c r="J214" s="27"/>
      <c r="K214" s="27"/>
      <c r="L214" s="27"/>
      <c r="M214" s="41"/>
      <c r="N214" s="41"/>
      <c r="O214" s="41"/>
      <c r="P214" s="41"/>
      <c r="Q214" s="27"/>
      <c r="R214" s="27"/>
    </row>
    <row r="215" spans="4:18" s="25" customFormat="1" ht="15.75" customHeight="1">
      <c r="D215" s="26"/>
      <c r="E215" s="289"/>
      <c r="F215" s="318"/>
      <c r="G215" s="295"/>
      <c r="H215" s="302"/>
      <c r="I215" s="296"/>
      <c r="J215" s="27"/>
      <c r="K215" s="27"/>
      <c r="L215" s="27"/>
      <c r="M215" s="41"/>
      <c r="N215" s="41"/>
      <c r="O215" s="41"/>
      <c r="P215" s="41"/>
      <c r="Q215" s="27"/>
      <c r="R215" s="27"/>
    </row>
    <row r="216" spans="4:18" s="25" customFormat="1" ht="15.75" customHeight="1">
      <c r="D216" s="26"/>
      <c r="E216" s="289"/>
      <c r="F216" s="318"/>
      <c r="G216" s="295"/>
      <c r="H216" s="302"/>
      <c r="I216" s="296"/>
      <c r="J216" s="27"/>
      <c r="K216" s="27"/>
      <c r="L216" s="31"/>
      <c r="M216" s="33"/>
      <c r="N216" s="33"/>
      <c r="O216" s="33"/>
      <c r="P216" s="33"/>
      <c r="Q216" s="27"/>
      <c r="R216" s="27"/>
    </row>
    <row r="217" spans="4:18" s="25" customFormat="1" ht="15.75" customHeight="1">
      <c r="D217" s="26"/>
      <c r="E217" s="289"/>
      <c r="F217" s="318"/>
      <c r="G217" s="295"/>
      <c r="H217" s="302"/>
      <c r="I217" s="296"/>
      <c r="J217" s="27"/>
      <c r="K217" s="27"/>
      <c r="L217" s="27"/>
      <c r="M217" s="41"/>
      <c r="N217" s="41"/>
      <c r="O217" s="41"/>
      <c r="P217" s="41"/>
      <c r="Q217" s="27"/>
      <c r="R217" s="27"/>
    </row>
    <row r="218" spans="4:18" s="25" customFormat="1" ht="15.75" customHeight="1">
      <c r="D218" s="26"/>
      <c r="E218" s="289"/>
      <c r="F218" s="318"/>
      <c r="G218" s="295"/>
      <c r="H218" s="302"/>
      <c r="I218" s="296"/>
      <c r="J218" s="27"/>
      <c r="K218" s="27"/>
      <c r="L218" s="27"/>
      <c r="M218" s="41"/>
      <c r="N218" s="41"/>
      <c r="O218" s="41"/>
      <c r="P218" s="41"/>
      <c r="Q218" s="27"/>
      <c r="R218" s="27"/>
    </row>
    <row r="219" spans="4:18" s="25" customFormat="1" ht="15.75" customHeight="1">
      <c r="D219" s="26"/>
      <c r="E219" s="289"/>
      <c r="F219" s="318"/>
      <c r="G219" s="295"/>
      <c r="H219" s="302"/>
      <c r="I219" s="296"/>
      <c r="J219" s="27"/>
      <c r="K219" s="27"/>
      <c r="L219" s="27"/>
      <c r="M219" s="41"/>
      <c r="N219" s="41"/>
      <c r="O219" s="41"/>
      <c r="P219" s="41"/>
      <c r="Q219" s="27"/>
      <c r="R219" s="27"/>
    </row>
    <row r="220" spans="4:18" s="25" customFormat="1" ht="15.75" customHeight="1">
      <c r="D220" s="26"/>
      <c r="E220" s="289"/>
      <c r="F220" s="318"/>
      <c r="G220" s="295"/>
      <c r="H220" s="302"/>
      <c r="I220" s="296"/>
      <c r="J220" s="27"/>
      <c r="K220" s="27"/>
      <c r="L220" s="27"/>
      <c r="M220" s="41"/>
      <c r="N220" s="41"/>
      <c r="O220" s="41"/>
      <c r="P220" s="41"/>
      <c r="Q220" s="27"/>
      <c r="R220" s="27"/>
    </row>
    <row r="221" spans="4:18" s="25" customFormat="1" ht="15.75" customHeight="1">
      <c r="D221" s="26"/>
      <c r="E221" s="289"/>
      <c r="F221" s="318"/>
      <c r="G221" s="295"/>
      <c r="H221" s="302"/>
      <c r="I221" s="296"/>
      <c r="J221" s="27"/>
      <c r="K221" s="27"/>
      <c r="L221" s="27"/>
      <c r="M221" s="41"/>
      <c r="N221" s="41"/>
      <c r="O221" s="41"/>
      <c r="P221" s="41"/>
      <c r="Q221" s="27"/>
      <c r="R221" s="27"/>
    </row>
    <row r="222" spans="4:18" s="25" customFormat="1" ht="15.75" customHeight="1">
      <c r="D222" s="26"/>
      <c r="E222" s="289"/>
      <c r="F222" s="318"/>
      <c r="G222" s="295"/>
      <c r="H222" s="302"/>
      <c r="I222" s="296"/>
      <c r="J222" s="27"/>
      <c r="K222" s="27"/>
      <c r="L222" s="27"/>
      <c r="M222" s="41"/>
      <c r="N222" s="41"/>
      <c r="O222" s="41"/>
      <c r="P222" s="41"/>
      <c r="Q222" s="27"/>
      <c r="R222" s="27"/>
    </row>
    <row r="223" spans="4:18" s="25" customFormat="1" ht="15.75" customHeight="1">
      <c r="D223" s="26"/>
      <c r="E223" s="289"/>
      <c r="F223" s="318"/>
      <c r="G223" s="295"/>
      <c r="H223" s="301"/>
      <c r="I223" s="307"/>
      <c r="J223" s="29"/>
      <c r="K223" s="29"/>
      <c r="L223" s="27"/>
      <c r="M223" s="41"/>
      <c r="N223" s="41"/>
      <c r="O223" s="41"/>
      <c r="P223" s="41"/>
      <c r="Q223" s="27"/>
      <c r="R223" s="27"/>
    </row>
    <row r="224" spans="4:18" s="25" customFormat="1" ht="15.75" customHeight="1">
      <c r="D224" s="26"/>
      <c r="E224" s="289"/>
      <c r="F224" s="318"/>
      <c r="G224" s="295"/>
      <c r="H224" s="301"/>
      <c r="I224" s="307"/>
      <c r="J224" s="29"/>
      <c r="K224" s="29"/>
      <c r="L224" s="27"/>
      <c r="M224" s="41"/>
      <c r="N224" s="41"/>
      <c r="O224" s="41"/>
      <c r="P224" s="41"/>
      <c r="Q224" s="27"/>
      <c r="R224" s="27"/>
    </row>
    <row r="225" spans="4:18" s="25" customFormat="1" ht="15.75" customHeight="1">
      <c r="D225" s="26"/>
      <c r="E225" s="289"/>
      <c r="F225" s="318"/>
      <c r="G225" s="295"/>
      <c r="H225" s="301"/>
      <c r="I225" s="307"/>
      <c r="J225" s="29"/>
      <c r="K225" s="29"/>
      <c r="L225" s="27"/>
      <c r="M225" s="41"/>
      <c r="N225" s="41"/>
      <c r="O225" s="41"/>
      <c r="P225" s="41"/>
      <c r="Q225" s="27"/>
      <c r="R225" s="27"/>
    </row>
    <row r="226" spans="4:18" s="25" customFormat="1" ht="15.75" customHeight="1">
      <c r="D226" s="26"/>
      <c r="E226" s="289"/>
      <c r="F226" s="318"/>
      <c r="G226" s="295"/>
      <c r="H226" s="301"/>
      <c r="I226" s="307"/>
      <c r="J226" s="29"/>
      <c r="K226" s="29"/>
      <c r="L226" s="27"/>
      <c r="M226" s="41"/>
      <c r="N226" s="41"/>
      <c r="O226" s="41"/>
      <c r="P226" s="41"/>
      <c r="Q226" s="27"/>
      <c r="R226" s="27"/>
    </row>
    <row r="227" spans="4:18" s="25" customFormat="1" ht="15.75" customHeight="1">
      <c r="D227" s="26"/>
      <c r="E227" s="289"/>
      <c r="F227" s="318"/>
      <c r="G227" s="295"/>
      <c r="H227" s="301"/>
      <c r="I227" s="307"/>
      <c r="J227" s="29"/>
      <c r="K227" s="29"/>
      <c r="L227" s="27"/>
      <c r="M227" s="41"/>
      <c r="N227" s="41"/>
      <c r="O227" s="41"/>
      <c r="P227" s="41"/>
      <c r="Q227" s="27"/>
      <c r="R227" s="27"/>
    </row>
    <row r="228" spans="4:18" s="25" customFormat="1" ht="15.75" customHeight="1">
      <c r="D228" s="26"/>
      <c r="E228" s="289"/>
      <c r="F228" s="318"/>
      <c r="G228" s="295"/>
      <c r="H228" s="301"/>
      <c r="I228" s="307"/>
      <c r="J228" s="29"/>
      <c r="K228" s="29"/>
      <c r="L228" s="27"/>
      <c r="M228" s="41"/>
      <c r="N228" s="41"/>
      <c r="O228" s="41"/>
      <c r="P228" s="41"/>
      <c r="Q228" s="27"/>
      <c r="R228" s="27"/>
    </row>
    <row r="229" spans="4:18" s="25" customFormat="1" ht="15.75" customHeight="1">
      <c r="D229" s="26"/>
      <c r="E229" s="289"/>
      <c r="F229" s="318"/>
      <c r="G229" s="295"/>
      <c r="H229" s="301"/>
      <c r="I229" s="307"/>
      <c r="J229" s="29"/>
      <c r="K229" s="29"/>
      <c r="L229" s="29"/>
      <c r="M229" s="33"/>
      <c r="N229" s="33"/>
      <c r="O229" s="33"/>
      <c r="P229" s="33"/>
      <c r="Q229" s="27"/>
      <c r="R229" s="27"/>
    </row>
    <row r="230" spans="4:18" s="25" customFormat="1" ht="15.75" customHeight="1">
      <c r="D230" s="26"/>
      <c r="E230" s="289"/>
      <c r="F230" s="318"/>
      <c r="G230" s="295"/>
      <c r="H230" s="301"/>
      <c r="I230" s="307"/>
      <c r="J230" s="29"/>
      <c r="K230" s="29"/>
      <c r="L230" s="29"/>
      <c r="M230" s="33"/>
      <c r="N230" s="33"/>
      <c r="O230" s="33"/>
      <c r="P230" s="33"/>
      <c r="Q230" s="27"/>
      <c r="R230" s="27"/>
    </row>
    <row r="231" spans="4:18" s="25" customFormat="1" ht="15.75" customHeight="1">
      <c r="D231" s="26"/>
      <c r="E231" s="289"/>
      <c r="F231" s="318"/>
      <c r="G231" s="295"/>
      <c r="H231" s="301"/>
      <c r="I231" s="307"/>
      <c r="J231" s="29"/>
      <c r="K231" s="29"/>
      <c r="L231" s="29"/>
      <c r="M231" s="33"/>
      <c r="N231" s="33"/>
      <c r="O231" s="33"/>
      <c r="P231" s="33"/>
      <c r="Q231" s="27"/>
      <c r="R231" s="27"/>
    </row>
    <row r="232" spans="4:18" s="25" customFormat="1" ht="15.75" customHeight="1">
      <c r="D232" s="26"/>
      <c r="E232" s="289"/>
      <c r="F232" s="318"/>
      <c r="G232" s="295"/>
      <c r="H232" s="301"/>
      <c r="I232" s="307"/>
      <c r="J232" s="29"/>
      <c r="K232" s="29"/>
      <c r="L232" s="29"/>
      <c r="M232" s="33"/>
      <c r="N232" s="33"/>
      <c r="O232" s="33"/>
      <c r="P232" s="33"/>
      <c r="Q232" s="27"/>
      <c r="R232" s="27"/>
    </row>
    <row r="233" spans="4:18" s="25" customFormat="1" ht="15.75" customHeight="1">
      <c r="D233" s="26"/>
      <c r="E233" s="289"/>
      <c r="F233" s="318"/>
      <c r="G233" s="295"/>
      <c r="H233" s="301"/>
      <c r="I233" s="307"/>
      <c r="J233" s="29"/>
      <c r="K233" s="29"/>
      <c r="L233" s="29"/>
      <c r="M233" s="33"/>
      <c r="N233" s="33"/>
      <c r="O233" s="33"/>
      <c r="P233" s="33"/>
      <c r="Q233" s="27"/>
      <c r="R233" s="27"/>
    </row>
    <row r="234" spans="4:18" s="25" customFormat="1" ht="15.75" customHeight="1">
      <c r="D234" s="26"/>
      <c r="E234" s="289"/>
      <c r="F234" s="318"/>
      <c r="G234" s="295"/>
      <c r="H234" s="301"/>
      <c r="I234" s="307"/>
      <c r="J234" s="29"/>
      <c r="K234" s="29"/>
      <c r="L234" s="29"/>
      <c r="M234" s="33"/>
      <c r="N234" s="33"/>
      <c r="O234" s="33"/>
      <c r="P234" s="33"/>
      <c r="Q234" s="27"/>
      <c r="R234" s="27"/>
    </row>
    <row r="235" spans="4:18" s="25" customFormat="1" ht="15.75" customHeight="1">
      <c r="D235" s="26"/>
      <c r="E235" s="289"/>
      <c r="F235" s="318"/>
      <c r="G235" s="295"/>
      <c r="H235" s="301"/>
      <c r="I235" s="307"/>
      <c r="J235" s="29"/>
      <c r="K235" s="29"/>
      <c r="L235" s="29"/>
      <c r="M235" s="33"/>
      <c r="N235" s="33"/>
      <c r="O235" s="33"/>
      <c r="P235" s="33"/>
      <c r="Q235" s="27"/>
      <c r="R235" s="27"/>
    </row>
    <row r="236" spans="4:18" s="25" customFormat="1" ht="15.75" customHeight="1">
      <c r="D236" s="26"/>
      <c r="E236" s="289"/>
      <c r="F236" s="318"/>
      <c r="G236" s="295"/>
      <c r="H236" s="301"/>
      <c r="I236" s="307"/>
      <c r="J236" s="29"/>
      <c r="K236" s="29"/>
      <c r="L236" s="29"/>
      <c r="M236" s="33"/>
      <c r="N236" s="33"/>
      <c r="O236" s="33"/>
      <c r="P236" s="33"/>
      <c r="Q236" s="27"/>
      <c r="R236" s="27"/>
    </row>
    <row r="237" spans="4:18" s="25" customFormat="1" ht="15.75" customHeight="1">
      <c r="D237" s="26"/>
      <c r="E237" s="289"/>
      <c r="F237" s="318"/>
      <c r="G237" s="295"/>
      <c r="H237" s="301"/>
      <c r="I237" s="307"/>
      <c r="J237" s="29"/>
      <c r="K237" s="29"/>
      <c r="L237" s="31"/>
      <c r="M237" s="33"/>
      <c r="N237" s="33"/>
      <c r="O237" s="33"/>
      <c r="P237" s="33"/>
      <c r="Q237" s="27"/>
      <c r="R237" s="27"/>
    </row>
    <row r="238" spans="4:18" s="25" customFormat="1" ht="15.75" customHeight="1">
      <c r="D238" s="26"/>
      <c r="E238" s="289"/>
      <c r="F238" s="318"/>
      <c r="G238" s="295"/>
      <c r="H238" s="301"/>
      <c r="I238" s="307"/>
      <c r="J238" s="29"/>
      <c r="K238" s="29"/>
      <c r="L238" s="31"/>
      <c r="M238" s="33"/>
      <c r="N238" s="33"/>
      <c r="O238" s="33"/>
      <c r="P238" s="33"/>
      <c r="Q238" s="27"/>
      <c r="R238" s="27"/>
    </row>
    <row r="239" spans="4:18" s="25" customFormat="1" ht="15.75" customHeight="1">
      <c r="D239" s="26"/>
      <c r="E239" s="289"/>
      <c r="F239" s="318"/>
      <c r="G239" s="295"/>
      <c r="H239" s="301"/>
      <c r="I239" s="307"/>
      <c r="J239" s="29"/>
      <c r="K239" s="29"/>
      <c r="L239" s="32"/>
      <c r="M239" s="41"/>
      <c r="N239" s="41"/>
      <c r="O239" s="41"/>
      <c r="P239" s="41"/>
      <c r="Q239" s="27"/>
      <c r="R239" s="27"/>
    </row>
    <row r="240" spans="4:18" s="25" customFormat="1" ht="15.75" customHeight="1">
      <c r="D240" s="26"/>
      <c r="E240" s="289"/>
      <c r="F240" s="318"/>
      <c r="G240" s="295"/>
      <c r="H240" s="301"/>
      <c r="I240" s="307"/>
      <c r="J240" s="29"/>
      <c r="K240" s="29"/>
      <c r="L240" s="32"/>
      <c r="M240" s="41"/>
      <c r="N240" s="41"/>
      <c r="O240" s="41"/>
      <c r="P240" s="41"/>
      <c r="Q240" s="27"/>
      <c r="R240" s="27"/>
    </row>
    <row r="241" spans="4:18" s="25" customFormat="1" ht="15.75" customHeight="1">
      <c r="D241" s="26"/>
      <c r="E241" s="289"/>
      <c r="F241" s="318"/>
      <c r="G241" s="295"/>
      <c r="H241" s="301"/>
      <c r="I241" s="307"/>
      <c r="J241" s="29"/>
      <c r="K241" s="29"/>
      <c r="L241" s="32"/>
      <c r="M241" s="41"/>
      <c r="N241" s="41"/>
      <c r="O241" s="41"/>
      <c r="P241" s="41"/>
      <c r="Q241" s="27"/>
      <c r="R241" s="27"/>
    </row>
    <row r="242" spans="4:18" s="25" customFormat="1" ht="15.75" customHeight="1">
      <c r="D242" s="26"/>
      <c r="E242" s="289"/>
      <c r="F242" s="318"/>
      <c r="G242" s="295"/>
      <c r="H242" s="301"/>
      <c r="I242" s="307"/>
      <c r="J242" s="29"/>
      <c r="K242" s="29"/>
      <c r="L242" s="32"/>
      <c r="M242" s="41"/>
      <c r="N242" s="41"/>
      <c r="O242" s="41"/>
      <c r="P242" s="41"/>
      <c r="Q242" s="27"/>
      <c r="R242" s="27"/>
    </row>
    <row r="243" spans="4:18" s="25" customFormat="1" ht="15.75" customHeight="1">
      <c r="D243" s="26"/>
      <c r="E243" s="289"/>
      <c r="F243" s="318"/>
      <c r="G243" s="295"/>
      <c r="H243" s="301"/>
      <c r="I243" s="307"/>
      <c r="J243" s="29"/>
      <c r="K243" s="29"/>
      <c r="L243" s="32"/>
      <c r="M243" s="41"/>
      <c r="N243" s="41"/>
      <c r="O243" s="41"/>
      <c r="P243" s="41"/>
      <c r="Q243" s="27"/>
      <c r="R243" s="27"/>
    </row>
    <row r="244" spans="4:18" s="25" customFormat="1" ht="15.75" customHeight="1">
      <c r="D244" s="26"/>
      <c r="E244" s="289"/>
      <c r="F244" s="318"/>
      <c r="G244" s="295"/>
      <c r="H244" s="301"/>
      <c r="I244" s="307"/>
      <c r="J244" s="29"/>
      <c r="K244" s="29"/>
      <c r="L244" s="32"/>
      <c r="M244" s="41"/>
      <c r="N244" s="41"/>
      <c r="O244" s="41"/>
      <c r="P244" s="41"/>
      <c r="Q244" s="27"/>
      <c r="R244" s="27"/>
    </row>
    <row r="245" spans="4:18" s="25" customFormat="1" ht="15.75" customHeight="1">
      <c r="D245" s="26"/>
      <c r="E245" s="289"/>
      <c r="F245" s="318"/>
      <c r="G245" s="295"/>
      <c r="H245" s="301"/>
      <c r="I245" s="307"/>
      <c r="J245" s="29"/>
      <c r="K245" s="29"/>
      <c r="L245" s="32"/>
      <c r="M245" s="41"/>
      <c r="N245" s="41"/>
      <c r="O245" s="41"/>
      <c r="P245" s="41"/>
      <c r="Q245" s="27"/>
      <c r="R245" s="27"/>
    </row>
    <row r="246" spans="4:18" s="25" customFormat="1" ht="15.75" customHeight="1">
      <c r="D246" s="26"/>
      <c r="E246" s="289"/>
      <c r="F246" s="318"/>
      <c r="G246" s="295"/>
      <c r="H246" s="301"/>
      <c r="I246" s="307"/>
      <c r="J246" s="29"/>
      <c r="K246" s="29"/>
      <c r="L246" s="32"/>
      <c r="M246" s="41"/>
      <c r="N246" s="41"/>
      <c r="O246" s="41"/>
      <c r="P246" s="41"/>
      <c r="Q246" s="27"/>
      <c r="R246" s="27"/>
    </row>
    <row r="247" spans="4:18" s="25" customFormat="1" ht="15.75" customHeight="1">
      <c r="D247" s="26"/>
      <c r="E247" s="289"/>
      <c r="F247" s="318"/>
      <c r="G247" s="295"/>
      <c r="H247" s="301"/>
      <c r="I247" s="307"/>
      <c r="J247" s="29"/>
      <c r="K247" s="29"/>
      <c r="L247" s="32"/>
      <c r="M247" s="41"/>
      <c r="N247" s="41"/>
      <c r="O247" s="41"/>
      <c r="P247" s="41"/>
      <c r="Q247" s="27"/>
      <c r="R247" s="27"/>
    </row>
    <row r="248" spans="4:18" s="25" customFormat="1" ht="15.75" customHeight="1">
      <c r="D248" s="26"/>
      <c r="E248" s="289"/>
      <c r="F248" s="318"/>
      <c r="G248" s="295"/>
      <c r="H248" s="301"/>
      <c r="I248" s="307"/>
      <c r="J248" s="29"/>
      <c r="K248" s="29"/>
      <c r="L248" s="27"/>
      <c r="M248" s="41"/>
      <c r="N248" s="41"/>
      <c r="O248" s="41"/>
      <c r="P248" s="41"/>
      <c r="Q248" s="27"/>
      <c r="R248" s="27"/>
    </row>
    <row r="249" spans="4:18" s="25" customFormat="1" ht="15.75" customHeight="1">
      <c r="D249" s="26"/>
      <c r="E249" s="289"/>
      <c r="F249" s="318"/>
      <c r="G249" s="295"/>
      <c r="H249" s="301"/>
      <c r="I249" s="307"/>
      <c r="J249" s="29"/>
      <c r="K249" s="29"/>
      <c r="L249" s="27"/>
      <c r="M249" s="41"/>
      <c r="N249" s="41"/>
      <c r="O249" s="41"/>
      <c r="P249" s="41"/>
      <c r="Q249" s="27"/>
      <c r="R249" s="27"/>
    </row>
    <row r="250" spans="4:18" s="25" customFormat="1" ht="15.75" customHeight="1">
      <c r="D250" s="26"/>
      <c r="E250" s="289"/>
      <c r="F250" s="318"/>
      <c r="G250" s="295"/>
      <c r="H250" s="301"/>
      <c r="I250" s="307"/>
      <c r="J250" s="29"/>
      <c r="K250" s="29"/>
      <c r="L250" s="27"/>
      <c r="M250" s="41"/>
      <c r="N250" s="41"/>
      <c r="O250" s="41"/>
      <c r="P250" s="41"/>
      <c r="Q250" s="27"/>
      <c r="R250" s="27"/>
    </row>
    <row r="251" spans="4:18" s="25" customFormat="1" ht="15.75" customHeight="1">
      <c r="D251" s="26"/>
      <c r="E251" s="289"/>
      <c r="F251" s="318"/>
      <c r="G251" s="295"/>
      <c r="H251" s="301"/>
      <c r="I251" s="307"/>
      <c r="J251" s="29"/>
      <c r="K251" s="29"/>
      <c r="L251" s="27"/>
      <c r="M251" s="41"/>
      <c r="N251" s="41"/>
      <c r="O251" s="41"/>
      <c r="P251" s="41"/>
      <c r="Q251" s="27"/>
      <c r="R251" s="27"/>
    </row>
    <row r="252" spans="4:18" s="25" customFormat="1" ht="15.75" customHeight="1">
      <c r="D252" s="26"/>
      <c r="E252" s="289"/>
      <c r="F252" s="318"/>
      <c r="G252" s="295"/>
      <c r="H252" s="301"/>
      <c r="I252" s="307"/>
      <c r="J252" s="29"/>
      <c r="K252" s="29"/>
      <c r="L252" s="27"/>
      <c r="M252" s="41"/>
      <c r="N252" s="41"/>
      <c r="O252" s="41"/>
      <c r="P252" s="41"/>
      <c r="Q252" s="27"/>
      <c r="R252" s="27"/>
    </row>
    <row r="253" spans="4:18" s="25" customFormat="1" ht="15.75" customHeight="1">
      <c r="D253" s="26"/>
      <c r="E253" s="289"/>
      <c r="F253" s="318"/>
      <c r="G253" s="295"/>
      <c r="H253" s="301"/>
      <c r="I253" s="307"/>
      <c r="J253" s="29"/>
      <c r="K253" s="29"/>
      <c r="L253" s="27"/>
      <c r="M253" s="41"/>
      <c r="N253" s="41"/>
      <c r="O253" s="41"/>
      <c r="P253" s="41"/>
      <c r="Q253" s="27"/>
      <c r="R253" s="27"/>
    </row>
    <row r="254" spans="4:18" s="25" customFormat="1" ht="15.75" customHeight="1">
      <c r="D254" s="26"/>
      <c r="E254" s="289"/>
      <c r="F254" s="318"/>
      <c r="G254" s="295"/>
      <c r="H254" s="301"/>
      <c r="I254" s="307"/>
      <c r="J254" s="29"/>
      <c r="K254" s="29"/>
      <c r="L254" s="27"/>
      <c r="M254" s="41"/>
      <c r="N254" s="41"/>
      <c r="O254" s="41"/>
      <c r="P254" s="41"/>
      <c r="Q254" s="27"/>
      <c r="R254" s="27"/>
    </row>
    <row r="255" spans="4:18" s="25" customFormat="1" ht="15.75" customHeight="1">
      <c r="D255" s="26"/>
      <c r="E255" s="289"/>
      <c r="F255" s="318"/>
      <c r="G255" s="295"/>
      <c r="H255" s="301"/>
      <c r="I255" s="307"/>
      <c r="J255" s="29"/>
      <c r="K255" s="29"/>
      <c r="L255" s="27"/>
      <c r="M255" s="41"/>
      <c r="N255" s="41"/>
      <c r="O255" s="41"/>
      <c r="P255" s="41"/>
      <c r="Q255" s="27"/>
      <c r="R255" s="27"/>
    </row>
    <row r="256" spans="4:18" s="25" customFormat="1" ht="15.75" customHeight="1">
      <c r="D256" s="26"/>
      <c r="E256" s="289"/>
      <c r="F256" s="318"/>
      <c r="G256" s="295"/>
      <c r="H256" s="301"/>
      <c r="I256" s="307"/>
      <c r="J256" s="29"/>
      <c r="K256" s="29"/>
      <c r="L256" s="27"/>
      <c r="M256" s="41"/>
      <c r="N256" s="41"/>
      <c r="O256" s="41"/>
      <c r="P256" s="41"/>
      <c r="Q256" s="27"/>
      <c r="R256" s="27"/>
    </row>
    <row r="257" spans="4:18" s="25" customFormat="1" ht="15.75" customHeight="1">
      <c r="D257" s="26"/>
      <c r="E257" s="289"/>
      <c r="F257" s="318"/>
      <c r="G257" s="295"/>
      <c r="H257" s="301"/>
      <c r="I257" s="307"/>
      <c r="J257" s="29"/>
      <c r="K257" s="29"/>
      <c r="L257" s="27"/>
      <c r="M257" s="41"/>
      <c r="N257" s="41"/>
      <c r="O257" s="41"/>
      <c r="P257" s="41"/>
      <c r="Q257" s="27"/>
      <c r="R257" s="27"/>
    </row>
    <row r="258" spans="4:18" s="25" customFormat="1" ht="15.75" customHeight="1">
      <c r="D258" s="26"/>
      <c r="E258" s="289"/>
      <c r="F258" s="318"/>
      <c r="G258" s="295"/>
      <c r="H258" s="301"/>
      <c r="I258" s="307"/>
      <c r="J258" s="29"/>
      <c r="K258" s="29"/>
      <c r="L258" s="27"/>
      <c r="M258" s="41"/>
      <c r="N258" s="41"/>
      <c r="O258" s="41"/>
      <c r="P258" s="41"/>
      <c r="Q258" s="27"/>
      <c r="R258" s="27"/>
    </row>
    <row r="259" spans="4:18" s="25" customFormat="1" ht="15.75" customHeight="1">
      <c r="D259" s="26"/>
      <c r="E259" s="289"/>
      <c r="F259" s="318"/>
      <c r="G259" s="295"/>
      <c r="H259" s="301"/>
      <c r="I259" s="307"/>
      <c r="J259" s="29"/>
      <c r="K259" s="29"/>
      <c r="L259" s="27"/>
      <c r="M259" s="41"/>
      <c r="N259" s="41"/>
      <c r="O259" s="41"/>
      <c r="P259" s="41"/>
      <c r="Q259" s="27"/>
      <c r="R259" s="27"/>
    </row>
    <row r="260" spans="4:18" s="25" customFormat="1" ht="15.75" customHeight="1">
      <c r="D260" s="26"/>
      <c r="E260" s="289"/>
      <c r="F260" s="318"/>
      <c r="G260" s="295"/>
      <c r="H260" s="301"/>
      <c r="I260" s="307"/>
      <c r="J260" s="29"/>
      <c r="K260" s="29"/>
      <c r="L260" s="27"/>
      <c r="M260" s="41"/>
      <c r="N260" s="41"/>
      <c r="O260" s="41"/>
      <c r="P260" s="41"/>
      <c r="Q260" s="27"/>
      <c r="R260" s="27"/>
    </row>
    <row r="261" spans="4:18" s="25" customFormat="1" ht="15.75" customHeight="1">
      <c r="D261" s="26"/>
      <c r="E261" s="289"/>
      <c r="F261" s="318"/>
      <c r="G261" s="295"/>
      <c r="H261" s="301"/>
      <c r="I261" s="307"/>
      <c r="J261" s="29"/>
      <c r="K261" s="29"/>
      <c r="L261" s="27"/>
      <c r="M261" s="41"/>
      <c r="N261" s="41"/>
      <c r="O261" s="41"/>
      <c r="P261" s="41"/>
      <c r="Q261" s="27"/>
      <c r="R261" s="27"/>
    </row>
    <row r="262" spans="4:18" s="25" customFormat="1" ht="15.75" customHeight="1">
      <c r="D262" s="26"/>
      <c r="E262" s="289"/>
      <c r="F262" s="318"/>
      <c r="G262" s="295"/>
      <c r="H262" s="301"/>
      <c r="I262" s="307"/>
      <c r="J262" s="29"/>
      <c r="K262" s="29"/>
      <c r="L262" s="27"/>
      <c r="M262" s="41"/>
      <c r="N262" s="41"/>
      <c r="O262" s="41"/>
      <c r="P262" s="41"/>
      <c r="Q262" s="27"/>
      <c r="R262" s="27"/>
    </row>
    <row r="263" spans="4:18" s="25" customFormat="1" ht="15.75" customHeight="1">
      <c r="D263" s="26"/>
      <c r="E263" s="289"/>
      <c r="F263" s="318"/>
      <c r="G263" s="295"/>
      <c r="H263" s="301"/>
      <c r="I263" s="307"/>
      <c r="J263" s="29"/>
      <c r="K263" s="29"/>
      <c r="L263" s="27"/>
      <c r="M263" s="41"/>
      <c r="N263" s="41"/>
      <c r="O263" s="41"/>
      <c r="P263" s="41"/>
      <c r="Q263" s="27"/>
      <c r="R263" s="27"/>
    </row>
    <row r="264" spans="4:18" s="25" customFormat="1" ht="15.75" customHeight="1">
      <c r="D264" s="26"/>
      <c r="E264" s="289"/>
      <c r="F264" s="318"/>
      <c r="G264" s="295"/>
      <c r="H264" s="301"/>
      <c r="I264" s="307"/>
      <c r="J264" s="29"/>
      <c r="K264" s="29"/>
      <c r="L264" s="27"/>
      <c r="M264" s="41"/>
      <c r="N264" s="41"/>
      <c r="O264" s="41"/>
      <c r="P264" s="41"/>
      <c r="Q264" s="27"/>
      <c r="R264" s="27"/>
    </row>
    <row r="265" spans="4:18" s="25" customFormat="1" ht="15.75" customHeight="1">
      <c r="D265" s="26"/>
      <c r="E265" s="289"/>
      <c r="F265" s="318"/>
      <c r="G265" s="295"/>
      <c r="H265" s="301"/>
      <c r="I265" s="307"/>
      <c r="J265" s="29"/>
      <c r="K265" s="29"/>
      <c r="L265" s="27"/>
      <c r="M265" s="41"/>
      <c r="N265" s="41"/>
      <c r="O265" s="41"/>
      <c r="P265" s="41"/>
      <c r="Q265" s="27"/>
      <c r="R265" s="27"/>
    </row>
    <row r="266" spans="4:18" s="25" customFormat="1" ht="15.75" customHeight="1">
      <c r="D266" s="26"/>
      <c r="E266" s="289"/>
      <c r="F266" s="318"/>
      <c r="G266" s="295"/>
      <c r="H266" s="301"/>
      <c r="I266" s="307"/>
      <c r="J266" s="29"/>
      <c r="K266" s="29"/>
      <c r="L266" s="31"/>
      <c r="M266" s="33"/>
      <c r="N266" s="33"/>
      <c r="O266" s="33"/>
      <c r="P266" s="33"/>
      <c r="Q266" s="27"/>
      <c r="R266" s="27"/>
    </row>
    <row r="267" spans="4:18" s="25" customFormat="1" ht="15.75" customHeight="1">
      <c r="D267" s="26"/>
      <c r="E267" s="289"/>
      <c r="F267" s="318"/>
      <c r="G267" s="295"/>
      <c r="H267" s="301"/>
      <c r="I267" s="307"/>
      <c r="J267" s="29"/>
      <c r="K267" s="29"/>
      <c r="L267" s="27"/>
      <c r="M267" s="41"/>
      <c r="N267" s="41"/>
      <c r="O267" s="41"/>
      <c r="P267" s="41"/>
      <c r="Q267" s="27"/>
      <c r="R267" s="27"/>
    </row>
    <row r="268" spans="4:18" s="25" customFormat="1" ht="15.75" customHeight="1">
      <c r="D268" s="26"/>
      <c r="E268" s="289"/>
      <c r="F268" s="318"/>
      <c r="G268" s="295"/>
      <c r="H268" s="301"/>
      <c r="I268" s="307"/>
      <c r="J268" s="29"/>
      <c r="K268" s="29"/>
      <c r="L268" s="31"/>
      <c r="M268" s="33"/>
      <c r="N268" s="33"/>
      <c r="O268" s="33"/>
      <c r="P268" s="33"/>
      <c r="Q268" s="27"/>
      <c r="R268" s="27"/>
    </row>
    <row r="269" spans="4:18" s="25" customFormat="1" ht="15.75" customHeight="1">
      <c r="D269" s="26"/>
      <c r="E269" s="289"/>
      <c r="F269" s="318"/>
      <c r="G269" s="295"/>
      <c r="H269" s="301"/>
      <c r="I269" s="307"/>
      <c r="J269" s="29"/>
      <c r="K269" s="29"/>
      <c r="L269" s="27"/>
      <c r="M269" s="41"/>
      <c r="N269" s="41"/>
      <c r="O269" s="41"/>
      <c r="P269" s="41"/>
      <c r="Q269" s="27"/>
      <c r="R269" s="27"/>
    </row>
    <row r="270" spans="4:18" s="25" customFormat="1" ht="15.75" customHeight="1">
      <c r="D270" s="26"/>
      <c r="E270" s="289"/>
      <c r="F270" s="318"/>
      <c r="G270" s="295"/>
      <c r="H270" s="301"/>
      <c r="I270" s="307"/>
      <c r="J270" s="29"/>
      <c r="K270" s="29"/>
      <c r="L270" s="27"/>
      <c r="M270" s="41"/>
      <c r="N270" s="41"/>
      <c r="O270" s="41"/>
      <c r="P270" s="41"/>
      <c r="Q270" s="27"/>
      <c r="R270" s="27"/>
    </row>
    <row r="271" spans="4:18" s="25" customFormat="1" ht="15.75" customHeight="1">
      <c r="D271" s="26"/>
      <c r="E271" s="289"/>
      <c r="F271" s="318"/>
      <c r="G271" s="295"/>
      <c r="H271" s="301"/>
      <c r="I271" s="307"/>
      <c r="J271" s="29"/>
      <c r="K271" s="29"/>
      <c r="L271" s="27"/>
      <c r="M271" s="41"/>
      <c r="N271" s="41"/>
      <c r="O271" s="41"/>
      <c r="P271" s="41"/>
      <c r="Q271" s="27"/>
      <c r="R271" s="27"/>
    </row>
    <row r="272" spans="4:18" s="25" customFormat="1" ht="15.75" customHeight="1">
      <c r="D272" s="26"/>
      <c r="E272" s="289"/>
      <c r="F272" s="318"/>
      <c r="G272" s="295"/>
      <c r="H272" s="301"/>
      <c r="I272" s="307"/>
      <c r="J272" s="29"/>
      <c r="K272" s="29"/>
      <c r="L272" s="27"/>
      <c r="M272" s="41"/>
      <c r="N272" s="41"/>
      <c r="O272" s="41"/>
      <c r="P272" s="41"/>
      <c r="Q272" s="27"/>
      <c r="R272" s="27"/>
    </row>
    <row r="273" spans="4:18" s="25" customFormat="1" ht="15.75" customHeight="1">
      <c r="D273" s="26"/>
      <c r="E273" s="289"/>
      <c r="F273" s="318"/>
      <c r="G273" s="295"/>
      <c r="H273" s="302"/>
      <c r="I273" s="296"/>
      <c r="J273" s="27"/>
      <c r="K273" s="27"/>
      <c r="L273" s="27"/>
      <c r="M273" s="41"/>
      <c r="N273" s="41"/>
      <c r="O273" s="41"/>
      <c r="P273" s="41"/>
      <c r="Q273" s="27"/>
      <c r="R273" s="27"/>
    </row>
    <row r="274" spans="4:18" s="25" customFormat="1" ht="15.75" customHeight="1">
      <c r="D274" s="26"/>
      <c r="E274" s="289"/>
      <c r="F274" s="318"/>
      <c r="G274" s="295"/>
      <c r="H274" s="302"/>
      <c r="I274" s="296"/>
      <c r="J274" s="27"/>
      <c r="K274" s="27"/>
      <c r="L274" s="27"/>
      <c r="M274" s="41"/>
      <c r="N274" s="41"/>
      <c r="O274" s="41"/>
      <c r="P274" s="41"/>
      <c r="Q274" s="27"/>
      <c r="R274" s="27"/>
    </row>
    <row r="275" spans="4:18" s="25" customFormat="1" ht="15.75" customHeight="1">
      <c r="D275" s="26"/>
      <c r="E275" s="289"/>
      <c r="F275" s="318"/>
      <c r="G275" s="295"/>
      <c r="H275" s="302"/>
      <c r="I275" s="296"/>
      <c r="J275" s="27"/>
      <c r="K275" s="27"/>
      <c r="L275" s="27"/>
      <c r="M275" s="41"/>
      <c r="N275" s="41"/>
      <c r="O275" s="41"/>
      <c r="P275" s="41"/>
      <c r="Q275" s="27"/>
      <c r="R275" s="27"/>
    </row>
    <row r="276" spans="4:18" s="25" customFormat="1" ht="15.75" customHeight="1">
      <c r="D276" s="26"/>
      <c r="E276" s="289"/>
      <c r="F276" s="318"/>
      <c r="G276" s="295"/>
      <c r="H276" s="302"/>
      <c r="I276" s="296"/>
      <c r="J276" s="27"/>
      <c r="K276" s="27"/>
      <c r="L276" s="27"/>
      <c r="M276" s="41"/>
      <c r="N276" s="41"/>
      <c r="O276" s="41"/>
      <c r="P276" s="41"/>
      <c r="Q276" s="27"/>
      <c r="R276" s="27"/>
    </row>
    <row r="277" spans="4:18" s="25" customFormat="1" ht="15.75" customHeight="1">
      <c r="D277" s="26"/>
      <c r="E277" s="289"/>
      <c r="F277" s="318"/>
      <c r="G277" s="295"/>
      <c r="H277" s="302"/>
      <c r="I277" s="296"/>
      <c r="J277" s="27"/>
      <c r="K277" s="27"/>
      <c r="L277" s="27"/>
      <c r="M277" s="41"/>
      <c r="N277" s="41"/>
      <c r="O277" s="41"/>
      <c r="P277" s="41"/>
      <c r="Q277" s="27"/>
      <c r="R277" s="27"/>
    </row>
    <row r="278" spans="4:18" s="25" customFormat="1" ht="15.75" customHeight="1">
      <c r="D278" s="26"/>
      <c r="E278" s="289"/>
      <c r="F278" s="318"/>
      <c r="G278" s="295"/>
      <c r="H278" s="301"/>
      <c r="I278" s="307"/>
      <c r="J278" s="29"/>
      <c r="K278" s="29"/>
      <c r="L278" s="31"/>
      <c r="M278" s="33"/>
      <c r="N278" s="33"/>
      <c r="O278" s="33"/>
      <c r="P278" s="33"/>
      <c r="Q278" s="27"/>
      <c r="R278" s="27"/>
    </row>
    <row r="279" spans="4:18" s="25" customFormat="1" ht="15.75" customHeight="1">
      <c r="D279" s="26"/>
      <c r="E279" s="289"/>
      <c r="F279" s="318"/>
      <c r="G279" s="295"/>
      <c r="H279" s="301"/>
      <c r="I279" s="307"/>
      <c r="J279" s="29"/>
      <c r="K279" s="29"/>
      <c r="L279" s="27"/>
      <c r="M279" s="41"/>
      <c r="N279" s="41"/>
      <c r="O279" s="41"/>
      <c r="P279" s="41"/>
      <c r="Q279" s="27"/>
      <c r="R279" s="27"/>
    </row>
    <row r="280" spans="4:18" s="25" customFormat="1" ht="15.75" customHeight="1">
      <c r="D280" s="26"/>
      <c r="E280" s="289"/>
      <c r="F280" s="318"/>
      <c r="G280" s="295"/>
      <c r="H280" s="301"/>
      <c r="I280" s="307"/>
      <c r="J280" s="29"/>
      <c r="K280" s="29"/>
      <c r="L280" s="27"/>
      <c r="M280" s="41"/>
      <c r="N280" s="41"/>
      <c r="O280" s="41"/>
      <c r="P280" s="41"/>
      <c r="Q280" s="27"/>
      <c r="R280" s="27"/>
    </row>
    <row r="281" spans="4:18" s="25" customFormat="1" ht="15.75" customHeight="1">
      <c r="D281" s="26"/>
      <c r="E281" s="289"/>
      <c r="F281" s="318"/>
      <c r="G281" s="295"/>
      <c r="H281" s="301"/>
      <c r="I281" s="307"/>
      <c r="J281" s="29"/>
      <c r="K281" s="29"/>
      <c r="L281" s="27"/>
      <c r="M281" s="41"/>
      <c r="N281" s="41"/>
      <c r="O281" s="41"/>
      <c r="P281" s="41"/>
      <c r="Q281" s="27"/>
      <c r="R281" s="27"/>
    </row>
    <row r="282" spans="4:18" s="25" customFormat="1" ht="15.75" customHeight="1">
      <c r="D282" s="26"/>
      <c r="E282" s="289"/>
      <c r="F282" s="318"/>
      <c r="G282" s="295"/>
      <c r="H282" s="301"/>
      <c r="I282" s="307"/>
      <c r="J282" s="29"/>
      <c r="K282" s="29"/>
      <c r="L282" s="27"/>
      <c r="M282" s="41"/>
      <c r="N282" s="41"/>
      <c r="O282" s="41"/>
      <c r="P282" s="41"/>
      <c r="Q282" s="27"/>
      <c r="R282" s="27"/>
    </row>
    <row r="283" spans="4:18" s="25" customFormat="1" ht="15.75" customHeight="1">
      <c r="D283" s="26"/>
      <c r="E283" s="289"/>
      <c r="F283" s="318"/>
      <c r="G283" s="295"/>
      <c r="H283" s="301"/>
      <c r="I283" s="307"/>
      <c r="J283" s="29"/>
      <c r="K283" s="29"/>
      <c r="L283" s="27"/>
      <c r="M283" s="41"/>
      <c r="N283" s="41"/>
      <c r="O283" s="41"/>
      <c r="P283" s="41"/>
      <c r="Q283" s="27"/>
      <c r="R283" s="27"/>
    </row>
    <row r="284" spans="4:18" s="25" customFormat="1" ht="15.75" customHeight="1">
      <c r="D284" s="26"/>
      <c r="E284" s="289"/>
      <c r="F284" s="318"/>
      <c r="G284" s="295"/>
      <c r="H284" s="301"/>
      <c r="I284" s="307"/>
      <c r="J284" s="29"/>
      <c r="K284" s="29"/>
      <c r="L284" s="27"/>
      <c r="M284" s="41"/>
      <c r="N284" s="41"/>
      <c r="O284" s="41"/>
      <c r="P284" s="41"/>
      <c r="Q284" s="27"/>
      <c r="R284" s="27"/>
    </row>
    <row r="285" spans="4:18" s="25" customFormat="1" ht="15.75" customHeight="1">
      <c r="D285" s="26"/>
      <c r="E285" s="289"/>
      <c r="F285" s="318"/>
      <c r="G285" s="295"/>
      <c r="H285" s="301"/>
      <c r="I285" s="307"/>
      <c r="J285" s="29"/>
      <c r="K285" s="29"/>
      <c r="L285" s="27"/>
      <c r="M285" s="41"/>
      <c r="N285" s="41"/>
      <c r="O285" s="41"/>
      <c r="P285" s="41"/>
      <c r="Q285" s="27"/>
      <c r="R285" s="27"/>
    </row>
    <row r="286" spans="4:18" s="25" customFormat="1" ht="15.75" customHeight="1">
      <c r="D286" s="26"/>
      <c r="E286" s="289"/>
      <c r="F286" s="318"/>
      <c r="G286" s="295"/>
      <c r="H286" s="301"/>
      <c r="I286" s="307"/>
      <c r="J286" s="29"/>
      <c r="K286" s="29"/>
      <c r="L286" s="27"/>
      <c r="M286" s="41"/>
      <c r="N286" s="41"/>
      <c r="O286" s="41"/>
      <c r="P286" s="41"/>
      <c r="Q286" s="27"/>
      <c r="R286" s="27"/>
    </row>
    <row r="287" spans="4:18" s="25" customFormat="1" ht="15.75" customHeight="1">
      <c r="D287" s="26"/>
      <c r="E287" s="289"/>
      <c r="F287" s="318"/>
      <c r="G287" s="295"/>
      <c r="H287" s="302"/>
      <c r="I287" s="296"/>
      <c r="J287" s="27"/>
      <c r="K287" s="27"/>
      <c r="L287" s="31"/>
      <c r="M287" s="33"/>
      <c r="N287" s="33"/>
      <c r="O287" s="33"/>
      <c r="P287" s="33"/>
      <c r="Q287" s="27"/>
      <c r="R287" s="27"/>
    </row>
    <row r="288" spans="4:18" s="25" customFormat="1" ht="15.75" customHeight="1">
      <c r="D288" s="26"/>
      <c r="E288" s="289"/>
      <c r="F288" s="318"/>
      <c r="G288" s="295"/>
      <c r="H288" s="302"/>
      <c r="I288" s="296"/>
      <c r="J288" s="27"/>
      <c r="K288" s="27"/>
      <c r="L288" s="27"/>
      <c r="M288" s="41"/>
      <c r="N288" s="41"/>
      <c r="O288" s="41"/>
      <c r="P288" s="41"/>
      <c r="Q288" s="27"/>
      <c r="R288" s="27"/>
    </row>
    <row r="289" spans="4:18" s="25" customFormat="1" ht="15.75" customHeight="1">
      <c r="D289" s="26"/>
      <c r="E289" s="289"/>
      <c r="F289" s="318"/>
      <c r="G289" s="295"/>
      <c r="H289" s="302"/>
      <c r="I289" s="296"/>
      <c r="J289" s="27"/>
      <c r="K289" s="27"/>
      <c r="L289" s="27"/>
      <c r="M289" s="41"/>
      <c r="N289" s="41"/>
      <c r="O289" s="41"/>
      <c r="P289" s="41"/>
      <c r="Q289" s="27"/>
      <c r="R289" s="27"/>
    </row>
    <row r="290" spans="4:18" s="25" customFormat="1" ht="15.75" customHeight="1">
      <c r="D290" s="26"/>
      <c r="E290" s="289"/>
      <c r="F290" s="318"/>
      <c r="G290" s="295"/>
      <c r="H290" s="302"/>
      <c r="I290" s="296"/>
      <c r="J290" s="27"/>
      <c r="K290" s="27"/>
      <c r="L290" s="27"/>
      <c r="M290" s="41"/>
      <c r="N290" s="41"/>
      <c r="O290" s="41"/>
      <c r="P290" s="41"/>
      <c r="Q290" s="27"/>
      <c r="R290" s="27"/>
    </row>
    <row r="291" spans="4:18" s="25" customFormat="1" ht="15.75" customHeight="1">
      <c r="D291" s="26"/>
      <c r="E291" s="289"/>
      <c r="F291" s="318"/>
      <c r="G291" s="295"/>
      <c r="H291" s="302"/>
      <c r="I291" s="296"/>
      <c r="J291" s="27"/>
      <c r="K291" s="27"/>
      <c r="L291" s="27"/>
      <c r="M291" s="41"/>
      <c r="N291" s="41"/>
      <c r="O291" s="41"/>
      <c r="P291" s="41"/>
      <c r="Q291" s="27"/>
      <c r="R291" s="27"/>
    </row>
    <row r="292" spans="4:18" s="25" customFormat="1" ht="15.75" customHeight="1">
      <c r="D292" s="26"/>
      <c r="E292" s="289"/>
      <c r="F292" s="318"/>
      <c r="G292" s="295"/>
      <c r="H292" s="302"/>
      <c r="I292" s="296"/>
      <c r="J292" s="27"/>
      <c r="K292" s="27"/>
      <c r="L292" s="27"/>
      <c r="M292" s="41"/>
      <c r="N292" s="41"/>
      <c r="O292" s="41"/>
      <c r="P292" s="41"/>
      <c r="Q292" s="27"/>
      <c r="R292" s="27"/>
    </row>
    <row r="293" spans="4:18" s="25" customFormat="1" ht="15.75" customHeight="1">
      <c r="D293" s="26"/>
      <c r="E293" s="289"/>
      <c r="F293" s="318"/>
      <c r="G293" s="295"/>
      <c r="H293" s="302"/>
      <c r="I293" s="296"/>
      <c r="J293" s="27"/>
      <c r="K293" s="27"/>
      <c r="L293" s="31"/>
      <c r="M293" s="33"/>
      <c r="N293" s="33"/>
      <c r="O293" s="33"/>
      <c r="P293" s="33"/>
      <c r="Q293" s="27"/>
      <c r="R293" s="27"/>
    </row>
    <row r="294" spans="4:18" s="25" customFormat="1" ht="15.75" customHeight="1">
      <c r="D294" s="26"/>
      <c r="E294" s="289"/>
      <c r="F294" s="318"/>
      <c r="G294" s="295"/>
      <c r="H294" s="302"/>
      <c r="I294" s="296"/>
      <c r="J294" s="27"/>
      <c r="K294" s="27"/>
      <c r="L294" s="27"/>
      <c r="M294" s="41"/>
      <c r="N294" s="41"/>
      <c r="O294" s="41"/>
      <c r="P294" s="41"/>
      <c r="Q294" s="27"/>
      <c r="R294" s="27"/>
    </row>
    <row r="295" spans="4:18" s="25" customFormat="1" ht="15.75" customHeight="1">
      <c r="D295" s="26"/>
      <c r="E295" s="289"/>
      <c r="F295" s="318"/>
      <c r="G295" s="295"/>
      <c r="H295" s="302"/>
      <c r="I295" s="296"/>
      <c r="J295" s="27"/>
      <c r="K295" s="27"/>
      <c r="L295" s="27"/>
      <c r="M295" s="41"/>
      <c r="N295" s="41"/>
      <c r="O295" s="41"/>
      <c r="P295" s="41"/>
      <c r="Q295" s="27"/>
      <c r="R295" s="27"/>
    </row>
    <row r="296" spans="4:18" s="25" customFormat="1" ht="15.75" customHeight="1">
      <c r="D296" s="26"/>
      <c r="E296" s="289"/>
      <c r="F296" s="318"/>
      <c r="G296" s="295"/>
      <c r="H296" s="302"/>
      <c r="I296" s="296"/>
      <c r="J296" s="27"/>
      <c r="K296" s="27"/>
      <c r="L296" s="27"/>
      <c r="M296" s="41"/>
      <c r="N296" s="41"/>
      <c r="O296" s="41"/>
      <c r="P296" s="41"/>
      <c r="Q296" s="27"/>
      <c r="R296" s="27"/>
    </row>
    <row r="297" spans="4:18" s="25" customFormat="1" ht="15.75" customHeight="1">
      <c r="D297" s="26"/>
      <c r="E297" s="289"/>
      <c r="F297" s="318"/>
      <c r="G297" s="295"/>
      <c r="H297" s="302"/>
      <c r="I297" s="296"/>
      <c r="J297" s="27"/>
      <c r="K297" s="27"/>
      <c r="L297" s="27"/>
      <c r="M297" s="41"/>
      <c r="N297" s="41"/>
      <c r="O297" s="41"/>
      <c r="P297" s="41"/>
      <c r="Q297" s="27"/>
      <c r="R297" s="27"/>
    </row>
    <row r="298" spans="4:18" s="25" customFormat="1" ht="15.75" customHeight="1">
      <c r="D298" s="26"/>
      <c r="E298" s="289"/>
      <c r="F298" s="318"/>
      <c r="G298" s="295"/>
      <c r="H298" s="301"/>
      <c r="I298" s="307"/>
      <c r="J298" s="29"/>
      <c r="K298" s="27"/>
      <c r="L298" s="29"/>
      <c r="M298" s="33"/>
      <c r="N298" s="33"/>
      <c r="O298" s="33"/>
      <c r="P298" s="33"/>
      <c r="Q298" s="27"/>
      <c r="R298" s="27"/>
    </row>
    <row r="299" spans="4:18" s="25" customFormat="1" ht="15.75" customHeight="1">
      <c r="D299" s="26"/>
      <c r="E299" s="289"/>
      <c r="F299" s="318"/>
      <c r="G299" s="295"/>
      <c r="H299" s="301"/>
      <c r="I299" s="307"/>
      <c r="J299" s="29"/>
      <c r="K299" s="27"/>
      <c r="L299" s="29"/>
      <c r="M299" s="33"/>
      <c r="N299" s="33"/>
      <c r="O299" s="33"/>
      <c r="P299" s="33"/>
      <c r="Q299" s="27"/>
      <c r="R299" s="27"/>
    </row>
    <row r="300" spans="4:18" s="25" customFormat="1" ht="15.75" customHeight="1">
      <c r="D300" s="26"/>
      <c r="E300" s="289"/>
      <c r="F300" s="318"/>
      <c r="G300" s="295"/>
      <c r="H300" s="301"/>
      <c r="I300" s="307"/>
      <c r="J300" s="29"/>
      <c r="K300" s="27"/>
      <c r="L300" s="29"/>
      <c r="M300" s="33"/>
      <c r="N300" s="33"/>
      <c r="O300" s="33"/>
      <c r="P300" s="33"/>
      <c r="Q300" s="27"/>
      <c r="R300" s="27"/>
    </row>
    <row r="301" spans="4:18" s="25" customFormat="1" ht="15.75" customHeight="1">
      <c r="D301" s="26"/>
      <c r="E301" s="289"/>
      <c r="F301" s="318"/>
      <c r="G301" s="295"/>
      <c r="H301" s="301"/>
      <c r="I301" s="307"/>
      <c r="J301" s="29"/>
      <c r="K301" s="27"/>
      <c r="L301" s="29"/>
      <c r="M301" s="33"/>
      <c r="N301" s="33"/>
      <c r="O301" s="33"/>
      <c r="P301" s="33"/>
      <c r="Q301" s="27"/>
      <c r="R301" s="27"/>
    </row>
    <row r="302" spans="4:18" s="25" customFormat="1" ht="15.75" customHeight="1">
      <c r="D302" s="26"/>
      <c r="E302" s="289"/>
      <c r="F302" s="318"/>
      <c r="G302" s="295"/>
      <c r="H302" s="301"/>
      <c r="I302" s="307"/>
      <c r="J302" s="29"/>
      <c r="K302" s="27"/>
      <c r="L302" s="29"/>
      <c r="M302" s="33"/>
      <c r="N302" s="33"/>
      <c r="O302" s="33"/>
      <c r="P302" s="33"/>
      <c r="Q302" s="27"/>
      <c r="R302" s="27"/>
    </row>
    <row r="303" spans="4:18" s="25" customFormat="1" ht="15.75" customHeight="1">
      <c r="D303" s="26"/>
      <c r="E303" s="289"/>
      <c r="F303" s="318"/>
      <c r="G303" s="295"/>
      <c r="H303" s="301"/>
      <c r="I303" s="307"/>
      <c r="J303" s="29"/>
      <c r="K303" s="27"/>
      <c r="L303" s="29"/>
      <c r="M303" s="33"/>
      <c r="N303" s="33"/>
      <c r="O303" s="33"/>
      <c r="P303" s="33"/>
      <c r="Q303" s="27"/>
      <c r="R303" s="27"/>
    </row>
    <row r="304" spans="4:18" s="25" customFormat="1" ht="15.75" customHeight="1">
      <c r="D304" s="26"/>
      <c r="E304" s="289"/>
      <c r="F304" s="318"/>
      <c r="G304" s="295"/>
      <c r="H304" s="301"/>
      <c r="I304" s="307"/>
      <c r="J304" s="29"/>
      <c r="K304" s="27"/>
      <c r="L304" s="29"/>
      <c r="M304" s="33"/>
      <c r="N304" s="33"/>
      <c r="O304" s="33"/>
      <c r="P304" s="33"/>
      <c r="Q304" s="27"/>
      <c r="R304" s="27"/>
    </row>
    <row r="305" spans="4:18" s="25" customFormat="1" ht="15.75" customHeight="1">
      <c r="D305" s="26"/>
      <c r="E305" s="289"/>
      <c r="F305" s="318"/>
      <c r="G305" s="295"/>
      <c r="H305" s="301"/>
      <c r="I305" s="307"/>
      <c r="J305" s="29"/>
      <c r="K305" s="27"/>
      <c r="L305" s="29"/>
      <c r="M305" s="33"/>
      <c r="N305" s="33"/>
      <c r="O305" s="33"/>
      <c r="P305" s="33"/>
      <c r="Q305" s="27"/>
      <c r="R305" s="27"/>
    </row>
    <row r="306" spans="4:18" s="25" customFormat="1" ht="15.75" customHeight="1">
      <c r="D306" s="26"/>
      <c r="E306" s="289"/>
      <c r="F306" s="318"/>
      <c r="G306" s="295"/>
      <c r="H306" s="301"/>
      <c r="I306" s="307"/>
      <c r="J306" s="29"/>
      <c r="K306" s="27"/>
      <c r="L306" s="31"/>
      <c r="M306" s="33"/>
      <c r="N306" s="33"/>
      <c r="O306" s="33"/>
      <c r="P306" s="33"/>
      <c r="Q306" s="27"/>
      <c r="R306" s="27"/>
    </row>
    <row r="307" spans="4:18" s="25" customFormat="1" ht="15.75" customHeight="1">
      <c r="D307" s="26"/>
      <c r="E307" s="289"/>
      <c r="F307" s="318"/>
      <c r="G307" s="295"/>
      <c r="H307" s="301"/>
      <c r="I307" s="307"/>
      <c r="J307" s="29"/>
      <c r="K307" s="27"/>
      <c r="L307" s="31"/>
      <c r="M307" s="33"/>
      <c r="N307" s="33"/>
      <c r="O307" s="33"/>
      <c r="P307" s="33"/>
      <c r="Q307" s="27"/>
      <c r="R307" s="27"/>
    </row>
    <row r="308" spans="4:18" s="25" customFormat="1" ht="15.75" customHeight="1">
      <c r="D308" s="26"/>
      <c r="E308" s="289"/>
      <c r="F308" s="318"/>
      <c r="G308" s="295"/>
      <c r="H308" s="302"/>
      <c r="I308" s="296"/>
      <c r="J308" s="27"/>
      <c r="K308" s="27"/>
      <c r="L308" s="32"/>
      <c r="M308" s="41"/>
      <c r="N308" s="41"/>
      <c r="O308" s="41"/>
      <c r="P308" s="41"/>
      <c r="Q308" s="27"/>
      <c r="R308" s="27"/>
    </row>
    <row r="309" spans="4:18" s="25" customFormat="1" ht="15.75" customHeight="1">
      <c r="D309" s="26"/>
      <c r="E309" s="289"/>
      <c r="F309" s="318"/>
      <c r="G309" s="295"/>
      <c r="H309" s="302"/>
      <c r="I309" s="296"/>
      <c r="J309" s="27"/>
      <c r="K309" s="27"/>
      <c r="L309" s="32"/>
      <c r="M309" s="41"/>
      <c r="N309" s="41"/>
      <c r="O309" s="41"/>
      <c r="P309" s="41"/>
      <c r="Q309" s="27"/>
      <c r="R309" s="27"/>
    </row>
    <row r="310" spans="4:18" s="25" customFormat="1" ht="15.75" customHeight="1">
      <c r="D310" s="26"/>
      <c r="E310" s="289"/>
      <c r="F310" s="318"/>
      <c r="G310" s="295"/>
      <c r="H310" s="302"/>
      <c r="I310" s="296"/>
      <c r="J310" s="27"/>
      <c r="K310" s="27"/>
      <c r="L310" s="32"/>
      <c r="M310" s="41"/>
      <c r="N310" s="41"/>
      <c r="O310" s="41"/>
      <c r="P310" s="41"/>
      <c r="Q310" s="27"/>
      <c r="R310" s="27"/>
    </row>
    <row r="311" spans="4:18" s="25" customFormat="1" ht="15.75" customHeight="1">
      <c r="D311" s="26"/>
      <c r="E311" s="289"/>
      <c r="F311" s="318"/>
      <c r="G311" s="295"/>
      <c r="H311" s="302"/>
      <c r="I311" s="296"/>
      <c r="J311" s="27"/>
      <c r="K311" s="27"/>
      <c r="L311" s="32"/>
      <c r="M311" s="41"/>
      <c r="N311" s="41"/>
      <c r="O311" s="41"/>
      <c r="P311" s="41"/>
      <c r="Q311" s="27"/>
      <c r="R311" s="27"/>
    </row>
    <row r="312" spans="4:18" s="25" customFormat="1" ht="15.75" customHeight="1">
      <c r="D312" s="26"/>
      <c r="E312" s="289"/>
      <c r="F312" s="318"/>
      <c r="G312" s="295"/>
      <c r="H312" s="302"/>
      <c r="I312" s="296"/>
      <c r="J312" s="27"/>
      <c r="K312" s="27"/>
      <c r="L312" s="32"/>
      <c r="M312" s="41"/>
      <c r="N312" s="41"/>
      <c r="O312" s="41"/>
      <c r="P312" s="41"/>
      <c r="Q312" s="27"/>
      <c r="R312" s="27"/>
    </row>
    <row r="313" spans="4:18" s="25" customFormat="1" ht="15.75" customHeight="1">
      <c r="D313" s="26"/>
      <c r="E313" s="289"/>
      <c r="F313" s="318"/>
      <c r="G313" s="295"/>
      <c r="H313" s="302"/>
      <c r="I313" s="296"/>
      <c r="J313" s="27"/>
      <c r="K313" s="27"/>
      <c r="L313" s="32"/>
      <c r="M313" s="41"/>
      <c r="N313" s="41"/>
      <c r="O313" s="41"/>
      <c r="P313" s="41"/>
      <c r="Q313" s="27"/>
      <c r="R313" s="27"/>
    </row>
    <row r="314" spans="4:18" s="25" customFormat="1" ht="15.75" customHeight="1">
      <c r="D314" s="26"/>
      <c r="E314" s="289"/>
      <c r="F314" s="318"/>
      <c r="G314" s="295"/>
      <c r="H314" s="302"/>
      <c r="I314" s="296"/>
      <c r="J314" s="27"/>
      <c r="K314" s="27"/>
      <c r="L314" s="32"/>
      <c r="M314" s="41"/>
      <c r="N314" s="41"/>
      <c r="O314" s="41"/>
      <c r="P314" s="41"/>
      <c r="Q314" s="27"/>
      <c r="R314" s="27"/>
    </row>
    <row r="315" spans="4:18" s="25" customFormat="1" ht="15.75" customHeight="1">
      <c r="D315" s="26"/>
      <c r="E315" s="289"/>
      <c r="F315" s="318"/>
      <c r="G315" s="295"/>
      <c r="H315" s="302"/>
      <c r="I315" s="296"/>
      <c r="J315" s="27"/>
      <c r="K315" s="27"/>
      <c r="L315" s="32"/>
      <c r="M315" s="41"/>
      <c r="N315" s="41"/>
      <c r="O315" s="41"/>
      <c r="P315" s="41"/>
      <c r="Q315" s="27"/>
      <c r="R315" s="27"/>
    </row>
    <row r="316" spans="4:18" s="25" customFormat="1" ht="15.75" customHeight="1">
      <c r="D316" s="26"/>
      <c r="E316" s="289"/>
      <c r="F316" s="318"/>
      <c r="G316" s="295"/>
      <c r="H316" s="302"/>
      <c r="I316" s="296"/>
      <c r="J316" s="27"/>
      <c r="K316" s="27"/>
      <c r="L316" s="32"/>
      <c r="M316" s="41"/>
      <c r="N316" s="41"/>
      <c r="O316" s="41"/>
      <c r="P316" s="41"/>
      <c r="Q316" s="27"/>
      <c r="R316" s="27"/>
    </row>
    <row r="317" spans="4:18" s="25" customFormat="1" ht="15.75" customHeight="1">
      <c r="D317" s="26"/>
      <c r="E317" s="289"/>
      <c r="F317" s="318"/>
      <c r="G317" s="295"/>
      <c r="H317" s="302"/>
      <c r="I317" s="296"/>
      <c r="J317" s="27"/>
      <c r="K317" s="27"/>
      <c r="L317" s="27"/>
      <c r="M317" s="41"/>
      <c r="N317" s="41"/>
      <c r="O317" s="41"/>
      <c r="P317" s="41"/>
      <c r="Q317" s="27"/>
      <c r="R317" s="27"/>
    </row>
    <row r="318" spans="4:18" s="25" customFormat="1" ht="15.75" customHeight="1">
      <c r="D318" s="26"/>
      <c r="E318" s="289"/>
      <c r="F318" s="318"/>
      <c r="G318" s="295"/>
      <c r="H318" s="302"/>
      <c r="I318" s="296"/>
      <c r="J318" s="27"/>
      <c r="K318" s="27"/>
      <c r="L318" s="27"/>
      <c r="M318" s="41"/>
      <c r="N318" s="41"/>
      <c r="O318" s="41"/>
      <c r="P318" s="41"/>
      <c r="Q318" s="27"/>
      <c r="R318" s="27"/>
    </row>
    <row r="319" spans="4:18" s="25" customFormat="1" ht="15.75" customHeight="1">
      <c r="D319" s="26"/>
      <c r="E319" s="289"/>
      <c r="F319" s="318"/>
      <c r="G319" s="295"/>
      <c r="H319" s="302"/>
      <c r="I319" s="296"/>
      <c r="J319" s="27"/>
      <c r="K319" s="27"/>
      <c r="L319" s="27"/>
      <c r="M319" s="41"/>
      <c r="N319" s="41"/>
      <c r="O319" s="41"/>
      <c r="P319" s="41"/>
      <c r="Q319" s="27"/>
      <c r="R319" s="27"/>
    </row>
    <row r="320" spans="4:18" s="25" customFormat="1" ht="15.75" customHeight="1">
      <c r="D320" s="26"/>
      <c r="E320" s="289"/>
      <c r="F320" s="318"/>
      <c r="G320" s="295"/>
      <c r="H320" s="302"/>
      <c r="I320" s="296"/>
      <c r="J320" s="27"/>
      <c r="K320" s="27"/>
      <c r="L320" s="27"/>
      <c r="M320" s="41"/>
      <c r="N320" s="41"/>
      <c r="O320" s="41"/>
      <c r="P320" s="41"/>
      <c r="Q320" s="27"/>
      <c r="R320" s="27"/>
    </row>
    <row r="321" spans="4:18" s="25" customFormat="1" ht="15.75" customHeight="1">
      <c r="D321" s="26"/>
      <c r="E321" s="289"/>
      <c r="F321" s="318"/>
      <c r="G321" s="295"/>
      <c r="H321" s="302"/>
      <c r="I321" s="296"/>
      <c r="J321" s="27"/>
      <c r="K321" s="27"/>
      <c r="L321" s="27"/>
      <c r="M321" s="41"/>
      <c r="N321" s="41"/>
      <c r="O321" s="41"/>
      <c r="P321" s="41"/>
      <c r="Q321" s="27"/>
      <c r="R321" s="27"/>
    </row>
    <row r="322" spans="4:18" s="25" customFormat="1" ht="15.75" customHeight="1">
      <c r="D322" s="26"/>
      <c r="E322" s="289"/>
      <c r="F322" s="318"/>
      <c r="G322" s="295"/>
      <c r="H322" s="301"/>
      <c r="I322" s="307"/>
      <c r="J322" s="29"/>
      <c r="K322" s="29"/>
      <c r="L322" s="27"/>
      <c r="M322" s="41"/>
      <c r="N322" s="41"/>
      <c r="O322" s="41"/>
      <c r="P322" s="41"/>
      <c r="Q322" s="27"/>
      <c r="R322" s="27"/>
    </row>
    <row r="323" spans="4:18" s="25" customFormat="1" ht="15.75" customHeight="1">
      <c r="D323" s="26"/>
      <c r="E323" s="289"/>
      <c r="F323" s="318"/>
      <c r="G323" s="295"/>
      <c r="H323" s="302"/>
      <c r="I323" s="296"/>
      <c r="J323" s="27"/>
      <c r="K323" s="27"/>
      <c r="L323" s="27"/>
      <c r="M323" s="41"/>
      <c r="N323" s="41"/>
      <c r="O323" s="41"/>
      <c r="P323" s="41"/>
      <c r="Q323" s="27"/>
      <c r="R323" s="27"/>
    </row>
    <row r="324" spans="4:18" s="25" customFormat="1" ht="15.75" customHeight="1">
      <c r="D324" s="26"/>
      <c r="E324" s="289"/>
      <c r="F324" s="318"/>
      <c r="G324" s="295"/>
      <c r="H324" s="302"/>
      <c r="I324" s="296"/>
      <c r="J324" s="27"/>
      <c r="K324" s="27"/>
      <c r="L324" s="27"/>
      <c r="M324" s="41"/>
      <c r="N324" s="41"/>
      <c r="O324" s="41"/>
      <c r="P324" s="41"/>
      <c r="Q324" s="27"/>
      <c r="R324" s="27"/>
    </row>
    <row r="325" spans="4:18" s="25" customFormat="1" ht="15.75" customHeight="1">
      <c r="D325" s="26"/>
      <c r="E325" s="289"/>
      <c r="F325" s="318"/>
      <c r="G325" s="295"/>
      <c r="H325" s="302"/>
      <c r="I325" s="296"/>
      <c r="J325" s="27"/>
      <c r="K325" s="27"/>
      <c r="L325" s="27"/>
      <c r="M325" s="41"/>
      <c r="N325" s="41"/>
      <c r="O325" s="41"/>
      <c r="P325" s="41"/>
      <c r="Q325" s="27"/>
      <c r="R325" s="27"/>
    </row>
    <row r="326" spans="4:18" s="25" customFormat="1" ht="15.75" customHeight="1">
      <c r="D326" s="26"/>
      <c r="E326" s="289"/>
      <c r="F326" s="318"/>
      <c r="G326" s="295"/>
      <c r="H326" s="302"/>
      <c r="I326" s="296"/>
      <c r="J326" s="27"/>
      <c r="K326" s="27"/>
      <c r="L326" s="27"/>
      <c r="M326" s="41"/>
      <c r="N326" s="41"/>
      <c r="O326" s="41"/>
      <c r="P326" s="41"/>
      <c r="Q326" s="27"/>
      <c r="R326" s="27"/>
    </row>
    <row r="327" spans="4:18" s="25" customFormat="1" ht="15.75" customHeight="1">
      <c r="D327" s="26"/>
      <c r="E327" s="289"/>
      <c r="F327" s="318"/>
      <c r="G327" s="295"/>
      <c r="H327" s="302"/>
      <c r="I327" s="296"/>
      <c r="J327" s="27"/>
      <c r="K327" s="27"/>
      <c r="L327" s="27"/>
      <c r="M327" s="41"/>
      <c r="N327" s="41"/>
      <c r="O327" s="41"/>
      <c r="P327" s="41"/>
      <c r="Q327" s="27"/>
      <c r="R327" s="27"/>
    </row>
    <row r="328" spans="4:18" s="25" customFormat="1" ht="15.75" customHeight="1">
      <c r="D328" s="26"/>
      <c r="E328" s="289"/>
      <c r="F328" s="318"/>
      <c r="G328" s="295"/>
      <c r="H328" s="302"/>
      <c r="I328" s="296"/>
      <c r="J328" s="27"/>
      <c r="K328" s="27"/>
      <c r="L328" s="27"/>
      <c r="M328" s="41"/>
      <c r="N328" s="41"/>
      <c r="O328" s="41"/>
      <c r="P328" s="41"/>
      <c r="Q328" s="27"/>
      <c r="R328" s="27"/>
    </row>
    <row r="329" spans="4:18" s="25" customFormat="1" ht="15.75" customHeight="1">
      <c r="D329" s="26"/>
      <c r="E329" s="289"/>
      <c r="F329" s="318"/>
      <c r="G329" s="295"/>
      <c r="H329" s="302"/>
      <c r="I329" s="296"/>
      <c r="J329" s="27"/>
      <c r="K329" s="27"/>
      <c r="L329" s="27"/>
      <c r="M329" s="41"/>
      <c r="N329" s="41"/>
      <c r="O329" s="41"/>
      <c r="P329" s="41"/>
      <c r="Q329" s="27"/>
      <c r="R329" s="27"/>
    </row>
    <row r="330" spans="4:18" s="25" customFormat="1" ht="15.75" customHeight="1">
      <c r="D330" s="26"/>
      <c r="E330" s="289"/>
      <c r="F330" s="318"/>
      <c r="G330" s="295"/>
      <c r="H330" s="302"/>
      <c r="I330" s="296"/>
      <c r="J330" s="27"/>
      <c r="K330" s="27"/>
      <c r="L330" s="27"/>
      <c r="M330" s="41"/>
      <c r="N330" s="41"/>
      <c r="O330" s="41"/>
      <c r="P330" s="41"/>
      <c r="Q330" s="27"/>
      <c r="R330" s="27"/>
    </row>
    <row r="331" spans="4:18" s="25" customFormat="1" ht="15.75" customHeight="1">
      <c r="D331" s="26"/>
      <c r="E331" s="289"/>
      <c r="F331" s="318"/>
      <c r="G331" s="295"/>
      <c r="H331" s="302"/>
      <c r="I331" s="296"/>
      <c r="J331" s="27"/>
      <c r="K331" s="27"/>
      <c r="L331" s="27"/>
      <c r="M331" s="41"/>
      <c r="N331" s="41"/>
      <c r="O331" s="41"/>
      <c r="P331" s="41"/>
      <c r="Q331" s="27"/>
      <c r="R331" s="27"/>
    </row>
    <row r="332" spans="4:18" s="25" customFormat="1" ht="15.75" customHeight="1">
      <c r="D332" s="26"/>
      <c r="E332" s="289"/>
      <c r="F332" s="318"/>
      <c r="G332" s="295"/>
      <c r="H332" s="302"/>
      <c r="I332" s="296"/>
      <c r="J332" s="27"/>
      <c r="K332" s="27"/>
      <c r="L332" s="27"/>
      <c r="M332" s="41"/>
      <c r="N332" s="41"/>
      <c r="O332" s="41"/>
      <c r="P332" s="41"/>
      <c r="Q332" s="27"/>
      <c r="R332" s="27"/>
    </row>
    <row r="333" spans="4:18" s="25" customFormat="1" ht="15.75" customHeight="1">
      <c r="D333" s="26"/>
      <c r="E333" s="289"/>
      <c r="F333" s="318"/>
      <c r="G333" s="295"/>
      <c r="H333" s="302"/>
      <c r="I333" s="296"/>
      <c r="J333" s="27"/>
      <c r="K333" s="27"/>
      <c r="L333" s="27"/>
      <c r="M333" s="41"/>
      <c r="N333" s="41"/>
      <c r="O333" s="41"/>
      <c r="P333" s="41"/>
      <c r="Q333" s="27"/>
      <c r="R333" s="27"/>
    </row>
    <row r="334" spans="4:18" s="25" customFormat="1" ht="15.75" customHeight="1">
      <c r="D334" s="26"/>
      <c r="E334" s="289"/>
      <c r="F334" s="318"/>
      <c r="G334" s="295"/>
      <c r="H334" s="302"/>
      <c r="I334" s="296"/>
      <c r="J334" s="27"/>
      <c r="K334" s="27"/>
      <c r="L334" s="27"/>
      <c r="M334" s="41"/>
      <c r="N334" s="41"/>
      <c r="O334" s="41"/>
      <c r="P334" s="41"/>
      <c r="Q334" s="27"/>
      <c r="R334" s="27"/>
    </row>
    <row r="335" spans="4:18" s="25" customFormat="1" ht="15.75" customHeight="1">
      <c r="D335" s="26"/>
      <c r="E335" s="289"/>
      <c r="F335" s="318"/>
      <c r="G335" s="295"/>
      <c r="H335" s="302"/>
      <c r="I335" s="296"/>
      <c r="J335" s="27"/>
      <c r="K335" s="27"/>
      <c r="L335" s="27"/>
      <c r="M335" s="41"/>
      <c r="N335" s="41"/>
      <c r="O335" s="41"/>
      <c r="P335" s="41"/>
      <c r="Q335" s="27"/>
      <c r="R335" s="27"/>
    </row>
    <row r="336" spans="4:18" s="25" customFormat="1" ht="15.75" customHeight="1">
      <c r="D336" s="26"/>
      <c r="E336" s="289"/>
      <c r="F336" s="318"/>
      <c r="G336" s="295"/>
      <c r="H336" s="302"/>
      <c r="I336" s="296"/>
      <c r="J336" s="27"/>
      <c r="K336" s="27"/>
      <c r="L336" s="27"/>
      <c r="M336" s="41"/>
      <c r="N336" s="41"/>
      <c r="O336" s="41"/>
      <c r="P336" s="41"/>
      <c r="Q336" s="27"/>
      <c r="R336" s="27"/>
    </row>
    <row r="337" spans="3:18" s="25" customFormat="1" ht="15.75" customHeight="1">
      <c r="D337" s="26"/>
      <c r="E337" s="289"/>
      <c r="F337" s="318"/>
      <c r="G337" s="295"/>
      <c r="H337" s="302"/>
      <c r="I337" s="296"/>
      <c r="J337" s="27"/>
      <c r="K337" s="27"/>
      <c r="L337" s="27"/>
      <c r="M337" s="41"/>
      <c r="N337" s="41"/>
      <c r="O337" s="41"/>
      <c r="P337" s="41"/>
      <c r="Q337" s="27"/>
      <c r="R337" s="27"/>
    </row>
    <row r="338" spans="3:18" s="25" customFormat="1" ht="15.75" customHeight="1">
      <c r="D338" s="26"/>
      <c r="E338" s="289"/>
      <c r="F338" s="318"/>
      <c r="G338" s="295"/>
      <c r="H338" s="302"/>
      <c r="I338" s="296"/>
      <c r="J338" s="27"/>
      <c r="K338" s="27"/>
      <c r="L338" s="27"/>
      <c r="M338" s="41"/>
      <c r="N338" s="41"/>
      <c r="O338" s="41"/>
      <c r="P338" s="41"/>
      <c r="Q338" s="27"/>
      <c r="R338" s="27"/>
    </row>
    <row r="339" spans="3:18" s="25" customFormat="1" ht="15.75" customHeight="1">
      <c r="D339" s="26"/>
      <c r="E339" s="289"/>
      <c r="F339" s="318"/>
      <c r="G339" s="295"/>
      <c r="H339" s="302"/>
      <c r="I339" s="296"/>
      <c r="J339" s="27"/>
      <c r="K339" s="27"/>
      <c r="L339" s="27"/>
      <c r="M339" s="41"/>
      <c r="N339" s="41"/>
      <c r="O339" s="41"/>
      <c r="P339" s="41"/>
      <c r="Q339" s="27"/>
      <c r="R339" s="27"/>
    </row>
    <row r="340" spans="3:18" s="25" customFormat="1" ht="15.75" customHeight="1">
      <c r="D340" s="26"/>
      <c r="E340" s="289"/>
      <c r="F340" s="318"/>
      <c r="G340" s="295"/>
      <c r="H340" s="302"/>
      <c r="I340" s="296"/>
      <c r="J340" s="27"/>
      <c r="K340" s="27"/>
      <c r="L340" s="27"/>
      <c r="M340" s="41"/>
      <c r="N340" s="41"/>
      <c r="O340" s="41"/>
      <c r="P340" s="41"/>
      <c r="Q340" s="27"/>
      <c r="R340" s="27"/>
    </row>
    <row r="341" spans="3:18" s="25" customFormat="1" ht="15.75" customHeight="1">
      <c r="D341" s="26"/>
      <c r="E341" s="289"/>
      <c r="F341" s="318"/>
      <c r="G341" s="295"/>
      <c r="H341" s="302"/>
      <c r="I341" s="296"/>
      <c r="J341" s="27"/>
      <c r="K341" s="27"/>
      <c r="L341" s="27"/>
      <c r="M341" s="41"/>
      <c r="N341" s="41"/>
      <c r="O341" s="41"/>
      <c r="P341" s="41"/>
      <c r="Q341" s="27"/>
      <c r="R341" s="27"/>
    </row>
    <row r="342" spans="3:18" s="25" customFormat="1" ht="15.75" customHeight="1">
      <c r="D342" s="26"/>
      <c r="E342" s="289"/>
      <c r="F342" s="318"/>
      <c r="G342" s="295"/>
      <c r="H342" s="302"/>
      <c r="I342" s="296"/>
      <c r="J342" s="27"/>
      <c r="K342" s="27"/>
      <c r="L342" s="27"/>
      <c r="M342" s="41"/>
      <c r="N342" s="41"/>
      <c r="O342" s="41"/>
      <c r="P342" s="41"/>
      <c r="Q342" s="27"/>
      <c r="R342" s="27"/>
    </row>
    <row r="343" spans="3:18" s="25" customFormat="1" ht="15.75" customHeight="1">
      <c r="D343" s="26"/>
      <c r="E343" s="289"/>
      <c r="F343" s="318"/>
      <c r="G343" s="295"/>
      <c r="H343" s="302"/>
      <c r="I343" s="296"/>
      <c r="J343" s="27"/>
      <c r="K343" s="27"/>
      <c r="L343" s="27"/>
      <c r="M343" s="41"/>
      <c r="N343" s="41"/>
      <c r="O343" s="41"/>
      <c r="P343" s="41"/>
      <c r="Q343" s="27"/>
      <c r="R343" s="27"/>
    </row>
    <row r="344" spans="3:18" s="25" customFormat="1" ht="15.75" customHeight="1">
      <c r="D344" s="26"/>
      <c r="E344" s="289"/>
      <c r="F344" s="318"/>
      <c r="G344" s="295"/>
      <c r="H344" s="302"/>
      <c r="I344" s="296"/>
      <c r="J344" s="27"/>
      <c r="K344" s="27"/>
      <c r="L344" s="27"/>
      <c r="M344" s="41"/>
      <c r="N344" s="41"/>
      <c r="O344" s="41"/>
      <c r="P344" s="41"/>
      <c r="Q344" s="27"/>
      <c r="R344" s="27"/>
    </row>
    <row r="345" spans="3:18" s="25" customFormat="1" ht="15.75" customHeight="1">
      <c r="D345" s="26"/>
      <c r="E345" s="289"/>
      <c r="F345" s="318"/>
      <c r="G345" s="295"/>
      <c r="H345" s="302"/>
      <c r="I345" s="296"/>
      <c r="J345" s="27"/>
      <c r="K345" s="27"/>
      <c r="L345" s="27"/>
      <c r="M345" s="41"/>
      <c r="N345" s="41"/>
      <c r="O345" s="41"/>
      <c r="P345" s="41"/>
      <c r="Q345" s="27"/>
      <c r="R345" s="27"/>
    </row>
    <row r="346" spans="3:18" s="25" customFormat="1" ht="15.75" customHeight="1">
      <c r="D346" s="26"/>
      <c r="E346" s="289"/>
      <c r="F346" s="318"/>
      <c r="G346" s="295"/>
      <c r="H346" s="302"/>
      <c r="I346" s="296"/>
      <c r="J346" s="27"/>
      <c r="K346" s="27"/>
      <c r="L346" s="27"/>
      <c r="M346" s="41"/>
      <c r="N346" s="41"/>
      <c r="O346" s="41"/>
      <c r="P346" s="41"/>
      <c r="Q346" s="27"/>
      <c r="R346" s="27"/>
    </row>
    <row r="347" spans="3:18" s="25" customFormat="1" ht="15.75" customHeight="1">
      <c r="D347" s="26"/>
      <c r="E347" s="289"/>
      <c r="F347" s="318"/>
      <c r="G347" s="295"/>
      <c r="H347" s="302"/>
      <c r="I347" s="296"/>
      <c r="J347" s="27"/>
      <c r="K347" s="27"/>
      <c r="L347" s="27"/>
      <c r="M347" s="41"/>
      <c r="N347" s="41"/>
      <c r="O347" s="41"/>
      <c r="P347" s="41"/>
      <c r="Q347" s="27"/>
      <c r="R347" s="27"/>
    </row>
    <row r="348" spans="3:18" s="25" customFormat="1" ht="15.75" customHeight="1">
      <c r="C348" s="26"/>
      <c r="D348" s="26"/>
      <c r="E348" s="289"/>
      <c r="F348" s="318"/>
      <c r="G348" s="295"/>
      <c r="H348" s="302"/>
      <c r="I348" s="296"/>
      <c r="J348" s="27"/>
      <c r="K348" s="27"/>
      <c r="L348" s="27"/>
      <c r="M348" s="41"/>
      <c r="N348" s="41"/>
      <c r="O348" s="41"/>
      <c r="P348" s="41"/>
      <c r="Q348" s="27"/>
      <c r="R348" s="27"/>
    </row>
    <row r="349" spans="3:18" s="25" customFormat="1" ht="15.75" customHeight="1">
      <c r="D349" s="26"/>
      <c r="E349" s="289"/>
      <c r="F349" s="318"/>
      <c r="G349" s="295"/>
      <c r="H349" s="302"/>
      <c r="I349" s="296"/>
      <c r="J349" s="27"/>
      <c r="K349" s="27"/>
      <c r="L349" s="27"/>
      <c r="M349" s="41"/>
      <c r="N349" s="41"/>
      <c r="O349" s="41"/>
      <c r="P349" s="41"/>
      <c r="Q349" s="27"/>
      <c r="R349" s="27"/>
    </row>
    <row r="350" spans="3:18" s="25" customFormat="1" ht="15.75" customHeight="1">
      <c r="D350" s="26"/>
      <c r="E350" s="289"/>
      <c r="F350" s="318"/>
      <c r="G350" s="295"/>
      <c r="H350" s="302"/>
      <c r="I350" s="296"/>
      <c r="J350" s="27"/>
      <c r="K350" s="27"/>
      <c r="L350" s="27"/>
      <c r="M350" s="41"/>
      <c r="N350" s="41"/>
      <c r="O350" s="41"/>
      <c r="P350" s="41"/>
      <c r="Q350" s="27"/>
      <c r="R350" s="27"/>
    </row>
    <row r="351" spans="3:18" s="25" customFormat="1" ht="15.75" customHeight="1">
      <c r="D351" s="26"/>
      <c r="E351" s="289"/>
      <c r="F351" s="318"/>
      <c r="G351" s="295"/>
      <c r="H351" s="302"/>
      <c r="I351" s="296"/>
      <c r="J351" s="27"/>
      <c r="K351" s="27"/>
      <c r="L351" s="27"/>
      <c r="M351" s="41"/>
      <c r="N351" s="41"/>
      <c r="O351" s="41"/>
      <c r="P351" s="41"/>
      <c r="Q351" s="27"/>
      <c r="R351" s="27"/>
    </row>
    <row r="352" spans="3:18" s="25" customFormat="1" ht="15.75" customHeight="1">
      <c r="D352" s="26"/>
      <c r="E352" s="289"/>
      <c r="F352" s="318"/>
      <c r="G352" s="295"/>
      <c r="H352" s="302"/>
      <c r="I352" s="296"/>
      <c r="J352" s="27"/>
      <c r="K352" s="27"/>
      <c r="L352" s="27"/>
      <c r="M352" s="41"/>
      <c r="N352" s="41"/>
      <c r="O352" s="41"/>
      <c r="P352" s="41"/>
      <c r="Q352" s="27"/>
      <c r="R352" s="27"/>
    </row>
    <row r="353" spans="4:18" s="25" customFormat="1" ht="15.75" customHeight="1">
      <c r="D353" s="26"/>
      <c r="E353" s="289"/>
      <c r="F353" s="318"/>
      <c r="G353" s="295"/>
      <c r="H353" s="302"/>
      <c r="I353" s="296"/>
      <c r="J353" s="27"/>
      <c r="K353" s="27"/>
      <c r="L353" s="27"/>
      <c r="M353" s="41"/>
      <c r="N353" s="41"/>
      <c r="O353" s="41"/>
      <c r="P353" s="41"/>
      <c r="Q353" s="27"/>
      <c r="R353" s="27"/>
    </row>
    <row r="354" spans="4:18" s="25" customFormat="1" ht="15.75" customHeight="1">
      <c r="D354" s="26"/>
      <c r="E354" s="289"/>
      <c r="F354" s="318"/>
      <c r="G354" s="295"/>
      <c r="H354" s="302"/>
      <c r="I354" s="296"/>
      <c r="J354" s="27"/>
      <c r="K354" s="27"/>
      <c r="L354" s="27"/>
      <c r="M354" s="41"/>
      <c r="N354" s="41"/>
      <c r="O354" s="41"/>
      <c r="P354" s="41"/>
      <c r="Q354" s="27"/>
      <c r="R354" s="27"/>
    </row>
    <row r="355" spans="4:18" s="25" customFormat="1" ht="15.75" customHeight="1">
      <c r="D355" s="26"/>
      <c r="E355" s="289"/>
      <c r="F355" s="318"/>
      <c r="G355" s="295"/>
      <c r="H355" s="302"/>
      <c r="I355" s="296"/>
      <c r="J355" s="27"/>
      <c r="K355" s="27"/>
      <c r="L355" s="27"/>
      <c r="M355" s="41"/>
      <c r="N355" s="41"/>
      <c r="O355" s="41"/>
      <c r="P355" s="41"/>
      <c r="Q355" s="27"/>
      <c r="R355" s="27"/>
    </row>
    <row r="356" spans="4:18" s="25" customFormat="1" ht="15.75" customHeight="1">
      <c r="D356" s="26"/>
      <c r="E356" s="289"/>
      <c r="F356" s="318"/>
      <c r="G356" s="295"/>
      <c r="H356" s="301"/>
      <c r="I356" s="307"/>
      <c r="J356" s="29"/>
      <c r="K356" s="29"/>
      <c r="L356" s="29"/>
      <c r="M356" s="33"/>
      <c r="N356" s="33"/>
      <c r="O356" s="33"/>
      <c r="P356" s="33"/>
      <c r="Q356" s="27"/>
      <c r="R356" s="27"/>
    </row>
    <row r="357" spans="4:18" s="25" customFormat="1" ht="15.75" customHeight="1">
      <c r="D357" s="26"/>
      <c r="E357" s="289"/>
      <c r="F357" s="318"/>
      <c r="G357" s="295"/>
      <c r="H357" s="301"/>
      <c r="I357" s="307"/>
      <c r="J357" s="29"/>
      <c r="K357" s="29"/>
      <c r="L357" s="29"/>
      <c r="M357" s="33"/>
      <c r="N357" s="33"/>
      <c r="O357" s="33"/>
      <c r="P357" s="33"/>
      <c r="Q357" s="27"/>
      <c r="R357" s="27"/>
    </row>
    <row r="358" spans="4:18" s="25" customFormat="1" ht="15.75" customHeight="1">
      <c r="D358" s="26"/>
      <c r="E358" s="289"/>
      <c r="F358" s="318"/>
      <c r="G358" s="295"/>
      <c r="H358" s="301"/>
      <c r="I358" s="307"/>
      <c r="J358" s="29"/>
      <c r="K358" s="29"/>
      <c r="L358" s="29"/>
      <c r="M358" s="33"/>
      <c r="N358" s="33"/>
      <c r="O358" s="33"/>
      <c r="P358" s="33"/>
      <c r="Q358" s="27"/>
      <c r="R358" s="27"/>
    </row>
    <row r="359" spans="4:18" s="25" customFormat="1" ht="15.75" customHeight="1">
      <c r="D359" s="26"/>
      <c r="E359" s="289"/>
      <c r="F359" s="318"/>
      <c r="G359" s="295"/>
      <c r="H359" s="301"/>
      <c r="I359" s="307"/>
      <c r="J359" s="29"/>
      <c r="K359" s="29"/>
      <c r="L359" s="29"/>
      <c r="M359" s="33"/>
      <c r="N359" s="33"/>
      <c r="O359" s="33"/>
      <c r="P359" s="33"/>
      <c r="Q359" s="27"/>
      <c r="R359" s="27"/>
    </row>
    <row r="360" spans="4:18" s="25" customFormat="1" ht="15.75" customHeight="1">
      <c r="D360" s="26"/>
      <c r="E360" s="289"/>
      <c r="F360" s="318"/>
      <c r="G360" s="295"/>
      <c r="H360" s="301"/>
      <c r="I360" s="307"/>
      <c r="J360" s="29"/>
      <c r="K360" s="29"/>
      <c r="L360" s="29"/>
      <c r="M360" s="33"/>
      <c r="N360" s="33"/>
      <c r="O360" s="33"/>
      <c r="P360" s="33"/>
      <c r="Q360" s="27"/>
      <c r="R360" s="27"/>
    </row>
    <row r="361" spans="4:18" s="25" customFormat="1" ht="15.75" customHeight="1">
      <c r="D361" s="26"/>
      <c r="E361" s="289"/>
      <c r="F361" s="318"/>
      <c r="G361" s="295"/>
      <c r="H361" s="301"/>
      <c r="I361" s="307"/>
      <c r="J361" s="29"/>
      <c r="K361" s="29"/>
      <c r="L361" s="29"/>
      <c r="M361" s="33"/>
      <c r="N361" s="33"/>
      <c r="O361" s="33"/>
      <c r="P361" s="33"/>
      <c r="Q361" s="27"/>
      <c r="R361" s="27"/>
    </row>
    <row r="362" spans="4:18" s="25" customFormat="1" ht="15.75" customHeight="1">
      <c r="D362" s="26"/>
      <c r="E362" s="289"/>
      <c r="F362" s="318"/>
      <c r="G362" s="295"/>
      <c r="H362" s="301"/>
      <c r="I362" s="307"/>
      <c r="J362" s="29"/>
      <c r="K362" s="29"/>
      <c r="L362" s="29"/>
      <c r="M362" s="33"/>
      <c r="N362" s="33"/>
      <c r="O362" s="33"/>
      <c r="P362" s="33"/>
      <c r="Q362" s="27"/>
      <c r="R362" s="27"/>
    </row>
    <row r="363" spans="4:18" s="25" customFormat="1" ht="15.75" customHeight="1">
      <c r="D363" s="26"/>
      <c r="E363" s="289"/>
      <c r="F363" s="318"/>
      <c r="G363" s="295"/>
      <c r="H363" s="301"/>
      <c r="I363" s="307"/>
      <c r="J363" s="29"/>
      <c r="K363" s="29"/>
      <c r="L363" s="31"/>
      <c r="M363" s="33"/>
      <c r="N363" s="33"/>
      <c r="O363" s="33"/>
      <c r="P363" s="33"/>
      <c r="Q363" s="27"/>
      <c r="R363" s="27"/>
    </row>
    <row r="364" spans="4:18" s="25" customFormat="1" ht="15.75" customHeight="1">
      <c r="D364" s="26"/>
      <c r="E364" s="289"/>
      <c r="F364" s="318"/>
      <c r="G364" s="295"/>
      <c r="H364" s="301"/>
      <c r="I364" s="307"/>
      <c r="J364" s="29"/>
      <c r="K364" s="29"/>
      <c r="L364" s="31"/>
      <c r="M364" s="33"/>
      <c r="N364" s="33"/>
      <c r="O364" s="33"/>
      <c r="P364" s="33"/>
      <c r="Q364" s="27"/>
      <c r="R364" s="27"/>
    </row>
    <row r="365" spans="4:18" s="25" customFormat="1" ht="15.75" customHeight="1">
      <c r="D365" s="26"/>
      <c r="E365" s="289"/>
      <c r="F365" s="318"/>
      <c r="G365" s="295"/>
      <c r="H365" s="301"/>
      <c r="I365" s="307"/>
      <c r="J365" s="29"/>
      <c r="K365" s="27"/>
      <c r="L365" s="32"/>
      <c r="M365" s="41"/>
      <c r="N365" s="41"/>
      <c r="O365" s="41"/>
      <c r="P365" s="41"/>
      <c r="Q365" s="27"/>
      <c r="R365" s="27"/>
    </row>
    <row r="366" spans="4:18" s="25" customFormat="1" ht="15.75" customHeight="1">
      <c r="D366" s="26"/>
      <c r="E366" s="289"/>
      <c r="F366" s="318"/>
      <c r="G366" s="295"/>
      <c r="H366" s="301"/>
      <c r="I366" s="307"/>
      <c r="J366" s="29"/>
      <c r="K366" s="27"/>
      <c r="L366" s="32"/>
      <c r="M366" s="41"/>
      <c r="N366" s="41"/>
      <c r="O366" s="41"/>
      <c r="P366" s="41"/>
      <c r="Q366" s="27"/>
      <c r="R366" s="27"/>
    </row>
    <row r="367" spans="4:18" s="25" customFormat="1" ht="15.75" customHeight="1">
      <c r="D367" s="26"/>
      <c r="E367" s="289"/>
      <c r="F367" s="318"/>
      <c r="G367" s="295"/>
      <c r="H367" s="301"/>
      <c r="I367" s="307"/>
      <c r="J367" s="29"/>
      <c r="K367" s="27"/>
      <c r="L367" s="32"/>
      <c r="M367" s="41"/>
      <c r="N367" s="41"/>
      <c r="O367" s="41"/>
      <c r="P367" s="41"/>
      <c r="Q367" s="27"/>
      <c r="R367" s="27"/>
    </row>
    <row r="368" spans="4:18" s="25" customFormat="1" ht="15.75" customHeight="1">
      <c r="D368" s="26"/>
      <c r="E368" s="289"/>
      <c r="F368" s="318"/>
      <c r="G368" s="295"/>
      <c r="H368" s="301"/>
      <c r="I368" s="307"/>
      <c r="J368" s="29"/>
      <c r="K368" s="27"/>
      <c r="L368" s="32"/>
      <c r="M368" s="41"/>
      <c r="N368" s="41"/>
      <c r="O368" s="41"/>
      <c r="P368" s="41"/>
      <c r="Q368" s="27"/>
      <c r="R368" s="27"/>
    </row>
    <row r="369" spans="4:18" s="25" customFormat="1" ht="15.75" customHeight="1">
      <c r="D369" s="26"/>
      <c r="E369" s="289"/>
      <c r="F369" s="318"/>
      <c r="G369" s="295"/>
      <c r="H369" s="301"/>
      <c r="I369" s="307"/>
      <c r="J369" s="29"/>
      <c r="K369" s="27"/>
      <c r="L369" s="32"/>
      <c r="M369" s="41"/>
      <c r="N369" s="41"/>
      <c r="O369" s="41"/>
      <c r="P369" s="41"/>
      <c r="Q369" s="27"/>
      <c r="R369" s="27"/>
    </row>
    <row r="370" spans="4:18" s="25" customFormat="1" ht="15.75" customHeight="1">
      <c r="D370" s="26"/>
      <c r="E370" s="289"/>
      <c r="F370" s="318"/>
      <c r="G370" s="295"/>
      <c r="H370" s="301"/>
      <c r="I370" s="307"/>
      <c r="J370" s="29"/>
      <c r="K370" s="27"/>
      <c r="L370" s="32"/>
      <c r="M370" s="41"/>
      <c r="N370" s="41"/>
      <c r="O370" s="41"/>
      <c r="P370" s="41"/>
      <c r="Q370" s="27"/>
      <c r="R370" s="27"/>
    </row>
    <row r="371" spans="4:18" s="25" customFormat="1" ht="15.75" customHeight="1">
      <c r="D371" s="26"/>
      <c r="E371" s="289"/>
      <c r="F371" s="318"/>
      <c r="G371" s="295"/>
      <c r="H371" s="301"/>
      <c r="I371" s="307"/>
      <c r="J371" s="29"/>
      <c r="K371" s="27"/>
      <c r="L371" s="32"/>
      <c r="M371" s="41"/>
      <c r="N371" s="41"/>
      <c r="O371" s="41"/>
      <c r="P371" s="41"/>
      <c r="Q371" s="27"/>
      <c r="R371" s="27"/>
    </row>
    <row r="372" spans="4:18" s="25" customFormat="1" ht="15.75" customHeight="1">
      <c r="D372" s="26"/>
      <c r="E372" s="289"/>
      <c r="F372" s="318"/>
      <c r="G372" s="295"/>
      <c r="H372" s="301"/>
      <c r="I372" s="307"/>
      <c r="J372" s="29"/>
      <c r="K372" s="27"/>
      <c r="L372" s="32"/>
      <c r="M372" s="41"/>
      <c r="N372" s="41"/>
      <c r="O372" s="41"/>
      <c r="P372" s="41"/>
      <c r="Q372" s="27"/>
      <c r="R372" s="27"/>
    </row>
    <row r="373" spans="4:18" s="25" customFormat="1" ht="15.75" customHeight="1">
      <c r="D373" s="26"/>
      <c r="E373" s="289"/>
      <c r="F373" s="318"/>
      <c r="G373" s="295"/>
      <c r="H373" s="301"/>
      <c r="I373" s="307"/>
      <c r="J373" s="29"/>
      <c r="K373" s="27"/>
      <c r="L373" s="32"/>
      <c r="M373" s="41"/>
      <c r="N373" s="41"/>
      <c r="O373" s="41"/>
      <c r="P373" s="41"/>
      <c r="Q373" s="27"/>
      <c r="R373" s="27"/>
    </row>
    <row r="374" spans="4:18" s="25" customFormat="1" ht="15.75" customHeight="1">
      <c r="D374" s="26"/>
      <c r="E374" s="289"/>
      <c r="F374" s="318"/>
      <c r="G374" s="295"/>
      <c r="H374" s="301"/>
      <c r="I374" s="307"/>
      <c r="J374" s="29"/>
      <c r="K374" s="27"/>
      <c r="L374" s="27"/>
      <c r="M374" s="41"/>
      <c r="N374" s="41"/>
      <c r="O374" s="41"/>
      <c r="P374" s="41"/>
      <c r="Q374" s="27"/>
      <c r="R374" s="27"/>
    </row>
    <row r="375" spans="4:18" s="25" customFormat="1" ht="15.75" customHeight="1">
      <c r="D375" s="26"/>
      <c r="E375" s="289"/>
      <c r="F375" s="318"/>
      <c r="G375" s="295"/>
      <c r="H375" s="301"/>
      <c r="I375" s="307"/>
      <c r="J375" s="29"/>
      <c r="K375" s="27"/>
      <c r="L375" s="27"/>
      <c r="M375" s="41"/>
      <c r="N375" s="41"/>
      <c r="O375" s="41"/>
      <c r="P375" s="41"/>
      <c r="Q375" s="27"/>
      <c r="R375" s="27"/>
    </row>
    <row r="376" spans="4:18" s="25" customFormat="1" ht="15.75" customHeight="1">
      <c r="D376" s="26"/>
      <c r="E376" s="289"/>
      <c r="F376" s="318"/>
      <c r="G376" s="295"/>
      <c r="H376" s="301"/>
      <c r="I376" s="307"/>
      <c r="J376" s="29"/>
      <c r="K376" s="27"/>
      <c r="L376" s="27"/>
      <c r="M376" s="41"/>
      <c r="N376" s="41"/>
      <c r="O376" s="41"/>
      <c r="P376" s="41"/>
      <c r="Q376" s="27"/>
      <c r="R376" s="27"/>
    </row>
    <row r="377" spans="4:18" s="25" customFormat="1" ht="15.75" customHeight="1">
      <c r="D377" s="26"/>
      <c r="E377" s="289"/>
      <c r="F377" s="318"/>
      <c r="G377" s="295"/>
      <c r="H377" s="302"/>
      <c r="I377" s="296"/>
      <c r="J377" s="27"/>
      <c r="K377" s="27"/>
      <c r="L377" s="27"/>
      <c r="M377" s="41"/>
      <c r="N377" s="41"/>
      <c r="O377" s="41"/>
      <c r="P377" s="41"/>
      <c r="Q377" s="27"/>
      <c r="R377" s="27"/>
    </row>
    <row r="378" spans="4:18" s="25" customFormat="1" ht="15.75" customHeight="1">
      <c r="D378" s="26"/>
      <c r="E378" s="289"/>
      <c r="F378" s="318"/>
      <c r="G378" s="295"/>
      <c r="H378" s="302"/>
      <c r="I378" s="296"/>
      <c r="J378" s="27"/>
      <c r="K378" s="27"/>
      <c r="L378" s="27"/>
      <c r="M378" s="41"/>
      <c r="N378" s="41"/>
      <c r="O378" s="41"/>
      <c r="P378" s="41"/>
      <c r="Q378" s="27"/>
      <c r="R378" s="27"/>
    </row>
    <row r="379" spans="4:18" s="25" customFormat="1" ht="15.75" customHeight="1">
      <c r="D379" s="26"/>
      <c r="E379" s="289"/>
      <c r="F379" s="318"/>
      <c r="G379" s="295"/>
      <c r="H379" s="302"/>
      <c r="I379" s="296"/>
      <c r="J379" s="27"/>
      <c r="K379" s="27"/>
      <c r="L379" s="27"/>
      <c r="M379" s="41"/>
      <c r="N379" s="41"/>
      <c r="O379" s="41"/>
      <c r="P379" s="41"/>
      <c r="Q379" s="27"/>
      <c r="R379" s="27"/>
    </row>
    <row r="380" spans="4:18" s="25" customFormat="1" ht="15.75" customHeight="1">
      <c r="D380" s="26"/>
      <c r="E380" s="289"/>
      <c r="F380" s="318"/>
      <c r="G380" s="295"/>
      <c r="H380" s="302"/>
      <c r="I380" s="296"/>
      <c r="J380" s="27"/>
      <c r="K380" s="27"/>
      <c r="L380" s="31"/>
      <c r="M380" s="33"/>
      <c r="N380" s="33"/>
      <c r="O380" s="33"/>
      <c r="P380" s="33"/>
      <c r="Q380" s="27"/>
      <c r="R380" s="27"/>
    </row>
    <row r="381" spans="4:18" s="25" customFormat="1" ht="15.75" customHeight="1">
      <c r="D381" s="26"/>
      <c r="E381" s="289"/>
      <c r="F381" s="318"/>
      <c r="G381" s="295"/>
      <c r="H381" s="302"/>
      <c r="I381" s="296"/>
      <c r="J381" s="27"/>
      <c r="K381" s="27"/>
      <c r="L381" s="27"/>
      <c r="M381" s="41"/>
      <c r="N381" s="41"/>
      <c r="O381" s="41"/>
      <c r="P381" s="41"/>
      <c r="Q381" s="27"/>
      <c r="R381" s="27"/>
    </row>
    <row r="382" spans="4:18" s="25" customFormat="1" ht="15.75" customHeight="1">
      <c r="D382" s="26"/>
      <c r="E382" s="289"/>
      <c r="F382" s="318"/>
      <c r="G382" s="295"/>
      <c r="H382" s="302"/>
      <c r="I382" s="296"/>
      <c r="J382" s="27"/>
      <c r="K382" s="27"/>
      <c r="L382" s="31"/>
      <c r="M382" s="33"/>
      <c r="N382" s="33"/>
      <c r="O382" s="33"/>
      <c r="P382" s="33"/>
      <c r="Q382" s="27"/>
      <c r="R382" s="27"/>
    </row>
    <row r="383" spans="4:18" s="25" customFormat="1" ht="15.75" customHeight="1">
      <c r="D383" s="26"/>
      <c r="E383" s="289"/>
      <c r="F383" s="318"/>
      <c r="G383" s="295"/>
      <c r="H383" s="302"/>
      <c r="I383" s="296"/>
      <c r="J383" s="27"/>
      <c r="K383" s="27"/>
      <c r="L383" s="27"/>
      <c r="M383" s="41"/>
      <c r="N383" s="41"/>
      <c r="O383" s="41"/>
      <c r="P383" s="41"/>
      <c r="Q383" s="27"/>
      <c r="R383" s="27"/>
    </row>
    <row r="384" spans="4:18" s="25" customFormat="1" ht="15.75" customHeight="1">
      <c r="D384" s="26"/>
      <c r="E384" s="289"/>
      <c r="F384" s="318"/>
      <c r="G384" s="295"/>
      <c r="H384" s="302"/>
      <c r="I384" s="296"/>
      <c r="J384" s="27"/>
      <c r="K384" s="27"/>
      <c r="L384" s="27"/>
      <c r="M384" s="41"/>
      <c r="N384" s="41"/>
      <c r="O384" s="41"/>
      <c r="P384" s="41"/>
      <c r="Q384" s="27"/>
      <c r="R384" s="27"/>
    </row>
    <row r="385" spans="4:18" s="25" customFormat="1" ht="15.75" customHeight="1">
      <c r="D385" s="26"/>
      <c r="E385" s="289"/>
      <c r="F385" s="318"/>
      <c r="G385" s="295"/>
      <c r="H385" s="302"/>
      <c r="I385" s="296"/>
      <c r="J385" s="27"/>
      <c r="K385" s="27"/>
      <c r="L385" s="27"/>
      <c r="M385" s="41"/>
      <c r="N385" s="41"/>
      <c r="O385" s="41"/>
      <c r="P385" s="41"/>
      <c r="Q385" s="27"/>
      <c r="R385" s="27"/>
    </row>
    <row r="386" spans="4:18" s="25" customFormat="1" ht="15.75" customHeight="1">
      <c r="D386" s="26"/>
      <c r="E386" s="289"/>
      <c r="F386" s="318"/>
      <c r="G386" s="295"/>
      <c r="H386" s="302"/>
      <c r="I386" s="296"/>
      <c r="J386" s="27"/>
      <c r="K386" s="27"/>
      <c r="L386" s="27"/>
      <c r="M386" s="41"/>
      <c r="N386" s="41"/>
      <c r="O386" s="41"/>
      <c r="P386" s="41"/>
      <c r="Q386" s="27"/>
      <c r="R386" s="27"/>
    </row>
    <row r="387" spans="4:18" s="25" customFormat="1" ht="15.75" customHeight="1">
      <c r="D387" s="26"/>
      <c r="E387" s="289"/>
      <c r="F387" s="318"/>
      <c r="G387" s="295"/>
      <c r="H387" s="302"/>
      <c r="I387" s="296"/>
      <c r="J387" s="27"/>
      <c r="K387" s="27"/>
      <c r="L387" s="31"/>
      <c r="M387" s="33"/>
      <c r="N387" s="33"/>
      <c r="O387" s="33"/>
      <c r="P387" s="33"/>
      <c r="Q387" s="27"/>
      <c r="R387" s="27"/>
    </row>
    <row r="388" spans="4:18" s="25" customFormat="1" ht="15.75" customHeight="1">
      <c r="D388" s="26"/>
      <c r="E388" s="289"/>
      <c r="F388" s="318"/>
      <c r="G388" s="295"/>
      <c r="H388" s="302"/>
      <c r="I388" s="296"/>
      <c r="J388" s="27"/>
      <c r="K388" s="27"/>
      <c r="L388" s="27"/>
      <c r="M388" s="41"/>
      <c r="N388" s="41"/>
      <c r="O388" s="41"/>
      <c r="P388" s="41"/>
      <c r="Q388" s="27"/>
      <c r="R388" s="27"/>
    </row>
    <row r="389" spans="4:18" s="25" customFormat="1" ht="15.75" customHeight="1">
      <c r="D389" s="26"/>
      <c r="E389" s="289"/>
      <c r="F389" s="318"/>
      <c r="G389" s="295"/>
      <c r="H389" s="302"/>
      <c r="I389" s="296"/>
      <c r="J389" s="27"/>
      <c r="K389" s="27"/>
      <c r="L389" s="27"/>
      <c r="M389" s="41"/>
      <c r="N389" s="41"/>
      <c r="O389" s="41"/>
      <c r="P389" s="41"/>
      <c r="Q389" s="27"/>
      <c r="R389" s="27"/>
    </row>
    <row r="390" spans="4:18" s="25" customFormat="1" ht="15.75" customHeight="1">
      <c r="D390" s="26"/>
      <c r="E390" s="289"/>
      <c r="F390" s="318"/>
      <c r="G390" s="295"/>
      <c r="H390" s="302"/>
      <c r="I390" s="296"/>
      <c r="J390" s="27"/>
      <c r="K390" s="27"/>
      <c r="L390" s="27"/>
      <c r="M390" s="41"/>
      <c r="N390" s="41"/>
      <c r="O390" s="41"/>
      <c r="P390" s="41"/>
      <c r="Q390" s="27"/>
      <c r="R390" s="27"/>
    </row>
    <row r="391" spans="4:18" s="25" customFormat="1" ht="15.75" customHeight="1">
      <c r="D391" s="26"/>
      <c r="E391" s="289"/>
      <c r="F391" s="318"/>
      <c r="G391" s="295"/>
      <c r="H391" s="302"/>
      <c r="I391" s="296"/>
      <c r="J391" s="27"/>
      <c r="K391" s="27"/>
      <c r="L391" s="27"/>
      <c r="M391" s="41"/>
      <c r="N391" s="41"/>
      <c r="O391" s="41"/>
      <c r="P391" s="41"/>
      <c r="Q391" s="27"/>
      <c r="R391" s="27"/>
    </row>
    <row r="392" spans="4:18" s="25" customFormat="1" ht="15.75" customHeight="1">
      <c r="D392" s="26"/>
      <c r="E392" s="289"/>
      <c r="F392" s="318"/>
      <c r="G392" s="295"/>
      <c r="H392" s="302"/>
      <c r="I392" s="296"/>
      <c r="J392" s="27"/>
      <c r="K392" s="27"/>
      <c r="L392" s="27"/>
      <c r="M392" s="41"/>
      <c r="N392" s="41"/>
      <c r="O392" s="41"/>
      <c r="P392" s="41"/>
      <c r="Q392" s="27"/>
      <c r="R392" s="27"/>
    </row>
    <row r="393" spans="4:18" s="25" customFormat="1" ht="15.75" customHeight="1">
      <c r="D393" s="26"/>
      <c r="E393" s="289"/>
      <c r="F393" s="318"/>
      <c r="G393" s="295"/>
      <c r="H393" s="302"/>
      <c r="I393" s="296"/>
      <c r="J393" s="27"/>
      <c r="K393" s="27"/>
      <c r="L393" s="27"/>
      <c r="M393" s="41"/>
      <c r="N393" s="41"/>
      <c r="O393" s="41"/>
      <c r="P393" s="41"/>
      <c r="Q393" s="27"/>
      <c r="R393" s="27"/>
    </row>
    <row r="394" spans="4:18" s="25" customFormat="1" ht="15.75" customHeight="1">
      <c r="D394" s="26"/>
      <c r="E394" s="289"/>
      <c r="F394" s="318"/>
      <c r="G394" s="295"/>
      <c r="H394" s="302"/>
      <c r="I394" s="296"/>
      <c r="J394" s="27"/>
      <c r="K394" s="27"/>
      <c r="L394" s="27"/>
      <c r="M394" s="41"/>
      <c r="N394" s="41"/>
      <c r="O394" s="41"/>
      <c r="P394" s="41"/>
      <c r="Q394" s="27"/>
      <c r="R394" s="27"/>
    </row>
    <row r="395" spans="4:18" s="25" customFormat="1" ht="15.75" customHeight="1">
      <c r="D395" s="26"/>
      <c r="E395" s="289"/>
      <c r="F395" s="318"/>
      <c r="G395" s="295"/>
      <c r="H395" s="302"/>
      <c r="I395" s="296"/>
      <c r="J395" s="27"/>
      <c r="K395" s="27"/>
      <c r="L395" s="27"/>
      <c r="M395" s="41"/>
      <c r="N395" s="41"/>
      <c r="O395" s="41"/>
      <c r="P395" s="41"/>
      <c r="Q395" s="27"/>
      <c r="R395" s="27"/>
    </row>
    <row r="396" spans="4:18" s="25" customFormat="1" ht="15.75" customHeight="1">
      <c r="D396" s="26"/>
      <c r="E396" s="289"/>
      <c r="F396" s="318"/>
      <c r="G396" s="295"/>
      <c r="H396" s="302"/>
      <c r="I396" s="296"/>
      <c r="J396" s="27"/>
      <c r="K396" s="27"/>
      <c r="L396" s="27"/>
      <c r="M396" s="41"/>
      <c r="N396" s="41"/>
      <c r="O396" s="41"/>
      <c r="P396" s="41"/>
      <c r="Q396" s="27"/>
      <c r="R396" s="27"/>
    </row>
    <row r="397" spans="4:18" s="25" customFormat="1" ht="15.75" customHeight="1">
      <c r="D397" s="26"/>
      <c r="E397" s="289"/>
      <c r="F397" s="318"/>
      <c r="G397" s="295"/>
      <c r="H397" s="302"/>
      <c r="I397" s="296"/>
      <c r="J397" s="27"/>
      <c r="K397" s="27"/>
      <c r="L397" s="27"/>
      <c r="M397" s="41"/>
      <c r="N397" s="41"/>
      <c r="O397" s="41"/>
      <c r="P397" s="41"/>
      <c r="Q397" s="27"/>
      <c r="R397" s="27"/>
    </row>
    <row r="398" spans="4:18" s="25" customFormat="1" ht="15.75" customHeight="1">
      <c r="D398" s="26"/>
      <c r="E398" s="289"/>
      <c r="F398" s="318"/>
      <c r="G398" s="295"/>
      <c r="H398" s="302"/>
      <c r="I398" s="296"/>
      <c r="J398" s="27"/>
      <c r="K398" s="27"/>
      <c r="L398" s="27"/>
      <c r="M398" s="41"/>
      <c r="N398" s="41"/>
      <c r="O398" s="41"/>
      <c r="P398" s="41"/>
      <c r="Q398" s="27"/>
      <c r="R398" s="27"/>
    </row>
    <row r="399" spans="4:18" s="25" customFormat="1" ht="15.75" customHeight="1">
      <c r="D399" s="26"/>
      <c r="E399" s="289"/>
      <c r="F399" s="318"/>
      <c r="G399" s="295"/>
      <c r="H399" s="302"/>
      <c r="I399" s="296"/>
      <c r="J399" s="27"/>
      <c r="K399" s="27"/>
      <c r="L399" s="27"/>
      <c r="M399" s="41"/>
      <c r="N399" s="41"/>
      <c r="O399" s="41"/>
      <c r="P399" s="41"/>
      <c r="Q399" s="27"/>
      <c r="R399" s="27"/>
    </row>
    <row r="400" spans="4:18" s="25" customFormat="1" ht="15.75" customHeight="1">
      <c r="D400" s="26"/>
      <c r="E400" s="289"/>
      <c r="F400" s="318"/>
      <c r="G400" s="295"/>
      <c r="H400" s="302"/>
      <c r="I400" s="296"/>
      <c r="J400" s="27"/>
      <c r="K400" s="27"/>
      <c r="L400" s="27"/>
      <c r="M400" s="41"/>
      <c r="N400" s="41"/>
      <c r="O400" s="41"/>
      <c r="P400" s="41"/>
      <c r="Q400" s="27"/>
      <c r="R400" s="27"/>
    </row>
    <row r="401" spans="4:18" s="25" customFormat="1" ht="15.75" customHeight="1">
      <c r="D401" s="26"/>
      <c r="E401" s="289"/>
      <c r="F401" s="318"/>
      <c r="G401" s="295"/>
      <c r="H401" s="302"/>
      <c r="I401" s="296"/>
      <c r="J401" s="27"/>
      <c r="K401" s="27"/>
      <c r="L401" s="31"/>
      <c r="M401" s="33"/>
      <c r="N401" s="33"/>
      <c r="O401" s="33"/>
      <c r="P401" s="33"/>
      <c r="Q401" s="27"/>
      <c r="R401" s="27"/>
    </row>
    <row r="402" spans="4:18" s="25" customFormat="1" ht="15.75" customHeight="1">
      <c r="D402" s="26"/>
      <c r="E402" s="289"/>
      <c r="F402" s="318"/>
      <c r="G402" s="295"/>
      <c r="H402" s="302"/>
      <c r="I402" s="296"/>
      <c r="J402" s="27"/>
      <c r="K402" s="27"/>
      <c r="L402" s="27"/>
      <c r="M402" s="41"/>
      <c r="N402" s="41"/>
      <c r="O402" s="41"/>
      <c r="P402" s="41"/>
      <c r="Q402" s="27"/>
      <c r="R402" s="27"/>
    </row>
    <row r="403" spans="4:18" s="25" customFormat="1" ht="15.75" customHeight="1">
      <c r="D403" s="26"/>
      <c r="E403" s="289"/>
      <c r="F403" s="318"/>
      <c r="G403" s="295"/>
      <c r="H403" s="302"/>
      <c r="I403" s="296"/>
      <c r="J403" s="27"/>
      <c r="K403" s="27"/>
      <c r="L403" s="27"/>
      <c r="M403" s="41"/>
      <c r="N403" s="41"/>
      <c r="O403" s="41"/>
      <c r="P403" s="41"/>
      <c r="Q403" s="27"/>
      <c r="R403" s="27"/>
    </row>
    <row r="404" spans="4:18" s="25" customFormat="1" ht="15.75" customHeight="1">
      <c r="D404" s="26"/>
      <c r="E404" s="289"/>
      <c r="F404" s="318"/>
      <c r="G404" s="295"/>
      <c r="H404" s="302"/>
      <c r="I404" s="296"/>
      <c r="J404" s="27"/>
      <c r="K404" s="27"/>
      <c r="L404" s="27"/>
      <c r="M404" s="41"/>
      <c r="N404" s="41"/>
      <c r="O404" s="41"/>
      <c r="P404" s="41"/>
      <c r="Q404" s="27"/>
      <c r="R404" s="27"/>
    </row>
    <row r="405" spans="4:18" s="25" customFormat="1" ht="15.75" customHeight="1">
      <c r="D405" s="26"/>
      <c r="E405" s="289"/>
      <c r="F405" s="318"/>
      <c r="G405" s="295"/>
      <c r="H405" s="302"/>
      <c r="I405" s="296"/>
      <c r="J405" s="27"/>
      <c r="K405" s="27"/>
      <c r="L405" s="27"/>
      <c r="M405" s="41"/>
      <c r="N405" s="41"/>
      <c r="O405" s="41"/>
      <c r="P405" s="41"/>
      <c r="Q405" s="27"/>
      <c r="R405" s="27"/>
    </row>
    <row r="406" spans="4:18" s="25" customFormat="1" ht="15.75" customHeight="1">
      <c r="D406" s="26"/>
      <c r="E406" s="289"/>
      <c r="F406" s="318"/>
      <c r="G406" s="295"/>
      <c r="H406" s="302"/>
      <c r="I406" s="296"/>
      <c r="J406" s="27"/>
      <c r="K406" s="27"/>
      <c r="L406" s="27"/>
      <c r="M406" s="41"/>
      <c r="N406" s="41"/>
      <c r="O406" s="41"/>
      <c r="P406" s="41"/>
      <c r="Q406" s="27"/>
      <c r="R406" s="27"/>
    </row>
    <row r="407" spans="4:18" s="25" customFormat="1" ht="15.75" customHeight="1">
      <c r="D407" s="26"/>
      <c r="E407" s="289"/>
      <c r="F407" s="318"/>
      <c r="G407" s="295"/>
      <c r="H407" s="302"/>
      <c r="I407" s="296"/>
      <c r="J407" s="27"/>
      <c r="K407" s="27"/>
      <c r="L407" s="27"/>
      <c r="M407" s="41"/>
      <c r="N407" s="41"/>
      <c r="O407" s="41"/>
      <c r="P407" s="41"/>
      <c r="Q407" s="27"/>
      <c r="R407" s="27"/>
    </row>
    <row r="408" spans="4:18" s="25" customFormat="1" ht="15.75" customHeight="1">
      <c r="D408" s="26"/>
      <c r="E408" s="289"/>
      <c r="F408" s="318"/>
      <c r="G408" s="295"/>
      <c r="H408" s="302"/>
      <c r="I408" s="296"/>
      <c r="J408" s="27"/>
      <c r="K408" s="27"/>
      <c r="L408" s="27"/>
      <c r="M408" s="41"/>
      <c r="N408" s="41"/>
      <c r="O408" s="41"/>
      <c r="P408" s="41"/>
      <c r="Q408" s="27"/>
      <c r="R408" s="27"/>
    </row>
    <row r="409" spans="4:18" s="25" customFormat="1" ht="15.75" customHeight="1">
      <c r="D409" s="26"/>
      <c r="E409" s="289"/>
      <c r="F409" s="318"/>
      <c r="G409" s="295"/>
      <c r="H409" s="302"/>
      <c r="I409" s="296"/>
      <c r="J409" s="27"/>
      <c r="K409" s="27"/>
      <c r="L409" s="27"/>
      <c r="M409" s="41"/>
      <c r="N409" s="41"/>
      <c r="O409" s="41"/>
      <c r="P409" s="41"/>
      <c r="Q409" s="27"/>
      <c r="R409" s="27"/>
    </row>
    <row r="410" spans="4:18" s="25" customFormat="1" ht="15.75" customHeight="1">
      <c r="D410" s="26"/>
      <c r="E410" s="289"/>
      <c r="F410" s="318"/>
      <c r="G410" s="295"/>
      <c r="H410" s="302"/>
      <c r="I410" s="296"/>
      <c r="J410" s="27"/>
      <c r="K410" s="27"/>
      <c r="L410" s="27"/>
      <c r="M410" s="41"/>
      <c r="N410" s="41"/>
      <c r="O410" s="41"/>
      <c r="P410" s="41"/>
      <c r="Q410" s="27"/>
      <c r="R410" s="27"/>
    </row>
    <row r="411" spans="4:18" s="25" customFormat="1" ht="15.75" customHeight="1">
      <c r="D411" s="26"/>
      <c r="E411" s="289"/>
      <c r="F411" s="318"/>
      <c r="G411" s="295"/>
      <c r="H411" s="302"/>
      <c r="I411" s="296"/>
      <c r="J411" s="27"/>
      <c r="K411" s="27"/>
      <c r="L411" s="27"/>
      <c r="M411" s="41"/>
      <c r="N411" s="41"/>
      <c r="O411" s="41"/>
      <c r="P411" s="41"/>
      <c r="Q411" s="27"/>
      <c r="R411" s="27"/>
    </row>
    <row r="412" spans="4:18" s="25" customFormat="1" ht="15.75" customHeight="1">
      <c r="D412" s="26"/>
      <c r="E412" s="289"/>
      <c r="F412" s="318"/>
      <c r="G412" s="295"/>
      <c r="H412" s="302"/>
      <c r="I412" s="296"/>
      <c r="J412" s="27"/>
      <c r="K412" s="27"/>
      <c r="L412" s="27"/>
      <c r="M412" s="41"/>
      <c r="N412" s="41"/>
      <c r="O412" s="41"/>
      <c r="P412" s="41"/>
      <c r="Q412" s="27"/>
      <c r="R412" s="27"/>
    </row>
    <row r="413" spans="4:18" s="25" customFormat="1" ht="15.75" customHeight="1">
      <c r="D413" s="26"/>
      <c r="E413" s="289"/>
      <c r="F413" s="318"/>
      <c r="G413" s="295"/>
      <c r="H413" s="302"/>
      <c r="I413" s="296"/>
      <c r="J413" s="27"/>
      <c r="K413" s="27"/>
      <c r="L413" s="27"/>
      <c r="M413" s="41"/>
      <c r="N413" s="41"/>
      <c r="O413" s="41"/>
      <c r="P413" s="41"/>
      <c r="Q413" s="27"/>
      <c r="R413" s="27"/>
    </row>
    <row r="414" spans="4:18" s="25" customFormat="1" ht="15.75" customHeight="1">
      <c r="D414" s="26"/>
      <c r="E414" s="289"/>
      <c r="F414" s="318"/>
      <c r="G414" s="295"/>
      <c r="H414" s="302"/>
      <c r="I414" s="296"/>
      <c r="J414" s="27"/>
      <c r="K414" s="27"/>
      <c r="L414" s="27"/>
      <c r="M414" s="41"/>
      <c r="N414" s="41"/>
      <c r="O414" s="41"/>
      <c r="P414" s="41"/>
      <c r="Q414" s="27"/>
      <c r="R414" s="27"/>
    </row>
    <row r="415" spans="4:18" s="25" customFormat="1" ht="15.75" customHeight="1">
      <c r="D415" s="26"/>
      <c r="E415" s="289"/>
      <c r="F415" s="318"/>
      <c r="G415" s="295"/>
      <c r="H415" s="302"/>
      <c r="I415" s="296"/>
      <c r="J415" s="27"/>
      <c r="K415" s="27"/>
      <c r="L415" s="27"/>
      <c r="M415" s="41"/>
      <c r="N415" s="41"/>
      <c r="O415" s="41"/>
      <c r="P415" s="41"/>
      <c r="Q415" s="27"/>
      <c r="R415" s="27"/>
    </row>
    <row r="416" spans="4:18" s="25" customFormat="1" ht="15.75" customHeight="1">
      <c r="D416" s="26"/>
      <c r="E416" s="289"/>
      <c r="F416" s="318"/>
      <c r="G416" s="295"/>
      <c r="H416" s="302"/>
      <c r="I416" s="296"/>
      <c r="J416" s="27"/>
      <c r="K416" s="27"/>
      <c r="L416" s="27"/>
      <c r="M416" s="41"/>
      <c r="N416" s="41"/>
      <c r="O416" s="41"/>
      <c r="P416" s="41"/>
      <c r="Q416" s="27"/>
      <c r="R416" s="27"/>
    </row>
    <row r="417" spans="4:18" s="25" customFormat="1" ht="15.75" customHeight="1">
      <c r="E417" s="289"/>
      <c r="F417" s="317"/>
      <c r="G417" s="296"/>
      <c r="H417" s="302"/>
      <c r="I417" s="296"/>
      <c r="J417" s="27"/>
      <c r="K417" s="27"/>
      <c r="L417" s="27"/>
      <c r="M417" s="28"/>
      <c r="N417" s="28"/>
      <c r="O417" s="28"/>
      <c r="P417" s="28"/>
      <c r="Q417" s="27"/>
      <c r="R417" s="27"/>
    </row>
    <row r="418" spans="4:18" s="25" customFormat="1" ht="15.75" customHeight="1">
      <c r="D418" s="26"/>
      <c r="E418" s="289"/>
      <c r="F418" s="318"/>
      <c r="G418" s="295"/>
      <c r="H418" s="302"/>
      <c r="I418" s="296"/>
      <c r="J418" s="27"/>
      <c r="K418" s="27"/>
      <c r="L418" s="27"/>
      <c r="M418" s="41"/>
      <c r="N418" s="41"/>
      <c r="O418" s="41"/>
      <c r="P418" s="41"/>
      <c r="Q418" s="27"/>
      <c r="R418" s="27"/>
    </row>
    <row r="419" spans="4:18" s="25" customFormat="1" ht="15.75" customHeight="1">
      <c r="D419" s="26"/>
      <c r="E419" s="289"/>
      <c r="F419" s="318"/>
      <c r="G419" s="295"/>
      <c r="H419" s="302"/>
      <c r="I419" s="296"/>
      <c r="J419" s="27"/>
      <c r="K419" s="27"/>
      <c r="L419" s="27"/>
      <c r="M419" s="41"/>
      <c r="N419" s="41"/>
      <c r="O419" s="41"/>
      <c r="P419" s="41"/>
      <c r="Q419" s="27"/>
      <c r="R419" s="27"/>
    </row>
    <row r="420" spans="4:18" s="25" customFormat="1" ht="15.75" customHeight="1">
      <c r="D420" s="26"/>
      <c r="E420" s="289"/>
      <c r="F420" s="318"/>
      <c r="G420" s="295"/>
      <c r="H420" s="302"/>
      <c r="I420" s="296"/>
      <c r="J420" s="27"/>
      <c r="K420" s="27"/>
      <c r="L420" s="27"/>
      <c r="M420" s="41"/>
      <c r="N420" s="41"/>
      <c r="O420" s="41"/>
      <c r="P420" s="41"/>
      <c r="Q420" s="27"/>
      <c r="R420" s="27"/>
    </row>
    <row r="421" spans="4:18" s="25" customFormat="1" ht="15.75" customHeight="1">
      <c r="D421" s="26"/>
      <c r="E421" s="289"/>
      <c r="F421" s="318"/>
      <c r="G421" s="295"/>
      <c r="H421" s="302"/>
      <c r="I421" s="296"/>
      <c r="J421" s="27"/>
      <c r="K421" s="27"/>
      <c r="L421" s="27"/>
      <c r="M421" s="41"/>
      <c r="N421" s="41"/>
      <c r="O421" s="41"/>
      <c r="P421" s="41"/>
      <c r="Q421" s="27"/>
      <c r="R421" s="27"/>
    </row>
    <row r="422" spans="4:18" s="25" customFormat="1" ht="15.75" customHeight="1">
      <c r="D422" s="26"/>
      <c r="E422" s="289"/>
      <c r="F422" s="318"/>
      <c r="G422" s="295"/>
      <c r="H422" s="302"/>
      <c r="I422" s="296"/>
      <c r="J422" s="27"/>
      <c r="K422" s="27"/>
      <c r="L422" s="27"/>
      <c r="M422" s="41"/>
      <c r="N422" s="41"/>
      <c r="O422" s="41"/>
      <c r="P422" s="41"/>
      <c r="Q422" s="27"/>
      <c r="R422" s="27"/>
    </row>
    <row r="423" spans="4:18" s="25" customFormat="1" ht="15.75" customHeight="1">
      <c r="D423" s="26"/>
      <c r="E423" s="289"/>
      <c r="F423" s="318"/>
      <c r="G423" s="295"/>
      <c r="H423" s="302"/>
      <c r="I423" s="296"/>
      <c r="J423" s="27"/>
      <c r="K423" s="27"/>
      <c r="L423" s="27"/>
      <c r="M423" s="41"/>
      <c r="N423" s="41"/>
      <c r="O423" s="41"/>
      <c r="P423" s="41"/>
      <c r="Q423" s="27"/>
      <c r="R423" s="27"/>
    </row>
    <row r="424" spans="4:18" s="25" customFormat="1" ht="15.75" customHeight="1">
      <c r="D424" s="26"/>
      <c r="E424" s="289"/>
      <c r="F424" s="318"/>
      <c r="G424" s="295"/>
      <c r="H424" s="302"/>
      <c r="I424" s="296"/>
      <c r="J424" s="27"/>
      <c r="K424" s="27"/>
      <c r="L424" s="27"/>
      <c r="M424" s="41"/>
      <c r="N424" s="41"/>
      <c r="O424" s="41"/>
      <c r="P424" s="41"/>
      <c r="Q424" s="27"/>
      <c r="R424" s="27"/>
    </row>
    <row r="425" spans="4:18" s="25" customFormat="1" ht="15.75" customHeight="1">
      <c r="D425" s="26"/>
      <c r="E425" s="289"/>
      <c r="F425" s="318"/>
      <c r="G425" s="295"/>
      <c r="H425" s="302"/>
      <c r="I425" s="296"/>
      <c r="J425" s="27"/>
      <c r="K425" s="27"/>
      <c r="L425" s="27"/>
      <c r="M425" s="41"/>
      <c r="N425" s="41"/>
      <c r="O425" s="41"/>
      <c r="P425" s="41"/>
      <c r="Q425" s="27"/>
      <c r="R425" s="27"/>
    </row>
    <row r="426" spans="4:18" s="25" customFormat="1" ht="15.75" customHeight="1">
      <c r="D426" s="26"/>
      <c r="E426" s="289"/>
      <c r="F426" s="318"/>
      <c r="G426" s="295"/>
      <c r="H426" s="302"/>
      <c r="I426" s="296"/>
      <c r="J426" s="27"/>
      <c r="K426" s="27"/>
      <c r="L426" s="27"/>
      <c r="M426" s="41"/>
      <c r="N426" s="41"/>
      <c r="O426" s="41"/>
      <c r="P426" s="41"/>
      <c r="Q426" s="27"/>
      <c r="R426" s="27"/>
    </row>
    <row r="427" spans="4:18" s="25" customFormat="1" ht="15.75" customHeight="1">
      <c r="D427" s="26"/>
      <c r="E427" s="289"/>
      <c r="F427" s="318"/>
      <c r="G427" s="295"/>
      <c r="H427" s="301"/>
      <c r="I427" s="307"/>
      <c r="J427" s="29"/>
      <c r="K427" s="29"/>
      <c r="L427" s="29"/>
      <c r="M427" s="33"/>
      <c r="N427" s="33"/>
      <c r="O427" s="33"/>
      <c r="P427" s="33"/>
      <c r="Q427" s="27"/>
      <c r="R427" s="27"/>
    </row>
    <row r="428" spans="4:18" s="25" customFormat="1" ht="15.75" customHeight="1">
      <c r="D428" s="26"/>
      <c r="E428" s="289"/>
      <c r="F428" s="318"/>
      <c r="G428" s="295"/>
      <c r="H428" s="301"/>
      <c r="I428" s="307"/>
      <c r="J428" s="29"/>
      <c r="K428" s="29"/>
      <c r="L428" s="29"/>
      <c r="M428" s="33"/>
      <c r="N428" s="33"/>
      <c r="O428" s="33"/>
      <c r="P428" s="33"/>
      <c r="Q428" s="27"/>
      <c r="R428" s="27"/>
    </row>
    <row r="429" spans="4:18" s="25" customFormat="1" ht="15.75" customHeight="1">
      <c r="D429" s="26"/>
      <c r="E429" s="289"/>
      <c r="F429" s="318"/>
      <c r="G429" s="295"/>
      <c r="H429" s="301"/>
      <c r="I429" s="307"/>
      <c r="J429" s="29"/>
      <c r="K429" s="29"/>
      <c r="L429" s="29"/>
      <c r="M429" s="33"/>
      <c r="N429" s="33"/>
      <c r="O429" s="33"/>
      <c r="P429" s="33"/>
      <c r="Q429" s="27"/>
      <c r="R429" s="27"/>
    </row>
    <row r="430" spans="4:18" s="25" customFormat="1" ht="15.75" customHeight="1">
      <c r="D430" s="26"/>
      <c r="E430" s="289"/>
      <c r="F430" s="318"/>
      <c r="G430" s="295"/>
      <c r="H430" s="301"/>
      <c r="I430" s="307"/>
      <c r="J430" s="29"/>
      <c r="K430" s="29"/>
      <c r="L430" s="29"/>
      <c r="M430" s="33"/>
      <c r="N430" s="33"/>
      <c r="O430" s="33"/>
      <c r="P430" s="33"/>
      <c r="Q430" s="27"/>
      <c r="R430" s="27"/>
    </row>
    <row r="431" spans="4:18" s="25" customFormat="1" ht="15.75" customHeight="1">
      <c r="D431" s="26"/>
      <c r="E431" s="289"/>
      <c r="F431" s="318"/>
      <c r="G431" s="295"/>
      <c r="H431" s="301"/>
      <c r="I431" s="307"/>
      <c r="J431" s="29"/>
      <c r="K431" s="29"/>
      <c r="L431" s="29"/>
      <c r="M431" s="33"/>
      <c r="N431" s="33"/>
      <c r="O431" s="33"/>
      <c r="P431" s="33"/>
      <c r="Q431" s="27"/>
      <c r="R431" s="27"/>
    </row>
    <row r="432" spans="4:18" s="25" customFormat="1" ht="15.75" customHeight="1">
      <c r="D432" s="26"/>
      <c r="E432" s="289"/>
      <c r="F432" s="318"/>
      <c r="G432" s="295"/>
      <c r="H432" s="301"/>
      <c r="I432" s="307"/>
      <c r="J432" s="29"/>
      <c r="K432" s="29"/>
      <c r="L432" s="29"/>
      <c r="M432" s="33"/>
      <c r="N432" s="33"/>
      <c r="O432" s="33"/>
      <c r="P432" s="33"/>
      <c r="Q432" s="27"/>
      <c r="R432" s="27"/>
    </row>
    <row r="433" spans="4:18" s="25" customFormat="1" ht="15.75" customHeight="1">
      <c r="D433" s="26"/>
      <c r="E433" s="289"/>
      <c r="F433" s="318"/>
      <c r="G433" s="295"/>
      <c r="H433" s="301"/>
      <c r="I433" s="307"/>
      <c r="J433" s="29"/>
      <c r="K433" s="29"/>
      <c r="L433" s="29"/>
      <c r="M433" s="33"/>
      <c r="N433" s="33"/>
      <c r="O433" s="33"/>
      <c r="P433" s="33"/>
      <c r="Q433" s="27"/>
      <c r="R433" s="27"/>
    </row>
    <row r="434" spans="4:18" s="25" customFormat="1" ht="15.75" customHeight="1">
      <c r="D434" s="26"/>
      <c r="E434" s="289"/>
      <c r="F434" s="318"/>
      <c r="G434" s="295"/>
      <c r="H434" s="301"/>
      <c r="I434" s="307"/>
      <c r="J434" s="29"/>
      <c r="K434" s="29"/>
      <c r="L434" s="31"/>
      <c r="M434" s="33"/>
      <c r="N434" s="33"/>
      <c r="O434" s="33"/>
      <c r="P434" s="33"/>
      <c r="Q434" s="27"/>
      <c r="R434" s="27"/>
    </row>
    <row r="435" spans="4:18" s="25" customFormat="1" ht="15.75" customHeight="1">
      <c r="D435" s="26"/>
      <c r="E435" s="289"/>
      <c r="F435" s="318"/>
      <c r="G435" s="295"/>
      <c r="H435" s="301"/>
      <c r="I435" s="307"/>
      <c r="J435" s="29"/>
      <c r="K435" s="29"/>
      <c r="L435" s="31"/>
      <c r="M435" s="33"/>
      <c r="N435" s="33"/>
      <c r="O435" s="33"/>
      <c r="P435" s="33"/>
      <c r="Q435" s="27"/>
      <c r="R435" s="27"/>
    </row>
    <row r="436" spans="4:18" s="25" customFormat="1" ht="15.75" customHeight="1">
      <c r="D436" s="26"/>
      <c r="E436" s="289"/>
      <c r="F436" s="318"/>
      <c r="G436" s="295"/>
      <c r="H436" s="301"/>
      <c r="I436" s="307"/>
      <c r="J436" s="29"/>
      <c r="K436" s="27"/>
      <c r="L436" s="32"/>
      <c r="M436" s="41"/>
      <c r="N436" s="41"/>
      <c r="O436" s="41"/>
      <c r="P436" s="41"/>
      <c r="Q436" s="27"/>
      <c r="R436" s="27"/>
    </row>
    <row r="437" spans="4:18" s="25" customFormat="1" ht="15.75" customHeight="1">
      <c r="D437" s="26"/>
      <c r="E437" s="289"/>
      <c r="F437" s="318"/>
      <c r="G437" s="295"/>
      <c r="H437" s="301"/>
      <c r="I437" s="307"/>
      <c r="J437" s="29"/>
      <c r="K437" s="27"/>
      <c r="L437" s="32"/>
      <c r="M437" s="41"/>
      <c r="N437" s="41"/>
      <c r="O437" s="41"/>
      <c r="P437" s="41"/>
      <c r="Q437" s="27"/>
      <c r="R437" s="27"/>
    </row>
    <row r="438" spans="4:18" s="25" customFormat="1" ht="15.75" customHeight="1">
      <c r="D438" s="26"/>
      <c r="E438" s="289"/>
      <c r="F438" s="318"/>
      <c r="G438" s="295"/>
      <c r="H438" s="301"/>
      <c r="I438" s="307"/>
      <c r="J438" s="29"/>
      <c r="K438" s="27"/>
      <c r="L438" s="32"/>
      <c r="M438" s="41"/>
      <c r="N438" s="41"/>
      <c r="O438" s="41"/>
      <c r="P438" s="41"/>
      <c r="Q438" s="27"/>
      <c r="R438" s="27"/>
    </row>
    <row r="439" spans="4:18" s="25" customFormat="1" ht="15.75" customHeight="1">
      <c r="D439" s="26"/>
      <c r="E439" s="289"/>
      <c r="F439" s="318"/>
      <c r="G439" s="295"/>
      <c r="H439" s="301"/>
      <c r="I439" s="307"/>
      <c r="J439" s="29"/>
      <c r="K439" s="27"/>
      <c r="L439" s="32"/>
      <c r="M439" s="41"/>
      <c r="N439" s="41"/>
      <c r="O439" s="41"/>
      <c r="P439" s="41"/>
      <c r="Q439" s="27"/>
      <c r="R439" s="27"/>
    </row>
    <row r="440" spans="4:18" s="25" customFormat="1" ht="15.75" customHeight="1">
      <c r="D440" s="26"/>
      <c r="E440" s="289"/>
      <c r="F440" s="318"/>
      <c r="G440" s="295"/>
      <c r="H440" s="301"/>
      <c r="I440" s="307"/>
      <c r="J440" s="29"/>
      <c r="K440" s="27"/>
      <c r="L440" s="32"/>
      <c r="M440" s="41"/>
      <c r="N440" s="41"/>
      <c r="O440" s="41"/>
      <c r="P440" s="41"/>
      <c r="Q440" s="27"/>
      <c r="R440" s="27"/>
    </row>
    <row r="441" spans="4:18" s="25" customFormat="1" ht="15.75" customHeight="1">
      <c r="D441" s="26"/>
      <c r="E441" s="289"/>
      <c r="F441" s="318"/>
      <c r="G441" s="295"/>
      <c r="H441" s="301"/>
      <c r="I441" s="307"/>
      <c r="J441" s="29"/>
      <c r="K441" s="27"/>
      <c r="L441" s="32"/>
      <c r="M441" s="41"/>
      <c r="N441" s="41"/>
      <c r="O441" s="41"/>
      <c r="P441" s="41"/>
      <c r="Q441" s="27"/>
      <c r="R441" s="27"/>
    </row>
    <row r="442" spans="4:18" s="25" customFormat="1" ht="15.75" customHeight="1">
      <c r="D442" s="26"/>
      <c r="E442" s="289"/>
      <c r="F442" s="318"/>
      <c r="G442" s="295"/>
      <c r="H442" s="301"/>
      <c r="I442" s="307"/>
      <c r="J442" s="29"/>
      <c r="K442" s="27"/>
      <c r="L442" s="32"/>
      <c r="M442" s="41"/>
      <c r="N442" s="41"/>
      <c r="O442" s="41"/>
      <c r="P442" s="41"/>
      <c r="Q442" s="27"/>
      <c r="R442" s="27"/>
    </row>
    <row r="443" spans="4:18" s="25" customFormat="1" ht="15.75" customHeight="1">
      <c r="D443" s="26"/>
      <c r="E443" s="289"/>
      <c r="F443" s="318"/>
      <c r="G443" s="295"/>
      <c r="H443" s="301"/>
      <c r="I443" s="307"/>
      <c r="J443" s="29"/>
      <c r="K443" s="27"/>
      <c r="L443" s="32"/>
      <c r="M443" s="41"/>
      <c r="N443" s="41"/>
      <c r="O443" s="41"/>
      <c r="P443" s="41"/>
      <c r="Q443" s="27"/>
      <c r="R443" s="27"/>
    </row>
    <row r="444" spans="4:18" s="25" customFormat="1" ht="15.75" customHeight="1">
      <c r="D444" s="26"/>
      <c r="E444" s="289"/>
      <c r="F444" s="318"/>
      <c r="G444" s="295"/>
      <c r="H444" s="301"/>
      <c r="I444" s="307"/>
      <c r="J444" s="29"/>
      <c r="K444" s="27"/>
      <c r="L444" s="32"/>
      <c r="M444" s="41"/>
      <c r="N444" s="41"/>
      <c r="O444" s="41"/>
      <c r="P444" s="41"/>
      <c r="Q444" s="27"/>
      <c r="R444" s="27"/>
    </row>
    <row r="445" spans="4:18" s="25" customFormat="1" ht="15.75" customHeight="1">
      <c r="D445" s="26"/>
      <c r="E445" s="289"/>
      <c r="F445" s="318"/>
      <c r="G445" s="295"/>
      <c r="H445" s="301"/>
      <c r="I445" s="307"/>
      <c r="J445" s="29"/>
      <c r="K445" s="27"/>
      <c r="L445" s="27"/>
      <c r="M445" s="41"/>
      <c r="N445" s="41"/>
      <c r="O445" s="41"/>
      <c r="P445" s="41"/>
      <c r="Q445" s="27"/>
      <c r="R445" s="27"/>
    </row>
    <row r="446" spans="4:18" s="25" customFormat="1" ht="15.75" customHeight="1">
      <c r="D446" s="26"/>
      <c r="E446" s="289"/>
      <c r="F446" s="318"/>
      <c r="G446" s="295"/>
      <c r="H446" s="301"/>
      <c r="I446" s="307"/>
      <c r="J446" s="29"/>
      <c r="K446" s="27"/>
      <c r="L446" s="27"/>
      <c r="M446" s="41"/>
      <c r="N446" s="41"/>
      <c r="O446" s="41"/>
      <c r="P446" s="41"/>
      <c r="Q446" s="27"/>
      <c r="R446" s="27"/>
    </row>
    <row r="447" spans="4:18" s="25" customFormat="1" ht="15.75" customHeight="1">
      <c r="D447" s="26"/>
      <c r="E447" s="289"/>
      <c r="F447" s="318"/>
      <c r="G447" s="295"/>
      <c r="H447" s="302"/>
      <c r="I447" s="296"/>
      <c r="J447" s="27"/>
      <c r="K447" s="27"/>
      <c r="L447" s="31"/>
      <c r="M447" s="33"/>
      <c r="N447" s="33"/>
      <c r="O447" s="33"/>
      <c r="P447" s="33"/>
      <c r="Q447" s="27"/>
      <c r="R447" s="27"/>
    </row>
    <row r="448" spans="4:18" s="25" customFormat="1" ht="15.75" customHeight="1">
      <c r="D448" s="26"/>
      <c r="E448" s="289"/>
      <c r="F448" s="318"/>
      <c r="G448" s="295"/>
      <c r="H448" s="302"/>
      <c r="I448" s="296"/>
      <c r="J448" s="27"/>
      <c r="K448" s="27"/>
      <c r="L448" s="27"/>
      <c r="M448" s="41"/>
      <c r="N448" s="41"/>
      <c r="O448" s="41"/>
      <c r="P448" s="41"/>
      <c r="Q448" s="27"/>
      <c r="R448" s="27"/>
    </row>
    <row r="449" spans="4:18" s="25" customFormat="1" ht="15.75" customHeight="1">
      <c r="D449" s="26"/>
      <c r="E449" s="289"/>
      <c r="F449" s="318"/>
      <c r="G449" s="295"/>
      <c r="H449" s="302"/>
      <c r="I449" s="296"/>
      <c r="J449" s="27"/>
      <c r="K449" s="27"/>
      <c r="L449" s="27"/>
      <c r="M449" s="41"/>
      <c r="N449" s="41"/>
      <c r="O449" s="41"/>
      <c r="P449" s="41"/>
      <c r="Q449" s="27"/>
      <c r="R449" s="27"/>
    </row>
    <row r="450" spans="4:18" s="25" customFormat="1" ht="15.75" customHeight="1">
      <c r="D450" s="26"/>
      <c r="E450" s="289"/>
      <c r="F450" s="318"/>
      <c r="G450" s="295"/>
      <c r="H450" s="302"/>
      <c r="I450" s="296"/>
      <c r="J450" s="27"/>
      <c r="K450" s="27"/>
      <c r="L450" s="31"/>
      <c r="M450" s="33"/>
      <c r="N450" s="33"/>
      <c r="O450" s="33"/>
      <c r="P450" s="33"/>
      <c r="Q450" s="27"/>
      <c r="R450" s="27"/>
    </row>
    <row r="451" spans="4:18" s="25" customFormat="1" ht="15.75" customHeight="1">
      <c r="D451" s="26"/>
      <c r="E451" s="289"/>
      <c r="F451" s="318"/>
      <c r="G451" s="295"/>
      <c r="H451" s="302"/>
      <c r="I451" s="296"/>
      <c r="J451" s="27"/>
      <c r="K451" s="27"/>
      <c r="L451" s="27"/>
      <c r="M451" s="41"/>
      <c r="N451" s="41"/>
      <c r="O451" s="41"/>
      <c r="P451" s="41"/>
      <c r="Q451" s="27"/>
      <c r="R451" s="27"/>
    </row>
    <row r="452" spans="4:18" s="25" customFormat="1" ht="15.75" customHeight="1">
      <c r="D452" s="26"/>
      <c r="E452" s="289"/>
      <c r="F452" s="318"/>
      <c r="G452" s="295"/>
      <c r="H452" s="302"/>
      <c r="I452" s="296"/>
      <c r="J452" s="27"/>
      <c r="K452" s="27"/>
      <c r="L452" s="31"/>
      <c r="M452" s="33"/>
      <c r="N452" s="33"/>
      <c r="O452" s="33"/>
      <c r="P452" s="33"/>
      <c r="Q452" s="27"/>
      <c r="R452" s="27"/>
    </row>
    <row r="453" spans="4:18" s="25" customFormat="1" ht="15.75" customHeight="1">
      <c r="D453" s="26"/>
      <c r="E453" s="289"/>
      <c r="F453" s="318"/>
      <c r="G453" s="295"/>
      <c r="H453" s="302"/>
      <c r="I453" s="296"/>
      <c r="J453" s="27"/>
      <c r="K453" s="27"/>
      <c r="L453" s="27"/>
      <c r="M453" s="41"/>
      <c r="N453" s="41"/>
      <c r="O453" s="41"/>
      <c r="P453" s="41"/>
      <c r="Q453" s="27"/>
      <c r="R453" s="27"/>
    </row>
    <row r="454" spans="4:18" s="25" customFormat="1" ht="15.75" customHeight="1">
      <c r="D454" s="26"/>
      <c r="E454" s="289"/>
      <c r="F454" s="318"/>
      <c r="G454" s="295"/>
      <c r="H454" s="302"/>
      <c r="I454" s="296"/>
      <c r="J454" s="27"/>
      <c r="K454" s="27"/>
      <c r="L454" s="31"/>
      <c r="M454" s="33"/>
      <c r="N454" s="33"/>
      <c r="O454" s="33"/>
      <c r="P454" s="33"/>
      <c r="Q454" s="27"/>
      <c r="R454" s="27"/>
    </row>
    <row r="455" spans="4:18" s="25" customFormat="1" ht="15.75" customHeight="1">
      <c r="D455" s="26"/>
      <c r="E455" s="289"/>
      <c r="F455" s="318"/>
      <c r="G455" s="295"/>
      <c r="H455" s="302"/>
      <c r="I455" s="296"/>
      <c r="J455" s="27"/>
      <c r="K455" s="27"/>
      <c r="L455" s="27"/>
      <c r="M455" s="41"/>
      <c r="N455" s="41"/>
      <c r="O455" s="41"/>
      <c r="P455" s="41"/>
      <c r="Q455" s="27"/>
      <c r="R455" s="27"/>
    </row>
    <row r="456" spans="4:18" s="25" customFormat="1" ht="15.75" customHeight="1">
      <c r="D456" s="26"/>
      <c r="E456" s="289"/>
      <c r="F456" s="318"/>
      <c r="G456" s="295"/>
      <c r="H456" s="302"/>
      <c r="I456" s="296"/>
      <c r="J456" s="27"/>
      <c r="K456" s="27"/>
      <c r="L456" s="27"/>
      <c r="M456" s="41"/>
      <c r="N456" s="41"/>
      <c r="O456" s="41"/>
      <c r="P456" s="41"/>
      <c r="Q456" s="27"/>
      <c r="R456" s="27"/>
    </row>
    <row r="457" spans="4:18" s="25" customFormat="1" ht="15.75" customHeight="1">
      <c r="D457" s="26"/>
      <c r="E457" s="289"/>
      <c r="F457" s="318"/>
      <c r="G457" s="295"/>
      <c r="H457" s="302"/>
      <c r="I457" s="296"/>
      <c r="J457" s="27"/>
      <c r="K457" s="27"/>
      <c r="L457" s="27"/>
      <c r="M457" s="41"/>
      <c r="N457" s="41"/>
      <c r="O457" s="41"/>
      <c r="P457" s="41"/>
      <c r="Q457" s="27"/>
      <c r="R457" s="27"/>
    </row>
    <row r="458" spans="4:18" s="25" customFormat="1" ht="15.75" customHeight="1">
      <c r="D458" s="26"/>
      <c r="E458" s="289"/>
      <c r="F458" s="318"/>
      <c r="G458" s="295"/>
      <c r="H458" s="302"/>
      <c r="I458" s="296"/>
      <c r="J458" s="27"/>
      <c r="K458" s="27"/>
      <c r="L458" s="27"/>
      <c r="M458" s="41"/>
      <c r="N458" s="41"/>
      <c r="O458" s="41"/>
      <c r="P458" s="41"/>
      <c r="Q458" s="27"/>
      <c r="R458" s="27"/>
    </row>
    <row r="459" spans="4:18" s="25" customFormat="1" ht="15.75" customHeight="1">
      <c r="D459" s="26"/>
      <c r="E459" s="289"/>
      <c r="F459" s="318"/>
      <c r="G459" s="295"/>
      <c r="H459" s="302"/>
      <c r="I459" s="296"/>
      <c r="J459" s="27"/>
      <c r="K459" s="27"/>
      <c r="L459" s="27"/>
      <c r="M459" s="41"/>
      <c r="N459" s="41"/>
      <c r="O459" s="41"/>
      <c r="P459" s="41"/>
      <c r="Q459" s="27"/>
      <c r="R459" s="27"/>
    </row>
    <row r="460" spans="4:18" s="25" customFormat="1" ht="15.75" customHeight="1">
      <c r="D460" s="26"/>
      <c r="E460" s="289"/>
      <c r="F460" s="318"/>
      <c r="G460" s="295"/>
      <c r="H460" s="302"/>
      <c r="I460" s="296"/>
      <c r="J460" s="27"/>
      <c r="K460" s="27"/>
      <c r="L460" s="27"/>
      <c r="M460" s="41"/>
      <c r="N460" s="41"/>
      <c r="O460" s="41"/>
      <c r="P460" s="41"/>
      <c r="Q460" s="27"/>
      <c r="R460" s="27"/>
    </row>
    <row r="461" spans="4:18" s="25" customFormat="1" ht="15.75" customHeight="1">
      <c r="D461" s="26"/>
      <c r="E461" s="289"/>
      <c r="F461" s="318"/>
      <c r="G461" s="295"/>
      <c r="H461" s="302"/>
      <c r="I461" s="296"/>
      <c r="J461" s="27"/>
      <c r="K461" s="27"/>
      <c r="L461" s="27"/>
      <c r="M461" s="41"/>
      <c r="N461" s="41"/>
      <c r="O461" s="41"/>
      <c r="P461" s="41"/>
      <c r="Q461" s="27"/>
      <c r="R461" s="27"/>
    </row>
    <row r="462" spans="4:18" s="25" customFormat="1" ht="15.75" customHeight="1">
      <c r="D462" s="26"/>
      <c r="E462" s="289"/>
      <c r="F462" s="318"/>
      <c r="G462" s="295"/>
      <c r="H462" s="302"/>
      <c r="I462" s="296"/>
      <c r="J462" s="27"/>
      <c r="K462" s="27"/>
      <c r="L462" s="27"/>
      <c r="M462" s="41"/>
      <c r="N462" s="41"/>
      <c r="O462" s="41"/>
      <c r="P462" s="41"/>
      <c r="Q462" s="27"/>
      <c r="R462" s="27"/>
    </row>
    <row r="463" spans="4:18" s="25" customFormat="1" ht="15.75" customHeight="1">
      <c r="D463" s="26"/>
      <c r="E463" s="289"/>
      <c r="F463" s="318"/>
      <c r="G463" s="295"/>
      <c r="H463" s="302"/>
      <c r="I463" s="296"/>
      <c r="J463" s="27"/>
      <c r="K463" s="27"/>
      <c r="L463" s="27"/>
      <c r="M463" s="41"/>
      <c r="N463" s="41"/>
      <c r="O463" s="41"/>
      <c r="P463" s="41"/>
      <c r="Q463" s="27"/>
      <c r="R463" s="27"/>
    </row>
    <row r="464" spans="4:18" s="25" customFormat="1" ht="15.75" customHeight="1">
      <c r="D464" s="26"/>
      <c r="E464" s="289"/>
      <c r="F464" s="318"/>
      <c r="G464" s="295"/>
      <c r="H464" s="302"/>
      <c r="I464" s="296"/>
      <c r="J464" s="27"/>
      <c r="K464" s="27"/>
      <c r="L464" s="27"/>
      <c r="M464" s="41"/>
      <c r="N464" s="41"/>
      <c r="O464" s="41"/>
      <c r="P464" s="41"/>
      <c r="Q464" s="27"/>
      <c r="R464" s="27"/>
    </row>
    <row r="465" spans="4:18" s="25" customFormat="1" ht="15.75" customHeight="1">
      <c r="D465" s="26"/>
      <c r="E465" s="289"/>
      <c r="F465" s="318"/>
      <c r="G465" s="295"/>
      <c r="H465" s="302"/>
      <c r="I465" s="296"/>
      <c r="J465" s="27"/>
      <c r="K465" s="27"/>
      <c r="L465" s="27"/>
      <c r="M465" s="41"/>
      <c r="N465" s="41"/>
      <c r="O465" s="41"/>
      <c r="P465" s="41"/>
      <c r="Q465" s="27"/>
      <c r="R465" s="27"/>
    </row>
    <row r="466" spans="4:18" s="25" customFormat="1" ht="15.75" customHeight="1">
      <c r="D466" s="26"/>
      <c r="E466" s="289"/>
      <c r="F466" s="318"/>
      <c r="G466" s="295"/>
      <c r="H466" s="302"/>
      <c r="I466" s="296"/>
      <c r="J466" s="27"/>
      <c r="K466" s="27"/>
      <c r="L466" s="27"/>
      <c r="M466" s="41"/>
      <c r="N466" s="41"/>
      <c r="O466" s="41"/>
      <c r="P466" s="41"/>
      <c r="Q466" s="27"/>
      <c r="R466" s="27"/>
    </row>
    <row r="467" spans="4:18" s="25" customFormat="1" ht="15.75" customHeight="1">
      <c r="D467" s="26"/>
      <c r="E467" s="289"/>
      <c r="F467" s="318"/>
      <c r="G467" s="295"/>
      <c r="H467" s="302"/>
      <c r="I467" s="296"/>
      <c r="J467" s="27"/>
      <c r="K467" s="27"/>
      <c r="L467" s="27"/>
      <c r="M467" s="41"/>
      <c r="N467" s="41"/>
      <c r="O467" s="41"/>
      <c r="P467" s="41"/>
      <c r="Q467" s="27"/>
      <c r="R467" s="27"/>
    </row>
    <row r="468" spans="4:18" s="25" customFormat="1" ht="15.75" customHeight="1">
      <c r="D468" s="26"/>
      <c r="E468" s="289"/>
      <c r="F468" s="318"/>
      <c r="G468" s="295"/>
      <c r="H468" s="302"/>
      <c r="I468" s="296"/>
      <c r="J468" s="27"/>
      <c r="K468" s="27"/>
      <c r="L468" s="27"/>
      <c r="M468" s="41"/>
      <c r="N468" s="41"/>
      <c r="O468" s="41"/>
      <c r="P468" s="41"/>
      <c r="Q468" s="27"/>
      <c r="R468" s="27"/>
    </row>
    <row r="469" spans="4:18" s="25" customFormat="1" ht="15.75" customHeight="1">
      <c r="D469" s="26"/>
      <c r="E469" s="289"/>
      <c r="F469" s="318"/>
      <c r="G469" s="295"/>
      <c r="H469" s="302"/>
      <c r="I469" s="296"/>
      <c r="J469" s="27"/>
      <c r="K469" s="27"/>
      <c r="L469" s="27"/>
      <c r="M469" s="41"/>
      <c r="N469" s="41"/>
      <c r="O469" s="41"/>
      <c r="P469" s="41"/>
      <c r="Q469" s="27"/>
      <c r="R469" s="27"/>
    </row>
    <row r="470" spans="4:18" s="25" customFormat="1" ht="15.75" customHeight="1">
      <c r="D470" s="26"/>
      <c r="E470" s="289"/>
      <c r="F470" s="318"/>
      <c r="G470" s="295"/>
      <c r="H470" s="302"/>
      <c r="I470" s="296"/>
      <c r="J470" s="27"/>
      <c r="K470" s="27"/>
      <c r="L470" s="27"/>
      <c r="M470" s="41"/>
      <c r="N470" s="41"/>
      <c r="O470" s="41"/>
      <c r="P470" s="41"/>
      <c r="Q470" s="27"/>
      <c r="R470" s="27"/>
    </row>
    <row r="471" spans="4:18" s="25" customFormat="1" ht="15.75" customHeight="1">
      <c r="D471" s="26"/>
      <c r="E471" s="289"/>
      <c r="F471" s="318"/>
      <c r="G471" s="295"/>
      <c r="H471" s="302"/>
      <c r="I471" s="296"/>
      <c r="J471" s="27"/>
      <c r="K471" s="27"/>
      <c r="L471" s="27"/>
      <c r="M471" s="41"/>
      <c r="N471" s="41"/>
      <c r="O471" s="41"/>
      <c r="P471" s="41"/>
      <c r="Q471" s="27"/>
      <c r="R471" s="27"/>
    </row>
    <row r="472" spans="4:18" s="25" customFormat="1" ht="15.75" customHeight="1">
      <c r="D472" s="26"/>
      <c r="E472" s="289"/>
      <c r="F472" s="318"/>
      <c r="G472" s="295"/>
      <c r="H472" s="302"/>
      <c r="I472" s="296"/>
      <c r="J472" s="27"/>
      <c r="K472" s="27"/>
      <c r="L472" s="27"/>
      <c r="M472" s="41"/>
      <c r="N472" s="41"/>
      <c r="O472" s="41"/>
      <c r="P472" s="41"/>
      <c r="Q472" s="27"/>
      <c r="R472" s="27"/>
    </row>
    <row r="473" spans="4:18" s="25" customFormat="1" ht="15.75" customHeight="1">
      <c r="D473" s="26"/>
      <c r="E473" s="289"/>
      <c r="F473" s="318"/>
      <c r="G473" s="295"/>
      <c r="H473" s="302"/>
      <c r="I473" s="296"/>
      <c r="J473" s="27"/>
      <c r="K473" s="27"/>
      <c r="L473" s="27"/>
      <c r="M473" s="41"/>
      <c r="N473" s="41"/>
      <c r="O473" s="41"/>
      <c r="P473" s="41"/>
      <c r="Q473" s="27"/>
      <c r="R473" s="27"/>
    </row>
    <row r="474" spans="4:18" s="25" customFormat="1" ht="15.75" customHeight="1">
      <c r="D474" s="26"/>
      <c r="E474" s="289"/>
      <c r="F474" s="318"/>
      <c r="G474" s="295"/>
      <c r="H474" s="302"/>
      <c r="I474" s="296"/>
      <c r="J474" s="27"/>
      <c r="K474" s="27"/>
      <c r="L474" s="27"/>
      <c r="M474" s="41"/>
      <c r="N474" s="41"/>
      <c r="O474" s="41"/>
      <c r="P474" s="41"/>
      <c r="Q474" s="27"/>
      <c r="R474" s="27"/>
    </row>
    <row r="475" spans="4:18" s="25" customFormat="1" ht="15.75" customHeight="1">
      <c r="D475" s="26"/>
      <c r="E475" s="289"/>
      <c r="F475" s="318"/>
      <c r="G475" s="295"/>
      <c r="H475" s="302"/>
      <c r="I475" s="296"/>
      <c r="J475" s="27"/>
      <c r="K475" s="27"/>
      <c r="L475" s="27"/>
      <c r="M475" s="41"/>
      <c r="N475" s="41"/>
      <c r="O475" s="41"/>
      <c r="P475" s="41"/>
      <c r="Q475" s="27"/>
      <c r="R475" s="27"/>
    </row>
    <row r="476" spans="4:18" s="25" customFormat="1" ht="15.75" customHeight="1">
      <c r="D476" s="26"/>
      <c r="E476" s="289"/>
      <c r="F476" s="318"/>
      <c r="G476" s="295"/>
      <c r="H476" s="302"/>
      <c r="I476" s="296"/>
      <c r="J476" s="27"/>
      <c r="K476" s="27"/>
      <c r="L476" s="27"/>
      <c r="M476" s="41"/>
      <c r="N476" s="41"/>
      <c r="O476" s="41"/>
      <c r="P476" s="41"/>
      <c r="Q476" s="27"/>
      <c r="R476" s="27"/>
    </row>
    <row r="477" spans="4:18" s="25" customFormat="1" ht="15.75" customHeight="1">
      <c r="D477" s="26"/>
      <c r="E477" s="289"/>
      <c r="F477" s="318"/>
      <c r="G477" s="295"/>
      <c r="H477" s="302"/>
      <c r="I477" s="296"/>
      <c r="J477" s="27"/>
      <c r="K477" s="27"/>
      <c r="L477" s="27"/>
      <c r="M477" s="41"/>
      <c r="N477" s="41"/>
      <c r="O477" s="41"/>
      <c r="P477" s="41"/>
      <c r="Q477" s="27"/>
      <c r="R477" s="27"/>
    </row>
    <row r="478" spans="4:18" s="25" customFormat="1" ht="15.75" customHeight="1">
      <c r="D478" s="26"/>
      <c r="E478" s="289"/>
      <c r="F478" s="318"/>
      <c r="G478" s="295"/>
      <c r="H478" s="302"/>
      <c r="I478" s="296"/>
      <c r="J478" s="27"/>
      <c r="K478" s="27"/>
      <c r="L478" s="27"/>
      <c r="M478" s="41"/>
      <c r="N478" s="41"/>
      <c r="O478" s="41"/>
      <c r="P478" s="41"/>
      <c r="Q478" s="27"/>
      <c r="R478" s="27"/>
    </row>
    <row r="479" spans="4:18" s="25" customFormat="1" ht="15.75" customHeight="1">
      <c r="D479" s="26"/>
      <c r="E479" s="289"/>
      <c r="F479" s="318"/>
      <c r="G479" s="295"/>
      <c r="H479" s="302"/>
      <c r="I479" s="296"/>
      <c r="J479" s="27"/>
      <c r="K479" s="27"/>
      <c r="L479" s="27"/>
      <c r="M479" s="41"/>
      <c r="N479" s="41"/>
      <c r="O479" s="41"/>
      <c r="P479" s="41"/>
      <c r="Q479" s="27"/>
      <c r="R479" s="27"/>
    </row>
    <row r="480" spans="4:18" s="25" customFormat="1" ht="15.75" customHeight="1">
      <c r="D480" s="26"/>
      <c r="E480" s="289"/>
      <c r="F480" s="318"/>
      <c r="G480" s="295"/>
      <c r="H480" s="302"/>
      <c r="I480" s="296"/>
      <c r="J480" s="27"/>
      <c r="K480" s="27"/>
      <c r="L480" s="27"/>
      <c r="M480" s="41"/>
      <c r="N480" s="41"/>
      <c r="O480" s="41"/>
      <c r="P480" s="41"/>
      <c r="Q480" s="27"/>
      <c r="R480" s="27"/>
    </row>
    <row r="481" spans="4:18" s="25" customFormat="1" ht="15.75" customHeight="1">
      <c r="D481" s="26"/>
      <c r="E481" s="289"/>
      <c r="F481" s="318"/>
      <c r="G481" s="295"/>
      <c r="H481" s="302"/>
      <c r="I481" s="296"/>
      <c r="J481" s="27"/>
      <c r="K481" s="27"/>
      <c r="L481" s="27"/>
      <c r="M481" s="41"/>
      <c r="N481" s="41"/>
      <c r="O481" s="41"/>
      <c r="P481" s="41"/>
      <c r="Q481" s="27"/>
      <c r="R481" s="27"/>
    </row>
    <row r="482" spans="4:18" s="25" customFormat="1" ht="15.75" customHeight="1">
      <c r="D482" s="26"/>
      <c r="E482" s="289"/>
      <c r="F482" s="318"/>
      <c r="G482" s="295"/>
      <c r="H482" s="302"/>
      <c r="I482" s="296"/>
      <c r="J482" s="27"/>
      <c r="K482" s="27"/>
      <c r="L482" s="27"/>
      <c r="M482" s="41"/>
      <c r="N482" s="41"/>
      <c r="O482" s="41"/>
      <c r="P482" s="41"/>
      <c r="Q482" s="27"/>
      <c r="R482" s="27"/>
    </row>
    <row r="483" spans="4:18" s="25" customFormat="1" ht="15.75" customHeight="1">
      <c r="D483" s="26"/>
      <c r="E483" s="289"/>
      <c r="F483" s="318"/>
      <c r="G483" s="295"/>
      <c r="H483" s="302"/>
      <c r="I483" s="296"/>
      <c r="J483" s="27"/>
      <c r="K483" s="27"/>
      <c r="L483" s="27"/>
      <c r="M483" s="41"/>
      <c r="N483" s="41"/>
      <c r="O483" s="41"/>
      <c r="P483" s="41"/>
      <c r="Q483" s="27"/>
      <c r="R483" s="27"/>
    </row>
    <row r="484" spans="4:18" s="25" customFormat="1" ht="15.75" customHeight="1">
      <c r="D484" s="26"/>
      <c r="E484" s="289"/>
      <c r="F484" s="318"/>
      <c r="G484" s="295"/>
      <c r="H484" s="302"/>
      <c r="I484" s="296"/>
      <c r="J484" s="27"/>
      <c r="K484" s="27"/>
      <c r="L484" s="27"/>
      <c r="M484" s="41"/>
      <c r="N484" s="41"/>
      <c r="O484" s="41"/>
      <c r="P484" s="41"/>
      <c r="Q484" s="27"/>
      <c r="R484" s="27"/>
    </row>
    <row r="485" spans="4:18" s="25" customFormat="1" ht="15.75" customHeight="1">
      <c r="D485" s="26"/>
      <c r="E485" s="289"/>
      <c r="F485" s="318"/>
      <c r="G485" s="295"/>
      <c r="H485" s="302"/>
      <c r="I485" s="296"/>
      <c r="J485" s="27"/>
      <c r="K485" s="27"/>
      <c r="L485" s="27"/>
      <c r="M485" s="41"/>
      <c r="N485" s="41"/>
      <c r="O485" s="41"/>
      <c r="P485" s="41"/>
      <c r="Q485" s="27"/>
      <c r="R485" s="27"/>
    </row>
    <row r="486" spans="4:18" s="25" customFormat="1" ht="15.75" customHeight="1">
      <c r="D486" s="26"/>
      <c r="E486" s="289"/>
      <c r="F486" s="318"/>
      <c r="G486" s="295"/>
      <c r="H486" s="302"/>
      <c r="I486" s="296"/>
      <c r="J486" s="27"/>
      <c r="K486" s="27"/>
      <c r="L486" s="27"/>
      <c r="M486" s="41"/>
      <c r="N486" s="41"/>
      <c r="O486" s="41"/>
      <c r="P486" s="41"/>
      <c r="Q486" s="27"/>
      <c r="R486" s="27"/>
    </row>
    <row r="487" spans="4:18" s="25" customFormat="1" ht="15.75" customHeight="1">
      <c r="D487" s="26"/>
      <c r="E487" s="289"/>
      <c r="F487" s="318"/>
      <c r="G487" s="295"/>
      <c r="H487" s="302"/>
      <c r="I487" s="296"/>
      <c r="J487" s="27"/>
      <c r="K487" s="27"/>
      <c r="L487" s="27"/>
      <c r="M487" s="41"/>
      <c r="N487" s="41"/>
      <c r="O487" s="41"/>
      <c r="P487" s="41"/>
      <c r="Q487" s="27"/>
      <c r="R487" s="27"/>
    </row>
    <row r="488" spans="4:18" s="25" customFormat="1" ht="15.75" customHeight="1">
      <c r="D488" s="26"/>
      <c r="E488" s="289"/>
      <c r="F488" s="318"/>
      <c r="G488" s="295"/>
      <c r="H488" s="302"/>
      <c r="I488" s="296"/>
      <c r="J488" s="27"/>
      <c r="K488" s="27"/>
      <c r="L488" s="27"/>
      <c r="M488" s="41"/>
      <c r="N488" s="41"/>
      <c r="O488" s="41"/>
      <c r="P488" s="41"/>
      <c r="Q488" s="27"/>
      <c r="R488" s="27"/>
    </row>
    <row r="489" spans="4:18" s="25" customFormat="1" ht="15.75" customHeight="1">
      <c r="D489" s="26"/>
      <c r="E489" s="289"/>
      <c r="F489" s="318"/>
      <c r="G489" s="295"/>
      <c r="H489" s="302"/>
      <c r="I489" s="296"/>
      <c r="J489" s="27"/>
      <c r="K489" s="27"/>
      <c r="L489" s="27"/>
      <c r="M489" s="41"/>
      <c r="N489" s="41"/>
      <c r="O489" s="41"/>
      <c r="P489" s="41"/>
      <c r="Q489" s="27"/>
      <c r="R489" s="27"/>
    </row>
    <row r="490" spans="4:18" s="25" customFormat="1" ht="15.75" customHeight="1">
      <c r="D490" s="26"/>
      <c r="E490" s="289"/>
      <c r="F490" s="318"/>
      <c r="G490" s="295"/>
      <c r="H490" s="302"/>
      <c r="I490" s="296"/>
      <c r="J490" s="27"/>
      <c r="K490" s="27"/>
      <c r="L490" s="27"/>
      <c r="M490" s="41"/>
      <c r="N490" s="41"/>
      <c r="O490" s="41"/>
      <c r="P490" s="41"/>
      <c r="Q490" s="27"/>
      <c r="R490" s="27"/>
    </row>
    <row r="491" spans="4:18" s="25" customFormat="1" ht="15.75" customHeight="1">
      <c r="D491" s="26"/>
      <c r="E491" s="289"/>
      <c r="F491" s="318"/>
      <c r="G491" s="295"/>
      <c r="H491" s="302"/>
      <c r="I491" s="296"/>
      <c r="J491" s="27"/>
      <c r="K491" s="27"/>
      <c r="L491" s="27"/>
      <c r="M491" s="41"/>
      <c r="N491" s="41"/>
      <c r="O491" s="41"/>
      <c r="P491" s="41"/>
      <c r="Q491" s="27"/>
      <c r="R491" s="27"/>
    </row>
    <row r="492" spans="4:18" s="25" customFormat="1" ht="15.75" customHeight="1">
      <c r="D492" s="26"/>
      <c r="E492" s="289"/>
      <c r="F492" s="318"/>
      <c r="G492" s="295"/>
      <c r="H492" s="302"/>
      <c r="I492" s="296"/>
      <c r="J492" s="27"/>
      <c r="K492" s="27"/>
      <c r="L492" s="27"/>
      <c r="M492" s="41"/>
      <c r="N492" s="41"/>
      <c r="O492" s="41"/>
      <c r="P492" s="41"/>
      <c r="Q492" s="27"/>
      <c r="R492" s="27"/>
    </row>
    <row r="493" spans="4:18" s="25" customFormat="1" ht="15.75" customHeight="1">
      <c r="D493" s="26"/>
      <c r="E493" s="289"/>
      <c r="F493" s="318"/>
      <c r="G493" s="295"/>
      <c r="H493" s="302"/>
      <c r="I493" s="296"/>
      <c r="J493" s="27"/>
      <c r="K493" s="27"/>
      <c r="L493" s="27"/>
      <c r="M493" s="28"/>
      <c r="N493" s="28"/>
      <c r="O493" s="28"/>
      <c r="P493" s="28"/>
      <c r="Q493" s="27"/>
      <c r="R493" s="27"/>
    </row>
    <row r="494" spans="4:18" s="25" customFormat="1" ht="15.75" customHeight="1">
      <c r="D494" s="26"/>
      <c r="E494" s="289"/>
      <c r="F494" s="318"/>
      <c r="G494" s="295"/>
      <c r="H494" s="302"/>
      <c r="I494" s="296"/>
      <c r="J494" s="27"/>
      <c r="K494" s="27"/>
      <c r="L494" s="27"/>
      <c r="M494" s="41"/>
      <c r="N494" s="41"/>
      <c r="O494" s="41"/>
      <c r="P494" s="41"/>
      <c r="Q494" s="27"/>
      <c r="R494" s="27"/>
    </row>
    <row r="495" spans="4:18" s="25" customFormat="1" ht="15.75" customHeight="1">
      <c r="D495" s="26"/>
      <c r="E495" s="289"/>
      <c r="F495" s="318"/>
      <c r="G495" s="295"/>
      <c r="H495" s="302"/>
      <c r="I495" s="296"/>
      <c r="J495" s="27"/>
      <c r="K495" s="27"/>
      <c r="L495" s="27"/>
      <c r="M495" s="41"/>
      <c r="N495" s="41"/>
      <c r="O495" s="41"/>
      <c r="P495" s="41"/>
      <c r="Q495" s="27"/>
      <c r="R495" s="27"/>
    </row>
    <row r="496" spans="4:18" s="25" customFormat="1" ht="15.75" customHeight="1">
      <c r="D496" s="26"/>
      <c r="E496" s="289"/>
      <c r="F496" s="318"/>
      <c r="G496" s="295"/>
      <c r="H496" s="302"/>
      <c r="I496" s="296"/>
      <c r="J496" s="27"/>
      <c r="K496" s="27"/>
      <c r="L496" s="27"/>
      <c r="M496" s="41"/>
      <c r="N496" s="41"/>
      <c r="O496" s="41"/>
      <c r="P496" s="41"/>
      <c r="Q496" s="27"/>
      <c r="R496" s="27"/>
    </row>
    <row r="497" spans="4:18" s="25" customFormat="1" ht="15.75" customHeight="1">
      <c r="D497" s="26"/>
      <c r="E497" s="289"/>
      <c r="F497" s="318"/>
      <c r="G497" s="295"/>
      <c r="H497" s="302"/>
      <c r="I497" s="296"/>
      <c r="J497" s="27"/>
      <c r="K497" s="27"/>
      <c r="L497" s="27"/>
      <c r="M497" s="41"/>
      <c r="N497" s="41"/>
      <c r="O497" s="41"/>
      <c r="P497" s="41"/>
      <c r="Q497" s="27"/>
      <c r="R497" s="27"/>
    </row>
    <row r="498" spans="4:18" s="25" customFormat="1" ht="15.75" customHeight="1">
      <c r="D498" s="26"/>
      <c r="E498" s="289"/>
      <c r="F498" s="318"/>
      <c r="G498" s="295"/>
      <c r="H498" s="302"/>
      <c r="I498" s="296"/>
      <c r="J498" s="27"/>
      <c r="K498" s="27"/>
      <c r="L498" s="27"/>
      <c r="M498" s="41"/>
      <c r="N498" s="41"/>
      <c r="O498" s="41"/>
      <c r="P498" s="41"/>
      <c r="Q498" s="27"/>
      <c r="R498" s="27"/>
    </row>
    <row r="499" spans="4:18" s="25" customFormat="1" ht="15.75" customHeight="1">
      <c r="D499" s="26"/>
      <c r="E499" s="289"/>
      <c r="F499" s="318"/>
      <c r="G499" s="295"/>
      <c r="H499" s="301"/>
      <c r="I499" s="307"/>
      <c r="J499" s="29"/>
      <c r="K499" s="29"/>
      <c r="L499" s="29"/>
      <c r="M499" s="33"/>
      <c r="N499" s="33"/>
      <c r="O499" s="33"/>
      <c r="P499" s="33"/>
      <c r="Q499" s="27"/>
      <c r="R499" s="27"/>
    </row>
    <row r="500" spans="4:18" s="25" customFormat="1" ht="15.75" customHeight="1">
      <c r="D500" s="26"/>
      <c r="E500" s="289"/>
      <c r="F500" s="318"/>
      <c r="G500" s="295"/>
      <c r="H500" s="301"/>
      <c r="I500" s="307"/>
      <c r="J500" s="29"/>
      <c r="K500" s="29"/>
      <c r="L500" s="29"/>
      <c r="M500" s="33"/>
      <c r="N500" s="33"/>
      <c r="O500" s="33"/>
      <c r="P500" s="33"/>
      <c r="Q500" s="27"/>
      <c r="R500" s="27"/>
    </row>
    <row r="501" spans="4:18" s="25" customFormat="1" ht="15.75" customHeight="1">
      <c r="D501" s="26"/>
      <c r="E501" s="289"/>
      <c r="F501" s="318"/>
      <c r="G501" s="295"/>
      <c r="H501" s="301"/>
      <c r="I501" s="307"/>
      <c r="J501" s="29"/>
      <c r="K501" s="29"/>
      <c r="L501" s="29"/>
      <c r="M501" s="33"/>
      <c r="N501" s="33"/>
      <c r="O501" s="33"/>
      <c r="P501" s="33"/>
      <c r="Q501" s="27"/>
      <c r="R501" s="27"/>
    </row>
    <row r="502" spans="4:18" s="25" customFormat="1" ht="15.75" customHeight="1">
      <c r="D502" s="26"/>
      <c r="E502" s="289"/>
      <c r="F502" s="318"/>
      <c r="G502" s="295"/>
      <c r="H502" s="301"/>
      <c r="I502" s="307"/>
      <c r="J502" s="29"/>
      <c r="K502" s="29"/>
      <c r="L502" s="29"/>
      <c r="M502" s="33"/>
      <c r="N502" s="33"/>
      <c r="O502" s="33"/>
      <c r="P502" s="33"/>
      <c r="Q502" s="27"/>
      <c r="R502" s="27"/>
    </row>
    <row r="503" spans="4:18" s="25" customFormat="1" ht="15.75" customHeight="1">
      <c r="D503" s="26"/>
      <c r="E503" s="289"/>
      <c r="F503" s="318"/>
      <c r="G503" s="295"/>
      <c r="H503" s="301"/>
      <c r="I503" s="307"/>
      <c r="J503" s="29"/>
      <c r="K503" s="29"/>
      <c r="L503" s="29"/>
      <c r="M503" s="33"/>
      <c r="N503" s="33"/>
      <c r="O503" s="33"/>
      <c r="P503" s="33"/>
      <c r="Q503" s="27"/>
      <c r="R503" s="27"/>
    </row>
    <row r="504" spans="4:18" s="25" customFormat="1" ht="15.75" customHeight="1">
      <c r="D504" s="26"/>
      <c r="E504" s="289"/>
      <c r="F504" s="318"/>
      <c r="G504" s="295"/>
      <c r="H504" s="301"/>
      <c r="I504" s="307"/>
      <c r="J504" s="29"/>
      <c r="K504" s="29"/>
      <c r="L504" s="29"/>
      <c r="M504" s="33"/>
      <c r="N504" s="33"/>
      <c r="O504" s="33"/>
      <c r="P504" s="33"/>
      <c r="Q504" s="27"/>
      <c r="R504" s="27"/>
    </row>
    <row r="505" spans="4:18" s="25" customFormat="1" ht="15.75" customHeight="1">
      <c r="D505" s="26"/>
      <c r="E505" s="289"/>
      <c r="F505" s="318"/>
      <c r="G505" s="295"/>
      <c r="H505" s="301"/>
      <c r="I505" s="307"/>
      <c r="J505" s="29"/>
      <c r="K505" s="29"/>
      <c r="L505" s="29"/>
      <c r="M505" s="33"/>
      <c r="N505" s="33"/>
      <c r="O505" s="33"/>
      <c r="P505" s="33"/>
      <c r="Q505" s="27"/>
      <c r="R505" s="27"/>
    </row>
    <row r="506" spans="4:18" s="25" customFormat="1" ht="15.75" customHeight="1">
      <c r="D506" s="26"/>
      <c r="E506" s="289"/>
      <c r="F506" s="318"/>
      <c r="G506" s="295"/>
      <c r="H506" s="301"/>
      <c r="I506" s="307"/>
      <c r="J506" s="29"/>
      <c r="K506" s="29"/>
      <c r="L506" s="31"/>
      <c r="M506" s="33"/>
      <c r="N506" s="33"/>
      <c r="O506" s="33"/>
      <c r="P506" s="33"/>
      <c r="Q506" s="27"/>
      <c r="R506" s="27"/>
    </row>
    <row r="507" spans="4:18" s="25" customFormat="1" ht="15.75" customHeight="1">
      <c r="D507" s="26"/>
      <c r="E507" s="289"/>
      <c r="F507" s="318"/>
      <c r="G507" s="295"/>
      <c r="H507" s="301"/>
      <c r="I507" s="307"/>
      <c r="J507" s="29"/>
      <c r="K507" s="29"/>
      <c r="L507" s="31"/>
      <c r="M507" s="33"/>
      <c r="N507" s="33"/>
      <c r="O507" s="33"/>
      <c r="P507" s="33"/>
      <c r="Q507" s="27"/>
      <c r="R507" s="27"/>
    </row>
    <row r="508" spans="4:18" s="25" customFormat="1" ht="15.75" customHeight="1">
      <c r="D508" s="26"/>
      <c r="E508" s="289"/>
      <c r="F508" s="318"/>
      <c r="G508" s="295"/>
      <c r="H508" s="301"/>
      <c r="I508" s="307"/>
      <c r="J508" s="29"/>
      <c r="K508" s="27"/>
      <c r="L508" s="32"/>
      <c r="M508" s="41"/>
      <c r="N508" s="41"/>
      <c r="O508" s="41"/>
      <c r="P508" s="41"/>
      <c r="Q508" s="27"/>
      <c r="R508" s="27"/>
    </row>
    <row r="509" spans="4:18" s="25" customFormat="1" ht="15.75" customHeight="1">
      <c r="D509" s="26"/>
      <c r="E509" s="289"/>
      <c r="F509" s="318"/>
      <c r="G509" s="295"/>
      <c r="H509" s="301"/>
      <c r="I509" s="307"/>
      <c r="J509" s="29"/>
      <c r="K509" s="27"/>
      <c r="L509" s="32"/>
      <c r="M509" s="41"/>
      <c r="N509" s="41"/>
      <c r="O509" s="41"/>
      <c r="P509" s="41"/>
      <c r="Q509" s="27"/>
      <c r="R509" s="27"/>
    </row>
    <row r="510" spans="4:18" s="25" customFormat="1" ht="15.75" customHeight="1">
      <c r="D510" s="26"/>
      <c r="E510" s="289"/>
      <c r="F510" s="318"/>
      <c r="G510" s="295"/>
      <c r="H510" s="301"/>
      <c r="I510" s="307"/>
      <c r="J510" s="29"/>
      <c r="K510" s="27"/>
      <c r="L510" s="32"/>
      <c r="M510" s="41"/>
      <c r="N510" s="41"/>
      <c r="O510" s="41"/>
      <c r="P510" s="41"/>
      <c r="Q510" s="27"/>
      <c r="R510" s="27"/>
    </row>
    <row r="511" spans="4:18" s="25" customFormat="1" ht="15.75" customHeight="1">
      <c r="D511" s="26"/>
      <c r="E511" s="289"/>
      <c r="F511" s="318"/>
      <c r="G511" s="295"/>
      <c r="H511" s="301"/>
      <c r="I511" s="307"/>
      <c r="J511" s="29"/>
      <c r="K511" s="27"/>
      <c r="L511" s="32"/>
      <c r="M511" s="41"/>
      <c r="N511" s="41"/>
      <c r="O511" s="41"/>
      <c r="P511" s="41"/>
      <c r="Q511" s="27"/>
      <c r="R511" s="27"/>
    </row>
    <row r="512" spans="4:18" s="25" customFormat="1" ht="15.75" customHeight="1">
      <c r="D512" s="26"/>
      <c r="E512" s="289"/>
      <c r="F512" s="318"/>
      <c r="G512" s="295"/>
      <c r="H512" s="301"/>
      <c r="I512" s="307"/>
      <c r="J512" s="29"/>
      <c r="K512" s="27"/>
      <c r="L512" s="32"/>
      <c r="M512" s="41"/>
      <c r="N512" s="41"/>
      <c r="O512" s="41"/>
      <c r="P512" s="41"/>
      <c r="Q512" s="27"/>
      <c r="R512" s="27"/>
    </row>
    <row r="513" spans="4:18" s="25" customFormat="1" ht="15.75" customHeight="1">
      <c r="D513" s="26"/>
      <c r="E513" s="289"/>
      <c r="F513" s="318"/>
      <c r="G513" s="295"/>
      <c r="H513" s="301"/>
      <c r="I513" s="307"/>
      <c r="J513" s="29"/>
      <c r="K513" s="27"/>
      <c r="L513" s="32"/>
      <c r="M513" s="41"/>
      <c r="N513" s="41"/>
      <c r="O513" s="41"/>
      <c r="P513" s="41"/>
      <c r="Q513" s="27"/>
      <c r="R513" s="27"/>
    </row>
    <row r="514" spans="4:18" s="25" customFormat="1" ht="15.75" customHeight="1">
      <c r="D514" s="26"/>
      <c r="E514" s="289"/>
      <c r="F514" s="318"/>
      <c r="G514" s="295"/>
      <c r="H514" s="301"/>
      <c r="I514" s="307"/>
      <c r="J514" s="29"/>
      <c r="K514" s="27"/>
      <c r="L514" s="32"/>
      <c r="M514" s="41"/>
      <c r="N514" s="41"/>
      <c r="O514" s="41"/>
      <c r="P514" s="41"/>
      <c r="Q514" s="27"/>
      <c r="R514" s="27"/>
    </row>
    <row r="515" spans="4:18" s="25" customFormat="1" ht="15.75" customHeight="1">
      <c r="D515" s="26"/>
      <c r="E515" s="289"/>
      <c r="F515" s="318"/>
      <c r="G515" s="295"/>
      <c r="H515" s="301"/>
      <c r="I515" s="307"/>
      <c r="J515" s="29"/>
      <c r="K515" s="27"/>
      <c r="L515" s="32"/>
      <c r="M515" s="41"/>
      <c r="N515" s="41"/>
      <c r="O515" s="41"/>
      <c r="P515" s="41"/>
      <c r="Q515" s="27"/>
      <c r="R515" s="27"/>
    </row>
    <row r="516" spans="4:18" s="25" customFormat="1" ht="15.75" customHeight="1">
      <c r="D516" s="26"/>
      <c r="E516" s="289"/>
      <c r="F516" s="318"/>
      <c r="G516" s="295"/>
      <c r="H516" s="301"/>
      <c r="I516" s="307"/>
      <c r="J516" s="29"/>
      <c r="K516" s="27"/>
      <c r="L516" s="32"/>
      <c r="M516" s="41"/>
      <c r="N516" s="41"/>
      <c r="O516" s="41"/>
      <c r="P516" s="41"/>
      <c r="Q516" s="27"/>
      <c r="R516" s="27"/>
    </row>
    <row r="517" spans="4:18" s="25" customFormat="1" ht="15.75" customHeight="1">
      <c r="D517" s="26"/>
      <c r="E517" s="289"/>
      <c r="F517" s="318"/>
      <c r="G517" s="295"/>
      <c r="H517" s="302"/>
      <c r="I517" s="296"/>
      <c r="J517" s="27"/>
      <c r="K517" s="27"/>
      <c r="L517" s="27"/>
      <c r="M517" s="41"/>
      <c r="N517" s="41"/>
      <c r="O517" s="41"/>
      <c r="P517" s="41"/>
      <c r="Q517" s="27"/>
      <c r="R517" s="27"/>
    </row>
    <row r="518" spans="4:18" s="25" customFormat="1" ht="15.75" customHeight="1">
      <c r="D518" s="26"/>
      <c r="E518" s="289"/>
      <c r="F518" s="318"/>
      <c r="G518" s="295"/>
      <c r="H518" s="302"/>
      <c r="I518" s="296"/>
      <c r="J518" s="27"/>
      <c r="K518" s="27"/>
      <c r="L518" s="31"/>
      <c r="M518" s="33"/>
      <c r="N518" s="33"/>
      <c r="O518" s="33"/>
      <c r="P518" s="33"/>
      <c r="Q518" s="27"/>
      <c r="R518" s="27"/>
    </row>
    <row r="519" spans="4:18" s="25" customFormat="1" ht="15.75" customHeight="1">
      <c r="D519" s="26"/>
      <c r="E519" s="289"/>
      <c r="F519" s="318"/>
      <c r="G519" s="295"/>
      <c r="H519" s="302"/>
      <c r="I519" s="296"/>
      <c r="J519" s="27"/>
      <c r="K519" s="27"/>
      <c r="L519" s="31"/>
      <c r="M519" s="33"/>
      <c r="N519" s="33"/>
      <c r="O519" s="33"/>
      <c r="P519" s="33"/>
      <c r="Q519" s="27"/>
      <c r="R519" s="27"/>
    </row>
    <row r="520" spans="4:18" s="25" customFormat="1" ht="15.75" customHeight="1">
      <c r="D520" s="26"/>
      <c r="E520" s="289"/>
      <c r="F520" s="318"/>
      <c r="G520" s="295"/>
      <c r="H520" s="302"/>
      <c r="I520" s="296"/>
      <c r="J520" s="27"/>
      <c r="K520" s="27"/>
      <c r="L520" s="27"/>
      <c r="M520" s="41"/>
      <c r="N520" s="41"/>
      <c r="O520" s="41"/>
      <c r="P520" s="41"/>
      <c r="Q520" s="27"/>
      <c r="R520" s="27"/>
    </row>
    <row r="521" spans="4:18" s="25" customFormat="1" ht="15.75" customHeight="1">
      <c r="D521" s="26"/>
      <c r="E521" s="289"/>
      <c r="F521" s="318"/>
      <c r="G521" s="295"/>
      <c r="H521" s="302"/>
      <c r="I521" s="296"/>
      <c r="J521" s="27"/>
      <c r="K521" s="27"/>
      <c r="L521" s="27"/>
      <c r="M521" s="41"/>
      <c r="N521" s="41"/>
      <c r="O521" s="41"/>
      <c r="P521" s="41"/>
      <c r="Q521" s="27"/>
      <c r="R521" s="27"/>
    </row>
    <row r="522" spans="4:18" s="25" customFormat="1" ht="15.75" customHeight="1">
      <c r="D522" s="26"/>
      <c r="E522" s="289"/>
      <c r="F522" s="318"/>
      <c r="G522" s="295"/>
      <c r="H522" s="302"/>
      <c r="I522" s="296"/>
      <c r="J522" s="27"/>
      <c r="K522" s="27"/>
      <c r="L522" s="27"/>
      <c r="M522" s="41"/>
      <c r="N522" s="41"/>
      <c r="O522" s="41"/>
      <c r="P522" s="41"/>
      <c r="Q522" s="27"/>
      <c r="R522" s="27"/>
    </row>
    <row r="523" spans="4:18" s="25" customFormat="1" ht="15.75" customHeight="1">
      <c r="D523" s="26"/>
      <c r="E523" s="289"/>
      <c r="F523" s="318"/>
      <c r="G523" s="295"/>
      <c r="H523" s="302"/>
      <c r="I523" s="296"/>
      <c r="J523" s="27"/>
      <c r="K523" s="27"/>
      <c r="L523" s="27"/>
      <c r="M523" s="41"/>
      <c r="N523" s="41"/>
      <c r="O523" s="41"/>
      <c r="P523" s="41"/>
      <c r="Q523" s="27"/>
      <c r="R523" s="27"/>
    </row>
    <row r="524" spans="4:18" s="25" customFormat="1" ht="15.75" customHeight="1">
      <c r="D524" s="26"/>
      <c r="E524" s="289"/>
      <c r="F524" s="318"/>
      <c r="G524" s="295"/>
      <c r="H524" s="302"/>
      <c r="I524" s="296"/>
      <c r="J524" s="27"/>
      <c r="K524" s="27"/>
      <c r="L524" s="27"/>
      <c r="M524" s="41"/>
      <c r="N524" s="41"/>
      <c r="O524" s="41"/>
      <c r="P524" s="41"/>
      <c r="Q524" s="27"/>
      <c r="R524" s="27"/>
    </row>
    <row r="525" spans="4:18" s="25" customFormat="1" ht="15.75" customHeight="1">
      <c r="D525" s="26"/>
      <c r="E525" s="289"/>
      <c r="F525" s="318"/>
      <c r="G525" s="295"/>
      <c r="H525" s="302"/>
      <c r="I525" s="296"/>
      <c r="J525" s="27"/>
      <c r="K525" s="27"/>
      <c r="L525" s="27"/>
      <c r="M525" s="41"/>
      <c r="N525" s="41"/>
      <c r="O525" s="41"/>
      <c r="P525" s="41"/>
      <c r="Q525" s="27"/>
      <c r="R525" s="27"/>
    </row>
    <row r="526" spans="4:18" s="25" customFormat="1" ht="15.75" customHeight="1">
      <c r="D526" s="26"/>
      <c r="E526" s="289"/>
      <c r="F526" s="318"/>
      <c r="G526" s="295"/>
      <c r="H526" s="302"/>
      <c r="I526" s="296"/>
      <c r="J526" s="27"/>
      <c r="K526" s="27"/>
      <c r="L526" s="27"/>
      <c r="M526" s="41"/>
      <c r="N526" s="41"/>
      <c r="O526" s="41"/>
      <c r="P526" s="41"/>
      <c r="Q526" s="27"/>
      <c r="R526" s="27"/>
    </row>
    <row r="527" spans="4:18" s="25" customFormat="1" ht="15.75" customHeight="1">
      <c r="D527" s="26"/>
      <c r="E527" s="289"/>
      <c r="F527" s="318"/>
      <c r="G527" s="295"/>
      <c r="H527" s="302"/>
      <c r="I527" s="296"/>
      <c r="J527" s="27"/>
      <c r="K527" s="27"/>
      <c r="L527" s="27"/>
      <c r="M527" s="41"/>
      <c r="N527" s="41"/>
      <c r="O527" s="41"/>
      <c r="P527" s="41"/>
      <c r="Q527" s="27"/>
      <c r="R527" s="27"/>
    </row>
    <row r="528" spans="4:18" s="25" customFormat="1" ht="15.75" customHeight="1">
      <c r="D528" s="26"/>
      <c r="E528" s="289"/>
      <c r="F528" s="318"/>
      <c r="G528" s="295"/>
      <c r="H528" s="302"/>
      <c r="I528" s="296"/>
      <c r="J528" s="27"/>
      <c r="K528" s="27"/>
      <c r="L528" s="27"/>
      <c r="M528" s="41"/>
      <c r="N528" s="41"/>
      <c r="O528" s="41"/>
      <c r="P528" s="41"/>
      <c r="Q528" s="27"/>
      <c r="R528" s="27"/>
    </row>
    <row r="529" spans="4:18" s="25" customFormat="1" ht="15.75" customHeight="1">
      <c r="D529" s="26"/>
      <c r="E529" s="289"/>
      <c r="F529" s="318"/>
      <c r="G529" s="295"/>
      <c r="H529" s="302"/>
      <c r="I529" s="296"/>
      <c r="J529" s="27"/>
      <c r="K529" s="27"/>
      <c r="L529" s="27"/>
      <c r="M529" s="41"/>
      <c r="N529" s="41"/>
      <c r="O529" s="41"/>
      <c r="P529" s="41"/>
      <c r="Q529" s="27"/>
      <c r="R529" s="27"/>
    </row>
    <row r="530" spans="4:18" s="25" customFormat="1" ht="15.75" customHeight="1">
      <c r="D530" s="26"/>
      <c r="E530" s="289"/>
      <c r="F530" s="318"/>
      <c r="G530" s="295"/>
      <c r="H530" s="302"/>
      <c r="I530" s="296"/>
      <c r="J530" s="27"/>
      <c r="K530" s="27"/>
      <c r="L530" s="27"/>
      <c r="M530" s="41"/>
      <c r="N530" s="41"/>
      <c r="O530" s="41"/>
      <c r="P530" s="41"/>
      <c r="Q530" s="27"/>
      <c r="R530" s="27"/>
    </row>
    <row r="531" spans="4:18" s="25" customFormat="1" ht="15.75" customHeight="1">
      <c r="D531" s="26"/>
      <c r="E531" s="289"/>
      <c r="F531" s="318"/>
      <c r="G531" s="295"/>
      <c r="H531" s="302"/>
      <c r="I531" s="296"/>
      <c r="J531" s="27"/>
      <c r="K531" s="27"/>
      <c r="L531" s="27"/>
      <c r="M531" s="41"/>
      <c r="N531" s="41"/>
      <c r="O531" s="41"/>
      <c r="P531" s="41"/>
      <c r="Q531" s="27"/>
      <c r="R531" s="27"/>
    </row>
    <row r="532" spans="4:18" s="25" customFormat="1" ht="15.75" customHeight="1">
      <c r="D532" s="26"/>
      <c r="E532" s="289"/>
      <c r="F532" s="318"/>
      <c r="G532" s="295"/>
      <c r="H532" s="302"/>
      <c r="I532" s="296"/>
      <c r="J532" s="27"/>
      <c r="K532" s="27"/>
      <c r="L532" s="27"/>
      <c r="M532" s="41"/>
      <c r="N532" s="41"/>
      <c r="O532" s="41"/>
      <c r="P532" s="41"/>
      <c r="Q532" s="27"/>
      <c r="R532" s="27"/>
    </row>
    <row r="533" spans="4:18" s="25" customFormat="1" ht="15.75" customHeight="1">
      <c r="D533" s="26"/>
      <c r="E533" s="289"/>
      <c r="F533" s="318"/>
      <c r="G533" s="295"/>
      <c r="H533" s="302"/>
      <c r="I533" s="296"/>
      <c r="J533" s="27"/>
      <c r="K533" s="27"/>
      <c r="L533" s="27"/>
      <c r="M533" s="41"/>
      <c r="N533" s="41"/>
      <c r="O533" s="41"/>
      <c r="P533" s="41"/>
      <c r="Q533" s="27"/>
      <c r="R533" s="27"/>
    </row>
    <row r="534" spans="4:18" s="25" customFormat="1" ht="15.75" customHeight="1">
      <c r="D534" s="26"/>
      <c r="E534" s="289"/>
      <c r="F534" s="318"/>
      <c r="G534" s="295"/>
      <c r="H534" s="302"/>
      <c r="I534" s="296"/>
      <c r="J534" s="27"/>
      <c r="K534" s="27"/>
      <c r="L534" s="27"/>
      <c r="M534" s="41"/>
      <c r="N534" s="41"/>
      <c r="O534" s="41"/>
      <c r="P534" s="41"/>
      <c r="Q534" s="27"/>
      <c r="R534" s="27"/>
    </row>
    <row r="535" spans="4:18" s="25" customFormat="1" ht="15.75" customHeight="1">
      <c r="D535" s="26"/>
      <c r="E535" s="289"/>
      <c r="F535" s="318"/>
      <c r="G535" s="295"/>
      <c r="H535" s="302"/>
      <c r="I535" s="296"/>
      <c r="J535" s="27"/>
      <c r="K535" s="27"/>
      <c r="L535" s="27"/>
      <c r="M535" s="41"/>
      <c r="N535" s="41"/>
      <c r="O535" s="41"/>
      <c r="P535" s="41"/>
      <c r="Q535" s="27"/>
      <c r="R535" s="27"/>
    </row>
    <row r="536" spans="4:18" s="25" customFormat="1" ht="15.75" customHeight="1">
      <c r="D536" s="26"/>
      <c r="E536" s="289"/>
      <c r="F536" s="318"/>
      <c r="G536" s="295"/>
      <c r="H536" s="302"/>
      <c r="I536" s="296"/>
      <c r="J536" s="27"/>
      <c r="K536" s="27"/>
      <c r="L536" s="27"/>
      <c r="M536" s="41"/>
      <c r="N536" s="41"/>
      <c r="O536" s="41"/>
      <c r="P536" s="41"/>
      <c r="Q536" s="27"/>
      <c r="R536" s="27"/>
    </row>
    <row r="537" spans="4:18" s="25" customFormat="1" ht="15.75" customHeight="1">
      <c r="D537" s="26"/>
      <c r="E537" s="289"/>
      <c r="F537" s="318"/>
      <c r="G537" s="295"/>
      <c r="H537" s="302"/>
      <c r="I537" s="296"/>
      <c r="J537" s="27"/>
      <c r="K537" s="27"/>
      <c r="L537" s="27"/>
      <c r="M537" s="41"/>
      <c r="N537" s="41"/>
      <c r="O537" s="41"/>
      <c r="P537" s="41"/>
      <c r="Q537" s="27"/>
      <c r="R537" s="27"/>
    </row>
    <row r="538" spans="4:18" s="25" customFormat="1" ht="15.75" customHeight="1">
      <c r="D538" s="26"/>
      <c r="E538" s="289"/>
      <c r="F538" s="318"/>
      <c r="G538" s="295"/>
      <c r="H538" s="302"/>
      <c r="I538" s="296"/>
      <c r="J538" s="27"/>
      <c r="K538" s="27"/>
      <c r="L538" s="27"/>
      <c r="M538" s="41"/>
      <c r="N538" s="41"/>
      <c r="O538" s="41"/>
      <c r="P538" s="41"/>
      <c r="Q538" s="27"/>
      <c r="R538" s="27"/>
    </row>
    <row r="539" spans="4:18" s="25" customFormat="1" ht="15.75" customHeight="1">
      <c r="D539" s="26"/>
      <c r="E539" s="289"/>
      <c r="F539" s="318"/>
      <c r="G539" s="295"/>
      <c r="H539" s="302"/>
      <c r="I539" s="296"/>
      <c r="J539" s="27"/>
      <c r="K539" s="27"/>
      <c r="L539" s="27"/>
      <c r="M539" s="41"/>
      <c r="N539" s="41"/>
      <c r="O539" s="41"/>
      <c r="P539" s="41"/>
      <c r="Q539" s="27"/>
      <c r="R539" s="27"/>
    </row>
    <row r="540" spans="4:18" s="25" customFormat="1" ht="15.75" customHeight="1">
      <c r="D540" s="26"/>
      <c r="E540" s="289"/>
      <c r="F540" s="318"/>
      <c r="G540" s="295"/>
      <c r="H540" s="302"/>
      <c r="I540" s="296"/>
      <c r="J540" s="27"/>
      <c r="K540" s="27"/>
      <c r="L540" s="27"/>
      <c r="M540" s="41"/>
      <c r="N540" s="41"/>
      <c r="O540" s="41"/>
      <c r="P540" s="41"/>
      <c r="Q540" s="27"/>
      <c r="R540" s="27"/>
    </row>
    <row r="541" spans="4:18" s="25" customFormat="1" ht="15.75" customHeight="1">
      <c r="D541" s="26"/>
      <c r="E541" s="289"/>
      <c r="F541" s="318"/>
      <c r="G541" s="295"/>
      <c r="H541" s="302"/>
      <c r="I541" s="296"/>
      <c r="J541" s="27"/>
      <c r="K541" s="27"/>
      <c r="L541" s="27"/>
      <c r="M541" s="41"/>
      <c r="N541" s="41"/>
      <c r="O541" s="41"/>
      <c r="P541" s="41"/>
      <c r="Q541" s="27"/>
      <c r="R541" s="27"/>
    </row>
    <row r="542" spans="4:18" s="25" customFormat="1" ht="15.75" customHeight="1">
      <c r="D542" s="26"/>
      <c r="E542" s="289"/>
      <c r="F542" s="318"/>
      <c r="G542" s="295"/>
      <c r="H542" s="302"/>
      <c r="I542" s="296"/>
      <c r="J542" s="27"/>
      <c r="K542" s="27"/>
      <c r="L542" s="27"/>
      <c r="M542" s="41"/>
      <c r="N542" s="41"/>
      <c r="O542" s="41"/>
      <c r="P542" s="41"/>
      <c r="Q542" s="27"/>
      <c r="R542" s="27"/>
    </row>
    <row r="543" spans="4:18" s="25" customFormat="1" ht="15.75" customHeight="1">
      <c r="D543" s="26"/>
      <c r="E543" s="289"/>
      <c r="F543" s="318"/>
      <c r="G543" s="295"/>
      <c r="H543" s="302"/>
      <c r="I543" s="296"/>
      <c r="J543" s="27"/>
      <c r="K543" s="27"/>
      <c r="L543" s="27"/>
      <c r="M543" s="41"/>
      <c r="N543" s="41"/>
      <c r="O543" s="41"/>
      <c r="P543" s="41"/>
      <c r="Q543" s="27"/>
      <c r="R543" s="27"/>
    </row>
    <row r="544" spans="4:18" s="25" customFormat="1" ht="15.75" customHeight="1">
      <c r="D544" s="26"/>
      <c r="E544" s="289"/>
      <c r="F544" s="318"/>
      <c r="G544" s="295"/>
      <c r="H544" s="302"/>
      <c r="I544" s="296"/>
      <c r="J544" s="27"/>
      <c r="K544" s="27"/>
      <c r="L544" s="27"/>
      <c r="M544" s="41"/>
      <c r="N544" s="41"/>
      <c r="O544" s="41"/>
      <c r="P544" s="41"/>
      <c r="Q544" s="27"/>
      <c r="R544" s="27"/>
    </row>
    <row r="545" spans="4:18" s="25" customFormat="1" ht="15.75" customHeight="1">
      <c r="D545" s="26"/>
      <c r="E545" s="289"/>
      <c r="F545" s="318"/>
      <c r="G545" s="295"/>
      <c r="H545" s="302"/>
      <c r="I545" s="296"/>
      <c r="J545" s="27"/>
      <c r="K545" s="27"/>
      <c r="L545" s="31"/>
      <c r="M545" s="33"/>
      <c r="N545" s="33"/>
      <c r="O545" s="33"/>
      <c r="P545" s="33"/>
      <c r="Q545" s="27"/>
      <c r="R545" s="27"/>
    </row>
    <row r="546" spans="4:18" s="25" customFormat="1" ht="15.75" customHeight="1">
      <c r="D546" s="26"/>
      <c r="E546" s="289"/>
      <c r="F546" s="318"/>
      <c r="G546" s="295"/>
      <c r="H546" s="302"/>
      <c r="I546" s="296"/>
      <c r="J546" s="27"/>
      <c r="K546" s="27"/>
      <c r="L546" s="27"/>
      <c r="M546" s="28"/>
      <c r="N546" s="28"/>
      <c r="O546" s="28"/>
      <c r="P546" s="28"/>
      <c r="Q546" s="27"/>
      <c r="R546" s="27"/>
    </row>
    <row r="547" spans="4:18" s="25" customFormat="1" ht="15.75" customHeight="1">
      <c r="D547" s="26"/>
      <c r="E547" s="289"/>
      <c r="F547" s="318"/>
      <c r="G547" s="295"/>
      <c r="H547" s="302"/>
      <c r="I547" s="296"/>
      <c r="J547" s="27"/>
      <c r="K547" s="27"/>
      <c r="L547" s="27"/>
      <c r="M547" s="41"/>
      <c r="N547" s="41"/>
      <c r="O547" s="41"/>
      <c r="P547" s="41"/>
      <c r="Q547" s="27"/>
      <c r="R547" s="27"/>
    </row>
    <row r="548" spans="4:18" s="25" customFormat="1" ht="15.75" customHeight="1">
      <c r="D548" s="26"/>
      <c r="E548" s="289"/>
      <c r="F548" s="318"/>
      <c r="G548" s="295"/>
      <c r="H548" s="302"/>
      <c r="I548" s="296"/>
      <c r="J548" s="27"/>
      <c r="K548" s="27"/>
      <c r="L548" s="27"/>
      <c r="M548" s="41"/>
      <c r="N548" s="41"/>
      <c r="O548" s="41"/>
      <c r="P548" s="41"/>
      <c r="Q548" s="27"/>
      <c r="R548" s="27"/>
    </row>
    <row r="549" spans="4:18" s="25" customFormat="1" ht="15.75" customHeight="1">
      <c r="D549" s="26"/>
      <c r="E549" s="289"/>
      <c r="F549" s="318"/>
      <c r="G549" s="295"/>
      <c r="H549" s="302"/>
      <c r="I549" s="296"/>
      <c r="J549" s="27"/>
      <c r="K549" s="27"/>
      <c r="L549" s="27"/>
      <c r="M549" s="41"/>
      <c r="N549" s="41"/>
      <c r="O549" s="41"/>
      <c r="P549" s="41"/>
      <c r="Q549" s="27"/>
      <c r="R549" s="27"/>
    </row>
    <row r="550" spans="4:18" s="25" customFormat="1" ht="15.75" customHeight="1">
      <c r="D550" s="26"/>
      <c r="E550" s="289"/>
      <c r="F550" s="318"/>
      <c r="G550" s="295"/>
      <c r="H550" s="302"/>
      <c r="I550" s="296"/>
      <c r="J550" s="27"/>
      <c r="K550" s="27"/>
      <c r="L550" s="27"/>
      <c r="M550" s="41"/>
      <c r="N550" s="41"/>
      <c r="O550" s="41"/>
      <c r="P550" s="41"/>
      <c r="Q550" s="27"/>
      <c r="R550" s="27"/>
    </row>
    <row r="551" spans="4:18" s="25" customFormat="1" ht="15.75" customHeight="1">
      <c r="D551" s="26"/>
      <c r="E551" s="289"/>
      <c r="F551" s="318"/>
      <c r="G551" s="295"/>
      <c r="H551" s="301"/>
      <c r="I551" s="307"/>
      <c r="J551" s="29"/>
      <c r="K551" s="29"/>
      <c r="L551" s="29"/>
      <c r="M551" s="33"/>
      <c r="N551" s="33"/>
      <c r="O551" s="33"/>
      <c r="P551" s="33"/>
      <c r="Q551" s="27"/>
      <c r="R551" s="27"/>
    </row>
    <row r="552" spans="4:18" s="25" customFormat="1" ht="15.75" customHeight="1">
      <c r="D552" s="26"/>
      <c r="E552" s="289"/>
      <c r="F552" s="318"/>
      <c r="G552" s="295"/>
      <c r="H552" s="301"/>
      <c r="I552" s="307"/>
      <c r="J552" s="29"/>
      <c r="K552" s="29"/>
      <c r="L552" s="29"/>
      <c r="M552" s="33"/>
      <c r="N552" s="33"/>
      <c r="O552" s="33"/>
      <c r="P552" s="33"/>
      <c r="Q552" s="27"/>
      <c r="R552" s="27"/>
    </row>
    <row r="553" spans="4:18" s="25" customFormat="1" ht="15.75" customHeight="1">
      <c r="D553" s="26"/>
      <c r="E553" s="289"/>
      <c r="F553" s="318"/>
      <c r="G553" s="295"/>
      <c r="H553" s="301"/>
      <c r="I553" s="307"/>
      <c r="J553" s="29"/>
      <c r="K553" s="29"/>
      <c r="L553" s="29"/>
      <c r="M553" s="33"/>
      <c r="N553" s="33"/>
      <c r="O553" s="33"/>
      <c r="P553" s="33"/>
      <c r="Q553" s="27"/>
      <c r="R553" s="27"/>
    </row>
    <row r="554" spans="4:18" s="25" customFormat="1" ht="15.75" customHeight="1">
      <c r="D554" s="26"/>
      <c r="E554" s="289"/>
      <c r="F554" s="318"/>
      <c r="G554" s="295"/>
      <c r="H554" s="301"/>
      <c r="I554" s="307"/>
      <c r="J554" s="29"/>
      <c r="K554" s="29"/>
      <c r="L554" s="29"/>
      <c r="M554" s="33"/>
      <c r="N554" s="33"/>
      <c r="O554" s="33"/>
      <c r="P554" s="33"/>
      <c r="Q554" s="27"/>
      <c r="R554" s="27"/>
    </row>
    <row r="555" spans="4:18" s="25" customFormat="1" ht="15.75" customHeight="1">
      <c r="D555" s="26"/>
      <c r="E555" s="289"/>
      <c r="F555" s="318"/>
      <c r="G555" s="295"/>
      <c r="H555" s="301"/>
      <c r="I555" s="307"/>
      <c r="J555" s="29"/>
      <c r="K555" s="29"/>
      <c r="L555" s="29"/>
      <c r="M555" s="33"/>
      <c r="N555" s="33"/>
      <c r="O555" s="33"/>
      <c r="P555" s="33"/>
      <c r="Q555" s="27"/>
      <c r="R555" s="27"/>
    </row>
    <row r="556" spans="4:18" s="25" customFormat="1" ht="15.75" customHeight="1">
      <c r="D556" s="26"/>
      <c r="E556" s="289"/>
      <c r="F556" s="318"/>
      <c r="G556" s="295"/>
      <c r="H556" s="301"/>
      <c r="I556" s="307"/>
      <c r="J556" s="29"/>
      <c r="K556" s="29"/>
      <c r="L556" s="29"/>
      <c r="M556" s="33"/>
      <c r="N556" s="33"/>
      <c r="O556" s="33"/>
      <c r="P556" s="33"/>
      <c r="Q556" s="27"/>
      <c r="R556" s="27"/>
    </row>
    <row r="557" spans="4:18" s="25" customFormat="1" ht="15.75" customHeight="1">
      <c r="D557" s="26"/>
      <c r="E557" s="289"/>
      <c r="F557" s="318"/>
      <c r="G557" s="295"/>
      <c r="H557" s="301"/>
      <c r="I557" s="307"/>
      <c r="J557" s="29"/>
      <c r="K557" s="29"/>
      <c r="L557" s="29"/>
      <c r="M557" s="33"/>
      <c r="N557" s="33"/>
      <c r="O557" s="33"/>
      <c r="P557" s="33"/>
      <c r="Q557" s="27"/>
      <c r="R557" s="27"/>
    </row>
    <row r="558" spans="4:18" s="25" customFormat="1" ht="15.75" customHeight="1">
      <c r="D558" s="26"/>
      <c r="E558" s="289"/>
      <c r="F558" s="318"/>
      <c r="G558" s="295"/>
      <c r="H558" s="301"/>
      <c r="I558" s="307"/>
      <c r="J558" s="29"/>
      <c r="K558" s="29"/>
      <c r="L558" s="31"/>
      <c r="M558" s="33"/>
      <c r="N558" s="33"/>
      <c r="O558" s="33"/>
      <c r="P558" s="33"/>
      <c r="Q558" s="27"/>
      <c r="R558" s="27"/>
    </row>
    <row r="559" spans="4:18" s="25" customFormat="1" ht="15.75" customHeight="1">
      <c r="D559" s="26"/>
      <c r="E559" s="289"/>
      <c r="F559" s="318"/>
      <c r="G559" s="295"/>
      <c r="H559" s="301"/>
      <c r="I559" s="307"/>
      <c r="J559" s="29"/>
      <c r="K559" s="29"/>
      <c r="L559" s="31"/>
      <c r="M559" s="33"/>
      <c r="N559" s="33"/>
      <c r="O559" s="33"/>
      <c r="P559" s="33"/>
      <c r="Q559" s="27"/>
      <c r="R559" s="27"/>
    </row>
    <row r="560" spans="4:18" s="25" customFormat="1" ht="15.75" customHeight="1">
      <c r="D560" s="26"/>
      <c r="E560" s="289"/>
      <c r="F560" s="318"/>
      <c r="G560" s="295"/>
      <c r="H560" s="301"/>
      <c r="I560" s="307"/>
      <c r="J560" s="29"/>
      <c r="K560" s="27"/>
      <c r="L560" s="32"/>
      <c r="M560" s="41"/>
      <c r="N560" s="41"/>
      <c r="O560" s="41"/>
      <c r="P560" s="41"/>
      <c r="Q560" s="27"/>
      <c r="R560" s="27"/>
    </row>
    <row r="561" spans="4:18" s="25" customFormat="1" ht="15.75" customHeight="1">
      <c r="D561" s="26"/>
      <c r="E561" s="289"/>
      <c r="F561" s="318"/>
      <c r="G561" s="295"/>
      <c r="H561" s="301"/>
      <c r="I561" s="307"/>
      <c r="J561" s="29"/>
      <c r="K561" s="27"/>
      <c r="L561" s="32"/>
      <c r="M561" s="41"/>
      <c r="N561" s="41"/>
      <c r="O561" s="41"/>
      <c r="P561" s="41"/>
      <c r="Q561" s="27"/>
      <c r="R561" s="27"/>
    </row>
    <row r="562" spans="4:18" s="25" customFormat="1" ht="15.75" customHeight="1">
      <c r="D562" s="26"/>
      <c r="E562" s="289"/>
      <c r="F562" s="318"/>
      <c r="G562" s="295"/>
      <c r="H562" s="301"/>
      <c r="I562" s="307"/>
      <c r="J562" s="29"/>
      <c r="K562" s="27"/>
      <c r="L562" s="32"/>
      <c r="M562" s="41"/>
      <c r="N562" s="41"/>
      <c r="O562" s="41"/>
      <c r="P562" s="41"/>
      <c r="Q562" s="27"/>
      <c r="R562" s="27"/>
    </row>
    <row r="563" spans="4:18" s="25" customFormat="1" ht="15.75" customHeight="1">
      <c r="D563" s="26"/>
      <c r="E563" s="289"/>
      <c r="F563" s="318"/>
      <c r="G563" s="295"/>
      <c r="H563" s="301"/>
      <c r="I563" s="307"/>
      <c r="J563" s="29"/>
      <c r="K563" s="27"/>
      <c r="L563" s="32"/>
      <c r="M563" s="41"/>
      <c r="N563" s="41"/>
      <c r="O563" s="41"/>
      <c r="P563" s="41"/>
      <c r="Q563" s="27"/>
      <c r="R563" s="27"/>
    </row>
    <row r="564" spans="4:18" s="25" customFormat="1" ht="15.75" customHeight="1">
      <c r="D564" s="26"/>
      <c r="E564" s="289"/>
      <c r="F564" s="318"/>
      <c r="G564" s="295"/>
      <c r="H564" s="301"/>
      <c r="I564" s="307"/>
      <c r="J564" s="29"/>
      <c r="K564" s="27"/>
      <c r="L564" s="32"/>
      <c r="M564" s="41"/>
      <c r="N564" s="41"/>
      <c r="O564" s="41"/>
      <c r="P564" s="41"/>
      <c r="Q564" s="27"/>
      <c r="R564" s="27"/>
    </row>
    <row r="565" spans="4:18" s="25" customFormat="1" ht="15.75" customHeight="1">
      <c r="D565" s="26"/>
      <c r="E565" s="289"/>
      <c r="F565" s="318"/>
      <c r="G565" s="295"/>
      <c r="H565" s="301"/>
      <c r="I565" s="307"/>
      <c r="J565" s="29"/>
      <c r="K565" s="27"/>
      <c r="L565" s="32"/>
      <c r="M565" s="41"/>
      <c r="N565" s="41"/>
      <c r="O565" s="41"/>
      <c r="P565" s="41"/>
      <c r="Q565" s="27"/>
      <c r="R565" s="27"/>
    </row>
    <row r="566" spans="4:18" s="25" customFormat="1" ht="15.75" customHeight="1">
      <c r="D566" s="26"/>
      <c r="E566" s="289"/>
      <c r="F566" s="318"/>
      <c r="G566" s="295"/>
      <c r="H566" s="301"/>
      <c r="I566" s="307"/>
      <c r="J566" s="29"/>
      <c r="K566" s="27"/>
      <c r="L566" s="32"/>
      <c r="M566" s="41"/>
      <c r="N566" s="41"/>
      <c r="O566" s="41"/>
      <c r="P566" s="41"/>
      <c r="Q566" s="27"/>
      <c r="R566" s="27"/>
    </row>
    <row r="567" spans="4:18" s="25" customFormat="1" ht="15.75" customHeight="1">
      <c r="D567" s="26"/>
      <c r="E567" s="289"/>
      <c r="F567" s="318"/>
      <c r="G567" s="295"/>
      <c r="H567" s="301"/>
      <c r="I567" s="307"/>
      <c r="J567" s="29"/>
      <c r="K567" s="27"/>
      <c r="L567" s="32"/>
      <c r="M567" s="41"/>
      <c r="N567" s="41"/>
      <c r="O567" s="41"/>
      <c r="P567" s="41"/>
      <c r="Q567" s="27"/>
      <c r="R567" s="27"/>
    </row>
    <row r="568" spans="4:18" s="25" customFormat="1" ht="15.75" customHeight="1">
      <c r="D568" s="26"/>
      <c r="E568" s="289"/>
      <c r="F568" s="318"/>
      <c r="G568" s="295"/>
      <c r="H568" s="301"/>
      <c r="I568" s="307"/>
      <c r="J568" s="29"/>
      <c r="K568" s="27"/>
      <c r="L568" s="32"/>
      <c r="M568" s="41"/>
      <c r="N568" s="41"/>
      <c r="O568" s="41"/>
      <c r="P568" s="41"/>
      <c r="Q568" s="27"/>
      <c r="R568" s="27"/>
    </row>
    <row r="569" spans="4:18" s="25" customFormat="1" ht="15.75" customHeight="1">
      <c r="D569" s="26"/>
      <c r="E569" s="289"/>
      <c r="F569" s="318"/>
      <c r="G569" s="295"/>
      <c r="H569" s="301"/>
      <c r="I569" s="307"/>
      <c r="J569" s="29"/>
      <c r="K569" s="27"/>
      <c r="L569" s="27"/>
      <c r="M569" s="41"/>
      <c r="N569" s="41"/>
      <c r="O569" s="41"/>
      <c r="P569" s="41"/>
      <c r="Q569" s="27"/>
      <c r="R569" s="27"/>
    </row>
    <row r="570" spans="4:18" s="25" customFormat="1" ht="15.75" customHeight="1">
      <c r="D570" s="26"/>
      <c r="E570" s="289"/>
      <c r="F570" s="318"/>
      <c r="G570" s="295"/>
      <c r="H570" s="302"/>
      <c r="I570" s="296"/>
      <c r="J570" s="27"/>
      <c r="K570" s="27"/>
      <c r="L570" s="27"/>
      <c r="M570" s="41"/>
      <c r="N570" s="41"/>
      <c r="O570" s="41"/>
      <c r="P570" s="41"/>
      <c r="Q570" s="27"/>
      <c r="R570" s="27"/>
    </row>
    <row r="571" spans="4:18" s="25" customFormat="1" ht="15.75" customHeight="1">
      <c r="D571" s="26"/>
      <c r="E571" s="289"/>
      <c r="F571" s="318"/>
      <c r="G571" s="295"/>
      <c r="H571" s="302"/>
      <c r="I571" s="296"/>
      <c r="J571" s="27"/>
      <c r="K571" s="27"/>
      <c r="L571" s="27"/>
      <c r="M571" s="41"/>
      <c r="N571" s="41"/>
      <c r="O571" s="41"/>
      <c r="P571" s="41"/>
      <c r="Q571" s="27"/>
      <c r="R571" s="27"/>
    </row>
    <row r="572" spans="4:18" s="25" customFormat="1" ht="15.75" customHeight="1">
      <c r="D572" s="26"/>
      <c r="E572" s="289"/>
      <c r="F572" s="318"/>
      <c r="G572" s="295"/>
      <c r="H572" s="302"/>
      <c r="I572" s="296"/>
      <c r="J572" s="27"/>
      <c r="K572" s="27"/>
      <c r="L572" s="27"/>
      <c r="M572" s="41"/>
      <c r="N572" s="41"/>
      <c r="O572" s="41"/>
      <c r="P572" s="41"/>
      <c r="Q572" s="27"/>
      <c r="R572" s="27"/>
    </row>
    <row r="573" spans="4:18" s="25" customFormat="1" ht="15.75" customHeight="1">
      <c r="D573" s="26"/>
      <c r="E573" s="289"/>
      <c r="F573" s="318"/>
      <c r="G573" s="295"/>
      <c r="H573" s="302"/>
      <c r="I573" s="296"/>
      <c r="J573" s="27"/>
      <c r="K573" s="27"/>
      <c r="L573" s="27"/>
      <c r="M573" s="41"/>
      <c r="N573" s="41"/>
      <c r="O573" s="41"/>
      <c r="P573" s="41"/>
      <c r="Q573" s="27"/>
      <c r="R573" s="27"/>
    </row>
    <row r="574" spans="4:18" s="25" customFormat="1" ht="15.75" customHeight="1">
      <c r="D574" s="26"/>
      <c r="E574" s="289"/>
      <c r="F574" s="318"/>
      <c r="G574" s="295"/>
      <c r="H574" s="302"/>
      <c r="I574" s="296"/>
      <c r="J574" s="27"/>
      <c r="K574" s="27"/>
      <c r="L574" s="27"/>
      <c r="M574" s="41"/>
      <c r="N574" s="41"/>
      <c r="O574" s="41"/>
      <c r="P574" s="41"/>
      <c r="Q574" s="27"/>
      <c r="R574" s="27"/>
    </row>
    <row r="575" spans="4:18" s="25" customFormat="1" ht="15.75" customHeight="1">
      <c r="D575" s="26"/>
      <c r="E575" s="289"/>
      <c r="F575" s="318"/>
      <c r="G575" s="295"/>
      <c r="H575" s="302"/>
      <c r="I575" s="296"/>
      <c r="J575" s="27"/>
      <c r="K575" s="27"/>
      <c r="L575" s="27"/>
      <c r="M575" s="41"/>
      <c r="N575" s="41"/>
      <c r="O575" s="41"/>
      <c r="P575" s="41"/>
      <c r="Q575" s="27"/>
      <c r="R575" s="27"/>
    </row>
    <row r="576" spans="4:18" s="25" customFormat="1" ht="15.75" customHeight="1">
      <c r="D576" s="26"/>
      <c r="E576" s="289"/>
      <c r="F576" s="318"/>
      <c r="G576" s="295"/>
      <c r="H576" s="302"/>
      <c r="I576" s="296"/>
      <c r="J576" s="27"/>
      <c r="K576" s="27"/>
      <c r="L576" s="27"/>
      <c r="M576" s="41"/>
      <c r="N576" s="41"/>
      <c r="O576" s="41"/>
      <c r="P576" s="41"/>
      <c r="Q576" s="27"/>
      <c r="R576" s="27"/>
    </row>
    <row r="577" spans="4:18" s="25" customFormat="1" ht="15.75" customHeight="1">
      <c r="D577" s="26"/>
      <c r="E577" s="289"/>
      <c r="F577" s="318"/>
      <c r="G577" s="295"/>
      <c r="H577" s="302"/>
      <c r="I577" s="296"/>
      <c r="J577" s="27"/>
      <c r="K577" s="27"/>
      <c r="L577" s="27"/>
      <c r="M577" s="41"/>
      <c r="N577" s="41"/>
      <c r="O577" s="41"/>
      <c r="P577" s="41"/>
      <c r="Q577" s="27"/>
      <c r="R577" s="27"/>
    </row>
    <row r="578" spans="4:18" s="25" customFormat="1" ht="15.75" customHeight="1">
      <c r="D578" s="26"/>
      <c r="E578" s="289"/>
      <c r="F578" s="318"/>
      <c r="G578" s="295"/>
      <c r="H578" s="302"/>
      <c r="I578" s="296"/>
      <c r="J578" s="27"/>
      <c r="K578" s="27"/>
      <c r="L578" s="27"/>
      <c r="M578" s="41"/>
      <c r="N578" s="41"/>
      <c r="O578" s="41"/>
      <c r="P578" s="41"/>
      <c r="Q578" s="27"/>
      <c r="R578" s="27"/>
    </row>
    <row r="579" spans="4:18" s="25" customFormat="1" ht="15.75" customHeight="1">
      <c r="D579" s="26"/>
      <c r="E579" s="289"/>
      <c r="F579" s="318"/>
      <c r="G579" s="295"/>
      <c r="H579" s="302"/>
      <c r="I579" s="296"/>
      <c r="J579" s="27"/>
      <c r="K579" s="27"/>
      <c r="L579" s="27"/>
      <c r="M579" s="41"/>
      <c r="N579" s="41"/>
      <c r="O579" s="41"/>
      <c r="P579" s="41"/>
      <c r="Q579" s="27"/>
      <c r="R579" s="27"/>
    </row>
    <row r="580" spans="4:18" s="25" customFormat="1" ht="15.75" customHeight="1">
      <c r="D580" s="26"/>
      <c r="E580" s="289"/>
      <c r="F580" s="318"/>
      <c r="G580" s="295"/>
      <c r="H580" s="302"/>
      <c r="I580" s="296"/>
      <c r="J580" s="27"/>
      <c r="K580" s="27"/>
      <c r="L580" s="31"/>
      <c r="M580" s="33"/>
      <c r="N580" s="33"/>
      <c r="O580" s="33"/>
      <c r="P580" s="33"/>
      <c r="Q580" s="27"/>
      <c r="R580" s="27"/>
    </row>
    <row r="581" spans="4:18" s="25" customFormat="1" ht="15.75" customHeight="1">
      <c r="D581" s="26"/>
      <c r="E581" s="289"/>
      <c r="F581" s="318"/>
      <c r="G581" s="295"/>
      <c r="H581" s="302"/>
      <c r="I581" s="296"/>
      <c r="J581" s="27"/>
      <c r="K581" s="27"/>
      <c r="L581" s="27"/>
      <c r="M581" s="41"/>
      <c r="N581" s="41"/>
      <c r="O581" s="41"/>
      <c r="P581" s="41"/>
      <c r="Q581" s="27"/>
      <c r="R581" s="27"/>
    </row>
    <row r="582" spans="4:18" s="25" customFormat="1" ht="15.75" customHeight="1">
      <c r="D582" s="26"/>
      <c r="E582" s="289"/>
      <c r="F582" s="318"/>
      <c r="G582" s="295"/>
      <c r="H582" s="302"/>
      <c r="I582" s="296"/>
      <c r="J582" s="27"/>
      <c r="K582" s="27"/>
      <c r="L582" s="27"/>
      <c r="M582" s="41"/>
      <c r="N582" s="41"/>
      <c r="O582" s="41"/>
      <c r="P582" s="41"/>
      <c r="Q582" s="27"/>
      <c r="R582" s="27"/>
    </row>
    <row r="583" spans="4:18" s="25" customFormat="1" ht="15.75" customHeight="1">
      <c r="D583" s="26"/>
      <c r="E583" s="289"/>
      <c r="F583" s="318"/>
      <c r="G583" s="295"/>
      <c r="H583" s="302"/>
      <c r="I583" s="296"/>
      <c r="J583" s="27"/>
      <c r="K583" s="27"/>
      <c r="L583" s="27"/>
      <c r="M583" s="41"/>
      <c r="N583" s="41"/>
      <c r="O583" s="41"/>
      <c r="P583" s="41"/>
      <c r="Q583" s="27"/>
      <c r="R583" s="27"/>
    </row>
    <row r="584" spans="4:18" s="25" customFormat="1" ht="15.75" customHeight="1">
      <c r="D584" s="26"/>
      <c r="E584" s="289"/>
      <c r="F584" s="318"/>
      <c r="G584" s="295"/>
      <c r="H584" s="302"/>
      <c r="I584" s="296"/>
      <c r="J584" s="27"/>
      <c r="K584" s="27"/>
      <c r="L584" s="27"/>
      <c r="M584" s="41"/>
      <c r="N584" s="41"/>
      <c r="O584" s="41"/>
      <c r="P584" s="41"/>
      <c r="Q584" s="27"/>
      <c r="R584" s="27"/>
    </row>
    <row r="585" spans="4:18" s="25" customFormat="1" ht="15.75" customHeight="1">
      <c r="D585" s="26"/>
      <c r="E585" s="289"/>
      <c r="F585" s="318"/>
      <c r="G585" s="295"/>
      <c r="H585" s="302"/>
      <c r="I585" s="296"/>
      <c r="J585" s="27"/>
      <c r="K585" s="27"/>
      <c r="L585" s="27"/>
      <c r="M585" s="41"/>
      <c r="N585" s="41"/>
      <c r="O585" s="41"/>
      <c r="P585" s="41"/>
      <c r="Q585" s="27"/>
      <c r="R585" s="27"/>
    </row>
    <row r="586" spans="4:18" s="25" customFormat="1" ht="15.75" customHeight="1">
      <c r="D586" s="26"/>
      <c r="E586" s="289"/>
      <c r="F586" s="318"/>
      <c r="G586" s="295"/>
      <c r="H586" s="302"/>
      <c r="I586" s="296"/>
      <c r="J586" s="27"/>
      <c r="K586" s="27"/>
      <c r="L586" s="27"/>
      <c r="M586" s="41"/>
      <c r="N586" s="41"/>
      <c r="O586" s="41"/>
      <c r="P586" s="41"/>
      <c r="Q586" s="27"/>
      <c r="R586" s="27"/>
    </row>
    <row r="587" spans="4:18" s="25" customFormat="1" ht="15.75" customHeight="1">
      <c r="D587" s="26"/>
      <c r="E587" s="289"/>
      <c r="F587" s="318"/>
      <c r="G587" s="295"/>
      <c r="H587" s="302"/>
      <c r="I587" s="296"/>
      <c r="J587" s="27"/>
      <c r="K587" s="27"/>
      <c r="L587" s="31"/>
      <c r="M587" s="33"/>
      <c r="N587" s="33"/>
      <c r="O587" s="33"/>
      <c r="P587" s="33"/>
      <c r="Q587" s="27"/>
      <c r="R587" s="27"/>
    </row>
    <row r="588" spans="4:18" s="25" customFormat="1" ht="15.75" customHeight="1">
      <c r="D588" s="26"/>
      <c r="E588" s="289"/>
      <c r="F588" s="318"/>
      <c r="G588" s="295"/>
      <c r="H588" s="302"/>
      <c r="I588" s="296"/>
      <c r="J588" s="27"/>
      <c r="K588" s="27"/>
      <c r="L588" s="27"/>
      <c r="M588" s="41"/>
      <c r="N588" s="41"/>
      <c r="O588" s="41"/>
      <c r="P588" s="41"/>
      <c r="Q588" s="27"/>
      <c r="R588" s="27"/>
    </row>
    <row r="589" spans="4:18" s="25" customFormat="1" ht="15.75" customHeight="1">
      <c r="D589" s="26"/>
      <c r="E589" s="289"/>
      <c r="F589" s="318"/>
      <c r="G589" s="295"/>
      <c r="H589" s="302"/>
      <c r="I589" s="296"/>
      <c r="J589" s="27"/>
      <c r="K589" s="27"/>
      <c r="L589" s="27"/>
      <c r="M589" s="41"/>
      <c r="N589" s="41"/>
      <c r="O589" s="41"/>
      <c r="P589" s="41"/>
      <c r="Q589" s="27"/>
      <c r="R589" s="27"/>
    </row>
    <row r="590" spans="4:18" s="25" customFormat="1" ht="15.75" customHeight="1">
      <c r="D590" s="26"/>
      <c r="E590" s="289"/>
      <c r="F590" s="318"/>
      <c r="G590" s="295"/>
      <c r="H590" s="302"/>
      <c r="I590" s="296"/>
      <c r="J590" s="27"/>
      <c r="K590" s="27"/>
      <c r="L590" s="31"/>
      <c r="M590" s="33"/>
      <c r="N590" s="33"/>
      <c r="O590" s="33"/>
      <c r="P590" s="33"/>
      <c r="Q590" s="27"/>
      <c r="R590" s="27"/>
    </row>
    <row r="591" spans="4:18" s="25" customFormat="1" ht="15.75" customHeight="1">
      <c r="D591" s="26"/>
      <c r="E591" s="289"/>
      <c r="F591" s="318"/>
      <c r="G591" s="295"/>
      <c r="H591" s="302"/>
      <c r="I591" s="296"/>
      <c r="J591" s="27"/>
      <c r="K591" s="27"/>
      <c r="L591" s="27"/>
      <c r="M591" s="41"/>
      <c r="N591" s="41"/>
      <c r="O591" s="41"/>
      <c r="P591" s="41"/>
      <c r="Q591" s="27"/>
      <c r="R591" s="27"/>
    </row>
    <row r="592" spans="4:18" s="25" customFormat="1" ht="15.75" customHeight="1">
      <c r="D592" s="26"/>
      <c r="E592" s="289"/>
      <c r="F592" s="318"/>
      <c r="G592" s="295"/>
      <c r="H592" s="302"/>
      <c r="I592" s="296"/>
      <c r="J592" s="27"/>
      <c r="K592" s="27"/>
      <c r="L592" s="27"/>
      <c r="M592" s="41"/>
      <c r="N592" s="41"/>
      <c r="O592" s="41"/>
      <c r="P592" s="41"/>
      <c r="Q592" s="27"/>
      <c r="R592" s="27"/>
    </row>
    <row r="593" spans="4:18" s="25" customFormat="1" ht="15.75" customHeight="1">
      <c r="D593" s="26"/>
      <c r="E593" s="289"/>
      <c r="F593" s="318"/>
      <c r="G593" s="295"/>
      <c r="H593" s="302"/>
      <c r="I593" s="296"/>
      <c r="J593" s="27"/>
      <c r="K593" s="27"/>
      <c r="L593" s="27"/>
      <c r="M593" s="41"/>
      <c r="N593" s="41"/>
      <c r="O593" s="41"/>
      <c r="P593" s="41"/>
      <c r="Q593" s="27"/>
      <c r="R593" s="27"/>
    </row>
    <row r="594" spans="4:18" s="25" customFormat="1" ht="15.75" customHeight="1">
      <c r="D594" s="26"/>
      <c r="E594" s="289"/>
      <c r="F594" s="318"/>
      <c r="G594" s="295"/>
      <c r="H594" s="302"/>
      <c r="I594" s="296"/>
      <c r="J594" s="27"/>
      <c r="K594" s="27"/>
      <c r="L594" s="31"/>
      <c r="M594" s="33"/>
      <c r="N594" s="33"/>
      <c r="O594" s="33"/>
      <c r="P594" s="33"/>
      <c r="Q594" s="27"/>
      <c r="R594" s="27"/>
    </row>
    <row r="595" spans="4:18" s="25" customFormat="1" ht="15.75" customHeight="1">
      <c r="D595" s="26"/>
      <c r="E595" s="289"/>
      <c r="F595" s="318"/>
      <c r="G595" s="295"/>
      <c r="H595" s="302"/>
      <c r="I595" s="296"/>
      <c r="J595" s="27"/>
      <c r="K595" s="27"/>
      <c r="L595" s="27"/>
      <c r="M595" s="41"/>
      <c r="N595" s="41"/>
      <c r="O595" s="41"/>
      <c r="P595" s="41"/>
      <c r="Q595" s="27"/>
      <c r="R595" s="27"/>
    </row>
    <row r="596" spans="4:18" s="25" customFormat="1" ht="15.75" customHeight="1">
      <c r="D596" s="26"/>
      <c r="E596" s="289"/>
      <c r="F596" s="318"/>
      <c r="G596" s="295"/>
      <c r="H596" s="302"/>
      <c r="I596" s="296"/>
      <c r="J596" s="27"/>
      <c r="K596" s="27"/>
      <c r="L596" s="27"/>
      <c r="M596" s="41"/>
      <c r="N596" s="41"/>
      <c r="O596" s="41"/>
      <c r="P596" s="41"/>
      <c r="Q596" s="27"/>
      <c r="R596" s="27"/>
    </row>
    <row r="597" spans="4:18" s="25" customFormat="1" ht="15.75" customHeight="1">
      <c r="D597" s="26"/>
      <c r="E597" s="289"/>
      <c r="F597" s="318"/>
      <c r="G597" s="295"/>
      <c r="H597" s="302"/>
      <c r="I597" s="296"/>
      <c r="J597" s="27"/>
      <c r="K597" s="27"/>
      <c r="L597" s="31"/>
      <c r="M597" s="33"/>
      <c r="N597" s="33"/>
      <c r="O597" s="33"/>
      <c r="P597" s="33"/>
      <c r="Q597" s="27"/>
      <c r="R597" s="27"/>
    </row>
    <row r="598" spans="4:18" s="25" customFormat="1" ht="15.75" customHeight="1">
      <c r="D598" s="26"/>
      <c r="E598" s="289"/>
      <c r="F598" s="318"/>
      <c r="G598" s="295"/>
      <c r="H598" s="302"/>
      <c r="I598" s="296"/>
      <c r="J598" s="27"/>
      <c r="K598" s="27"/>
      <c r="L598" s="27"/>
      <c r="M598" s="41"/>
      <c r="N598" s="41"/>
      <c r="O598" s="41"/>
      <c r="P598" s="41"/>
      <c r="Q598" s="27"/>
      <c r="R598" s="27"/>
    </row>
    <row r="599" spans="4:18" s="25" customFormat="1" ht="15.75" customHeight="1">
      <c r="D599" s="26"/>
      <c r="E599" s="289"/>
      <c r="F599" s="318"/>
      <c r="G599" s="295"/>
      <c r="H599" s="302"/>
      <c r="I599" s="296"/>
      <c r="J599" s="27"/>
      <c r="K599" s="27"/>
      <c r="L599" s="27"/>
      <c r="M599" s="41"/>
      <c r="N599" s="41"/>
      <c r="O599" s="41"/>
      <c r="P599" s="41"/>
      <c r="Q599" s="27"/>
      <c r="R599" s="27"/>
    </row>
    <row r="600" spans="4:18" s="25" customFormat="1" ht="15.75" customHeight="1">
      <c r="D600" s="26"/>
      <c r="E600" s="289"/>
      <c r="F600" s="318"/>
      <c r="G600" s="295"/>
      <c r="H600" s="302"/>
      <c r="I600" s="296"/>
      <c r="J600" s="27"/>
      <c r="K600" s="27"/>
      <c r="L600" s="27"/>
      <c r="M600" s="41"/>
      <c r="N600" s="41"/>
      <c r="O600" s="41"/>
      <c r="P600" s="41"/>
      <c r="Q600" s="27"/>
      <c r="R600" s="27"/>
    </row>
    <row r="601" spans="4:18" s="25" customFormat="1" ht="15.75" customHeight="1">
      <c r="D601" s="26"/>
      <c r="E601" s="289"/>
      <c r="F601" s="318"/>
      <c r="G601" s="295"/>
      <c r="H601" s="302"/>
      <c r="I601" s="296"/>
      <c r="J601" s="27"/>
      <c r="K601" s="27"/>
      <c r="L601" s="27"/>
      <c r="M601" s="41"/>
      <c r="N601" s="41"/>
      <c r="O601" s="41"/>
      <c r="P601" s="41"/>
      <c r="Q601" s="27"/>
      <c r="R601" s="27"/>
    </row>
    <row r="602" spans="4:18" s="25" customFormat="1" ht="15.75" customHeight="1">
      <c r="D602" s="26"/>
      <c r="E602" s="289"/>
      <c r="F602" s="318"/>
      <c r="G602" s="295"/>
      <c r="H602" s="301"/>
      <c r="I602" s="307"/>
      <c r="J602" s="29"/>
      <c r="K602" s="27"/>
      <c r="L602" s="32"/>
      <c r="M602" s="41"/>
      <c r="N602" s="41"/>
      <c r="O602" s="41"/>
      <c r="P602" s="41"/>
      <c r="Q602" s="27"/>
      <c r="R602" s="27"/>
    </row>
    <row r="603" spans="4:18" s="25" customFormat="1" ht="15.75" customHeight="1">
      <c r="D603" s="26"/>
      <c r="E603" s="289"/>
      <c r="F603" s="318"/>
      <c r="G603" s="295"/>
      <c r="H603" s="301"/>
      <c r="I603" s="307"/>
      <c r="J603" s="29"/>
      <c r="K603" s="27"/>
      <c r="L603" s="32"/>
      <c r="M603" s="41"/>
      <c r="N603" s="41"/>
      <c r="O603" s="41"/>
      <c r="P603" s="41"/>
      <c r="Q603" s="27"/>
      <c r="R603" s="27"/>
    </row>
    <row r="604" spans="4:18" s="25" customFormat="1" ht="15.75" customHeight="1">
      <c r="D604" s="26"/>
      <c r="E604" s="289"/>
      <c r="F604" s="318"/>
      <c r="G604" s="295"/>
      <c r="H604" s="301"/>
      <c r="I604" s="307"/>
      <c r="J604" s="29"/>
      <c r="K604" s="27"/>
      <c r="L604" s="32"/>
      <c r="M604" s="41"/>
      <c r="N604" s="41"/>
      <c r="O604" s="41"/>
      <c r="P604" s="41"/>
      <c r="Q604" s="27"/>
      <c r="R604" s="27"/>
    </row>
    <row r="605" spans="4:18" s="25" customFormat="1" ht="15.75" customHeight="1">
      <c r="D605" s="26"/>
      <c r="E605" s="289"/>
      <c r="F605" s="318"/>
      <c r="G605" s="295"/>
      <c r="H605" s="301"/>
      <c r="I605" s="307"/>
      <c r="J605" s="29"/>
      <c r="K605" s="27"/>
      <c r="L605" s="32"/>
      <c r="M605" s="41"/>
      <c r="N605" s="41"/>
      <c r="O605" s="41"/>
      <c r="P605" s="41"/>
      <c r="Q605" s="27"/>
      <c r="R605" s="27"/>
    </row>
    <row r="606" spans="4:18" s="25" customFormat="1" ht="15.75" customHeight="1">
      <c r="D606" s="26"/>
      <c r="E606" s="289"/>
      <c r="F606" s="318"/>
      <c r="G606" s="295"/>
      <c r="H606" s="301"/>
      <c r="I606" s="307"/>
      <c r="J606" s="29"/>
      <c r="K606" s="27"/>
      <c r="L606" s="32"/>
      <c r="M606" s="41"/>
      <c r="N606" s="41"/>
      <c r="O606" s="41"/>
      <c r="P606" s="41"/>
      <c r="Q606" s="27"/>
      <c r="R606" s="27"/>
    </row>
    <row r="607" spans="4:18" s="25" customFormat="1" ht="15.75" customHeight="1">
      <c r="D607" s="26"/>
      <c r="E607" s="289"/>
      <c r="F607" s="318"/>
      <c r="G607" s="295"/>
      <c r="H607" s="301"/>
      <c r="I607" s="307"/>
      <c r="J607" s="29"/>
      <c r="K607" s="27"/>
      <c r="L607" s="32"/>
      <c r="M607" s="41"/>
      <c r="N607" s="41"/>
      <c r="O607" s="41"/>
      <c r="P607" s="41"/>
      <c r="Q607" s="27"/>
      <c r="R607" s="27"/>
    </row>
    <row r="608" spans="4:18" s="25" customFormat="1" ht="15.75" customHeight="1">
      <c r="D608" s="26"/>
      <c r="E608" s="289"/>
      <c r="F608" s="318"/>
      <c r="G608" s="295"/>
      <c r="H608" s="301"/>
      <c r="I608" s="307"/>
      <c r="J608" s="29"/>
      <c r="K608" s="27"/>
      <c r="L608" s="32"/>
      <c r="M608" s="41"/>
      <c r="N608" s="41"/>
      <c r="O608" s="41"/>
      <c r="P608" s="41"/>
      <c r="Q608" s="27"/>
      <c r="R608" s="27"/>
    </row>
    <row r="609" spans="4:18" s="25" customFormat="1" ht="15.75" customHeight="1">
      <c r="D609" s="26"/>
      <c r="E609" s="289"/>
      <c r="F609" s="318"/>
      <c r="G609" s="295"/>
      <c r="H609" s="301"/>
      <c r="I609" s="307"/>
      <c r="J609" s="29"/>
      <c r="K609" s="27"/>
      <c r="L609" s="32"/>
      <c r="M609" s="41"/>
      <c r="N609" s="41"/>
      <c r="O609" s="41"/>
      <c r="P609" s="41"/>
      <c r="Q609" s="27"/>
      <c r="R609" s="27"/>
    </row>
    <row r="610" spans="4:18" s="25" customFormat="1" ht="15.75" customHeight="1">
      <c r="D610" s="26"/>
      <c r="E610" s="289"/>
      <c r="F610" s="318"/>
      <c r="G610" s="295"/>
      <c r="H610" s="301"/>
      <c r="I610" s="307"/>
      <c r="J610" s="29"/>
      <c r="K610" s="27"/>
      <c r="L610" s="32"/>
      <c r="M610" s="41"/>
      <c r="N610" s="41"/>
      <c r="O610" s="41"/>
      <c r="P610" s="41"/>
      <c r="Q610" s="27"/>
      <c r="R610" s="27"/>
    </row>
    <row r="611" spans="4:18" s="25" customFormat="1" ht="15.75" customHeight="1">
      <c r="D611" s="26"/>
      <c r="E611" s="289"/>
      <c r="F611" s="318"/>
      <c r="G611" s="295"/>
      <c r="H611" s="302"/>
      <c r="I611" s="296"/>
      <c r="J611" s="27"/>
      <c r="K611" s="27"/>
      <c r="L611" s="27"/>
      <c r="M611" s="41"/>
      <c r="N611" s="41"/>
      <c r="O611" s="41"/>
      <c r="P611" s="41"/>
      <c r="Q611" s="27"/>
      <c r="R611" s="27"/>
    </row>
    <row r="612" spans="4:18" s="25" customFormat="1" ht="15.75" customHeight="1">
      <c r="D612" s="26"/>
      <c r="E612" s="289"/>
      <c r="F612" s="318"/>
      <c r="G612" s="295"/>
      <c r="H612" s="302"/>
      <c r="I612" s="296"/>
      <c r="J612" s="27"/>
      <c r="K612" s="27"/>
      <c r="L612" s="27"/>
      <c r="M612" s="41"/>
      <c r="N612" s="41"/>
      <c r="O612" s="41"/>
      <c r="P612" s="41"/>
      <c r="Q612" s="27"/>
      <c r="R612" s="27"/>
    </row>
    <row r="613" spans="4:18" s="25" customFormat="1" ht="15.75" customHeight="1">
      <c r="D613" s="26"/>
      <c r="E613" s="289"/>
      <c r="F613" s="318"/>
      <c r="G613" s="295"/>
      <c r="H613" s="302"/>
      <c r="I613" s="296"/>
      <c r="J613" s="27"/>
      <c r="K613" s="27"/>
      <c r="L613" s="27"/>
      <c r="M613" s="41"/>
      <c r="N613" s="41"/>
      <c r="O613" s="41"/>
      <c r="P613" s="41"/>
      <c r="Q613" s="27"/>
      <c r="R613" s="27"/>
    </row>
    <row r="614" spans="4:18" s="25" customFormat="1" ht="15.75" customHeight="1">
      <c r="D614" s="26"/>
      <c r="E614" s="289"/>
      <c r="F614" s="318"/>
      <c r="G614" s="295"/>
      <c r="H614" s="302"/>
      <c r="I614" s="296"/>
      <c r="J614" s="27"/>
      <c r="K614" s="27"/>
      <c r="L614" s="27"/>
      <c r="M614" s="41"/>
      <c r="N614" s="41"/>
      <c r="O614" s="41"/>
      <c r="P614" s="41"/>
      <c r="Q614" s="27"/>
      <c r="R614" s="27"/>
    </row>
    <row r="615" spans="4:18" s="25" customFormat="1" ht="15.75" customHeight="1">
      <c r="D615" s="26"/>
      <c r="E615" s="289"/>
      <c r="F615" s="318"/>
      <c r="G615" s="295"/>
      <c r="H615" s="302"/>
      <c r="I615" s="296"/>
      <c r="J615" s="27"/>
      <c r="K615" s="27"/>
      <c r="L615" s="27"/>
      <c r="M615" s="41"/>
      <c r="N615" s="41"/>
      <c r="O615" s="41"/>
      <c r="P615" s="41"/>
      <c r="Q615" s="27"/>
      <c r="R615" s="27"/>
    </row>
    <row r="616" spans="4:18" s="25" customFormat="1" ht="15.75" customHeight="1">
      <c r="D616" s="26"/>
      <c r="E616" s="289"/>
      <c r="F616" s="318"/>
      <c r="G616" s="295"/>
      <c r="H616" s="302"/>
      <c r="I616" s="296"/>
      <c r="J616" s="27"/>
      <c r="K616" s="27"/>
      <c r="L616" s="27"/>
      <c r="M616" s="41"/>
      <c r="N616" s="41"/>
      <c r="O616" s="41"/>
      <c r="P616" s="41"/>
      <c r="Q616" s="27"/>
      <c r="R616" s="27"/>
    </row>
    <row r="617" spans="4:18" s="25" customFormat="1" ht="15.75" customHeight="1">
      <c r="D617" s="26"/>
      <c r="E617" s="289"/>
      <c r="F617" s="318"/>
      <c r="G617" s="295"/>
      <c r="H617" s="302"/>
      <c r="I617" s="296"/>
      <c r="J617" s="27"/>
      <c r="K617" s="27"/>
      <c r="L617" s="27"/>
      <c r="M617" s="41"/>
      <c r="N617" s="41"/>
      <c r="O617" s="41"/>
      <c r="P617" s="41"/>
      <c r="Q617" s="27"/>
      <c r="R617" s="27"/>
    </row>
    <row r="618" spans="4:18" s="25" customFormat="1" ht="15.75" customHeight="1">
      <c r="D618" s="26"/>
      <c r="E618" s="289"/>
      <c r="F618" s="318"/>
      <c r="G618" s="295"/>
      <c r="H618" s="302"/>
      <c r="I618" s="296"/>
      <c r="J618" s="27"/>
      <c r="K618" s="27"/>
      <c r="L618" s="27"/>
      <c r="M618" s="41"/>
      <c r="N618" s="41"/>
      <c r="O618" s="41"/>
      <c r="P618" s="41"/>
      <c r="Q618" s="27"/>
      <c r="R618" s="27"/>
    </row>
    <row r="619" spans="4:18" s="25" customFormat="1" ht="15.75" customHeight="1">
      <c r="D619" s="26"/>
      <c r="E619" s="289"/>
      <c r="F619" s="318"/>
      <c r="G619" s="295"/>
      <c r="H619" s="302"/>
      <c r="I619" s="296"/>
      <c r="J619" s="27"/>
      <c r="K619" s="27"/>
      <c r="L619" s="27"/>
      <c r="M619" s="41"/>
      <c r="N619" s="41"/>
      <c r="O619" s="41"/>
      <c r="P619" s="41"/>
      <c r="Q619" s="27"/>
      <c r="R619" s="27"/>
    </row>
    <row r="620" spans="4:18" s="25" customFormat="1" ht="15.75" customHeight="1">
      <c r="D620" s="26"/>
      <c r="E620" s="289"/>
      <c r="F620" s="318"/>
      <c r="G620" s="295"/>
      <c r="H620" s="302"/>
      <c r="I620" s="296"/>
      <c r="J620" s="27"/>
      <c r="K620" s="27"/>
      <c r="L620" s="27"/>
      <c r="M620" s="41"/>
      <c r="N620" s="41"/>
      <c r="O620" s="41"/>
      <c r="P620" s="41"/>
      <c r="Q620" s="27"/>
      <c r="R620" s="27"/>
    </row>
    <row r="621" spans="4:18" s="25" customFormat="1" ht="15.75" customHeight="1">
      <c r="D621" s="26"/>
      <c r="E621" s="289"/>
      <c r="F621" s="318"/>
      <c r="G621" s="295"/>
      <c r="H621" s="302"/>
      <c r="I621" s="296"/>
      <c r="J621" s="27"/>
      <c r="K621" s="27"/>
      <c r="L621" s="27"/>
      <c r="M621" s="41"/>
      <c r="N621" s="41"/>
      <c r="O621" s="41"/>
      <c r="P621" s="41"/>
      <c r="Q621" s="27"/>
      <c r="R621" s="27"/>
    </row>
    <row r="622" spans="4:18" s="25" customFormat="1" ht="15.75" customHeight="1">
      <c r="D622" s="26"/>
      <c r="E622" s="289"/>
      <c r="F622" s="318"/>
      <c r="G622" s="295"/>
      <c r="H622" s="302"/>
      <c r="I622" s="296"/>
      <c r="J622" s="27"/>
      <c r="K622" s="27"/>
      <c r="L622" s="27"/>
      <c r="M622" s="41"/>
      <c r="N622" s="41"/>
      <c r="O622" s="41"/>
      <c r="P622" s="41"/>
      <c r="Q622" s="27"/>
      <c r="R622" s="27"/>
    </row>
    <row r="623" spans="4:18" s="25" customFormat="1" ht="15.75" customHeight="1">
      <c r="D623" s="26"/>
      <c r="E623" s="289"/>
      <c r="F623" s="318"/>
      <c r="G623" s="295"/>
      <c r="H623" s="302"/>
      <c r="I623" s="296"/>
      <c r="J623" s="27"/>
      <c r="K623" s="27"/>
      <c r="L623" s="27"/>
      <c r="M623" s="41"/>
      <c r="N623" s="41"/>
      <c r="O623" s="41"/>
      <c r="P623" s="41"/>
      <c r="Q623" s="27"/>
      <c r="R623" s="27"/>
    </row>
    <row r="624" spans="4:18" s="25" customFormat="1" ht="15.75" customHeight="1">
      <c r="D624" s="26"/>
      <c r="E624" s="289"/>
      <c r="F624" s="318"/>
      <c r="G624" s="295"/>
      <c r="H624" s="302"/>
      <c r="I624" s="296"/>
      <c r="J624" s="27"/>
      <c r="K624" s="27"/>
      <c r="L624" s="27"/>
      <c r="M624" s="41"/>
      <c r="N624" s="41"/>
      <c r="O624" s="41"/>
      <c r="P624" s="41"/>
      <c r="Q624" s="27"/>
      <c r="R624" s="27"/>
    </row>
    <row r="625" spans="4:18" s="25" customFormat="1" ht="15.75" customHeight="1">
      <c r="D625" s="26"/>
      <c r="E625" s="289"/>
      <c r="F625" s="318"/>
      <c r="G625" s="295"/>
      <c r="H625" s="302"/>
      <c r="I625" s="296"/>
      <c r="J625" s="27"/>
      <c r="K625" s="27"/>
      <c r="L625" s="27"/>
      <c r="M625" s="41"/>
      <c r="N625" s="41"/>
      <c r="O625" s="41"/>
      <c r="P625" s="41"/>
      <c r="Q625" s="27"/>
      <c r="R625" s="27"/>
    </row>
    <row r="626" spans="4:18" s="25" customFormat="1" ht="15.75" customHeight="1">
      <c r="D626" s="26"/>
      <c r="E626" s="289"/>
      <c r="F626" s="318"/>
      <c r="G626" s="295"/>
      <c r="H626" s="302"/>
      <c r="I626" s="296"/>
      <c r="J626" s="27"/>
      <c r="K626" s="27"/>
      <c r="L626" s="27"/>
      <c r="M626" s="41"/>
      <c r="N626" s="41"/>
      <c r="O626" s="41"/>
      <c r="P626" s="41"/>
      <c r="Q626" s="27"/>
      <c r="R626" s="27"/>
    </row>
    <row r="627" spans="4:18" s="25" customFormat="1" ht="15.75" customHeight="1">
      <c r="D627" s="26"/>
      <c r="E627" s="289"/>
      <c r="F627" s="318"/>
      <c r="G627" s="295"/>
      <c r="H627" s="302"/>
      <c r="I627" s="296"/>
      <c r="J627" s="27"/>
      <c r="K627" s="27"/>
      <c r="L627" s="27"/>
      <c r="M627" s="41"/>
      <c r="N627" s="41"/>
      <c r="O627" s="41"/>
      <c r="P627" s="41"/>
      <c r="Q627" s="27"/>
      <c r="R627" s="27"/>
    </row>
    <row r="628" spans="4:18" s="25" customFormat="1" ht="15.75" customHeight="1">
      <c r="D628" s="26"/>
      <c r="E628" s="289"/>
      <c r="F628" s="318"/>
      <c r="G628" s="295"/>
      <c r="H628" s="302"/>
      <c r="I628" s="296"/>
      <c r="J628" s="27"/>
      <c r="K628" s="27"/>
      <c r="L628" s="27"/>
      <c r="M628" s="41"/>
      <c r="N628" s="41"/>
      <c r="O628" s="41"/>
      <c r="P628" s="41"/>
      <c r="Q628" s="27"/>
      <c r="R628" s="27"/>
    </row>
    <row r="629" spans="4:18" s="25" customFormat="1" ht="15.75" customHeight="1">
      <c r="D629" s="26"/>
      <c r="E629" s="289"/>
      <c r="F629" s="318"/>
      <c r="G629" s="295"/>
      <c r="H629" s="302"/>
      <c r="I629" s="296"/>
      <c r="J629" s="27"/>
      <c r="K629" s="27"/>
      <c r="L629" s="27"/>
      <c r="M629" s="41"/>
      <c r="N629" s="41"/>
      <c r="O629" s="41"/>
      <c r="P629" s="41"/>
      <c r="Q629" s="27"/>
      <c r="R629" s="27"/>
    </row>
    <row r="630" spans="4:18" s="25" customFormat="1" ht="15.75" customHeight="1">
      <c r="D630" s="26"/>
      <c r="E630" s="289"/>
      <c r="F630" s="318"/>
      <c r="G630" s="295"/>
      <c r="H630" s="302"/>
      <c r="I630" s="296"/>
      <c r="J630" s="27"/>
      <c r="K630" s="27"/>
      <c r="L630" s="27"/>
      <c r="M630" s="41"/>
      <c r="N630" s="41"/>
      <c r="O630" s="41"/>
      <c r="P630" s="41"/>
      <c r="Q630" s="27"/>
      <c r="R630" s="27"/>
    </row>
    <row r="631" spans="4:18" s="25" customFormat="1" ht="15.75" customHeight="1">
      <c r="D631" s="26"/>
      <c r="E631" s="289"/>
      <c r="F631" s="318"/>
      <c r="G631" s="295"/>
      <c r="H631" s="302"/>
      <c r="I631" s="296"/>
      <c r="J631" s="27"/>
      <c r="K631" s="27"/>
      <c r="L631" s="27"/>
      <c r="M631" s="41"/>
      <c r="N631" s="41"/>
      <c r="O631" s="41"/>
      <c r="P631" s="41"/>
      <c r="Q631" s="27"/>
      <c r="R631" s="27"/>
    </row>
    <row r="632" spans="4:18" s="25" customFormat="1" ht="15.75" customHeight="1">
      <c r="D632" s="26"/>
      <c r="E632" s="289"/>
      <c r="F632" s="318"/>
      <c r="G632" s="295"/>
      <c r="H632" s="302"/>
      <c r="I632" s="296"/>
      <c r="J632" s="27"/>
      <c r="K632" s="27"/>
      <c r="L632" s="27"/>
      <c r="M632" s="41"/>
      <c r="N632" s="41"/>
      <c r="O632" s="41"/>
      <c r="P632" s="41"/>
      <c r="Q632" s="27"/>
      <c r="R632" s="27"/>
    </row>
    <row r="633" spans="4:18" s="25" customFormat="1" ht="15.75" customHeight="1">
      <c r="D633" s="26"/>
      <c r="E633" s="289"/>
      <c r="F633" s="318"/>
      <c r="G633" s="295"/>
      <c r="H633" s="302"/>
      <c r="I633" s="296"/>
      <c r="J633" s="27"/>
      <c r="K633" s="27"/>
      <c r="L633" s="27"/>
      <c r="M633" s="41"/>
      <c r="N633" s="41"/>
      <c r="O633" s="41"/>
      <c r="P633" s="41"/>
      <c r="Q633" s="27"/>
      <c r="R633" s="27"/>
    </row>
    <row r="634" spans="4:18" s="25" customFormat="1" ht="15.75" customHeight="1">
      <c r="D634" s="26"/>
      <c r="E634" s="289"/>
      <c r="F634" s="318"/>
      <c r="G634" s="295"/>
      <c r="H634" s="302"/>
      <c r="I634" s="296"/>
      <c r="J634" s="27"/>
      <c r="K634" s="27"/>
      <c r="L634" s="27"/>
      <c r="M634" s="41"/>
      <c r="N634" s="41"/>
      <c r="O634" s="41"/>
      <c r="P634" s="41"/>
      <c r="Q634" s="27"/>
      <c r="R634" s="27"/>
    </row>
    <row r="635" spans="4:18" s="25" customFormat="1" ht="15.75" customHeight="1">
      <c r="D635" s="26"/>
      <c r="E635" s="289"/>
      <c r="F635" s="318"/>
      <c r="G635" s="295"/>
      <c r="H635" s="302"/>
      <c r="I635" s="296"/>
      <c r="J635" s="27"/>
      <c r="K635" s="27"/>
      <c r="L635" s="27"/>
      <c r="M635" s="41"/>
      <c r="N635" s="41"/>
      <c r="O635" s="41"/>
      <c r="P635" s="41"/>
      <c r="Q635" s="27"/>
      <c r="R635" s="27"/>
    </row>
    <row r="636" spans="4:18" s="25" customFormat="1" ht="15.75" customHeight="1">
      <c r="D636" s="26"/>
      <c r="E636" s="289"/>
      <c r="F636" s="318"/>
      <c r="G636" s="295"/>
      <c r="H636" s="302"/>
      <c r="I636" s="296"/>
      <c r="J636" s="27"/>
      <c r="K636" s="27"/>
      <c r="L636" s="27"/>
      <c r="M636" s="41"/>
      <c r="N636" s="41"/>
      <c r="O636" s="41"/>
      <c r="P636" s="41"/>
      <c r="Q636" s="27"/>
      <c r="R636" s="27"/>
    </row>
    <row r="637" spans="4:18" s="25" customFormat="1" ht="15.75" customHeight="1">
      <c r="D637" s="26"/>
      <c r="E637" s="289"/>
      <c r="F637" s="318"/>
      <c r="G637" s="295"/>
      <c r="H637" s="302"/>
      <c r="I637" s="296"/>
      <c r="J637" s="27"/>
      <c r="K637" s="27"/>
      <c r="L637" s="27"/>
      <c r="M637" s="41"/>
      <c r="N637" s="41"/>
      <c r="O637" s="41"/>
      <c r="P637" s="41"/>
      <c r="Q637" s="27"/>
      <c r="R637" s="27"/>
    </row>
    <row r="638" spans="4:18" s="25" customFormat="1" ht="15.75" customHeight="1">
      <c r="D638" s="26"/>
      <c r="E638" s="289"/>
      <c r="F638" s="318"/>
      <c r="G638" s="295"/>
      <c r="H638" s="302"/>
      <c r="I638" s="296"/>
      <c r="J638" s="27"/>
      <c r="K638" s="27"/>
      <c r="L638" s="31"/>
      <c r="M638" s="33"/>
      <c r="N638" s="33"/>
      <c r="O638" s="33"/>
      <c r="P638" s="33"/>
      <c r="Q638" s="27"/>
      <c r="R638" s="27"/>
    </row>
    <row r="639" spans="4:18" s="25" customFormat="1" ht="15.75" customHeight="1">
      <c r="D639" s="26"/>
      <c r="E639" s="289"/>
      <c r="F639" s="318"/>
      <c r="G639" s="295"/>
      <c r="H639" s="302"/>
      <c r="I639" s="296"/>
      <c r="J639" s="27"/>
      <c r="K639" s="27"/>
      <c r="L639" s="27"/>
      <c r="M639" s="41"/>
      <c r="N639" s="41"/>
      <c r="O639" s="41"/>
      <c r="P639" s="41"/>
      <c r="Q639" s="27"/>
      <c r="R639" s="27"/>
    </row>
    <row r="640" spans="4:18" s="25" customFormat="1" ht="15.75" customHeight="1">
      <c r="D640" s="26"/>
      <c r="E640" s="289"/>
      <c r="F640" s="318"/>
      <c r="G640" s="295"/>
      <c r="H640" s="302"/>
      <c r="I640" s="296"/>
      <c r="J640" s="27"/>
      <c r="K640" s="27"/>
      <c r="L640" s="27"/>
      <c r="M640" s="41"/>
      <c r="N640" s="41"/>
      <c r="O640" s="41"/>
      <c r="P640" s="41"/>
      <c r="Q640" s="27"/>
      <c r="R640" s="27"/>
    </row>
    <row r="641" spans="4:18" s="25" customFormat="1" ht="15.75" customHeight="1">
      <c r="D641" s="26"/>
      <c r="E641" s="289"/>
      <c r="F641" s="318"/>
      <c r="G641" s="295"/>
      <c r="H641" s="302"/>
      <c r="I641" s="296"/>
      <c r="J641" s="27"/>
      <c r="K641" s="27"/>
      <c r="L641" s="27"/>
      <c r="M641" s="41"/>
      <c r="N641" s="41"/>
      <c r="O641" s="41"/>
      <c r="P641" s="41"/>
      <c r="Q641" s="27"/>
      <c r="R641" s="27"/>
    </row>
    <row r="642" spans="4:18" s="25" customFormat="1" ht="15.75" customHeight="1">
      <c r="D642" s="26"/>
      <c r="E642" s="289"/>
      <c r="F642" s="318"/>
      <c r="G642" s="295"/>
      <c r="H642" s="302"/>
      <c r="I642" s="296"/>
      <c r="J642" s="27"/>
      <c r="K642" s="27"/>
      <c r="L642" s="27"/>
      <c r="M642" s="41"/>
      <c r="N642" s="41"/>
      <c r="O642" s="41"/>
      <c r="P642" s="41"/>
      <c r="Q642" s="27"/>
      <c r="R642" s="27"/>
    </row>
    <row r="643" spans="4:18" s="25" customFormat="1" ht="15.75" customHeight="1">
      <c r="D643" s="26"/>
      <c r="E643" s="289"/>
      <c r="F643" s="318"/>
      <c r="G643" s="295"/>
      <c r="H643" s="302"/>
      <c r="I643" s="296"/>
      <c r="J643" s="27"/>
      <c r="K643" s="27"/>
      <c r="L643" s="27"/>
      <c r="M643" s="41"/>
      <c r="N643" s="41"/>
      <c r="O643" s="41"/>
      <c r="P643" s="41"/>
      <c r="Q643" s="27"/>
      <c r="R643" s="27"/>
    </row>
    <row r="644" spans="4:18" s="25" customFormat="1" ht="15.75" customHeight="1">
      <c r="D644" s="26"/>
      <c r="E644" s="289"/>
      <c r="F644" s="318"/>
      <c r="G644" s="295"/>
      <c r="H644" s="302"/>
      <c r="I644" s="296"/>
      <c r="J644" s="27"/>
      <c r="K644" s="27"/>
      <c r="L644" s="27"/>
      <c r="M644" s="41"/>
      <c r="N644" s="41"/>
      <c r="O644" s="41"/>
      <c r="P644" s="41"/>
      <c r="Q644" s="27"/>
      <c r="R644" s="27"/>
    </row>
    <row r="645" spans="4:18" s="25" customFormat="1" ht="15.75" customHeight="1">
      <c r="D645" s="26"/>
      <c r="E645" s="289"/>
      <c r="F645" s="318"/>
      <c r="G645" s="295"/>
      <c r="H645" s="302"/>
      <c r="I645" s="296"/>
      <c r="J645" s="27"/>
      <c r="K645" s="27"/>
      <c r="L645" s="27"/>
      <c r="M645" s="41"/>
      <c r="N645" s="41"/>
      <c r="O645" s="41"/>
      <c r="P645" s="41"/>
      <c r="Q645" s="27"/>
      <c r="R645" s="27"/>
    </row>
    <row r="646" spans="4:18" s="25" customFormat="1" ht="15.75" customHeight="1">
      <c r="D646" s="26"/>
      <c r="E646" s="289"/>
      <c r="F646" s="318"/>
      <c r="G646" s="295"/>
      <c r="H646" s="302"/>
      <c r="I646" s="296"/>
      <c r="J646" s="27"/>
      <c r="K646" s="27"/>
      <c r="L646" s="27"/>
      <c r="M646" s="41"/>
      <c r="N646" s="41"/>
      <c r="O646" s="41"/>
      <c r="P646" s="41"/>
      <c r="Q646" s="27"/>
      <c r="R646" s="27"/>
    </row>
    <row r="647" spans="4:18" s="25" customFormat="1" ht="15.75" customHeight="1">
      <c r="D647" s="26"/>
      <c r="E647" s="289"/>
      <c r="F647" s="318"/>
      <c r="G647" s="295"/>
      <c r="H647" s="302"/>
      <c r="I647" s="296"/>
      <c r="J647" s="27"/>
      <c r="K647" s="27"/>
      <c r="L647" s="27"/>
      <c r="M647" s="41"/>
      <c r="N647" s="41"/>
      <c r="O647" s="41"/>
      <c r="P647" s="41"/>
      <c r="Q647" s="27"/>
      <c r="R647" s="27"/>
    </row>
    <row r="648" spans="4:18" s="25" customFormat="1" ht="15.75" customHeight="1">
      <c r="D648" s="26"/>
      <c r="E648" s="289"/>
      <c r="F648" s="318"/>
      <c r="G648" s="295"/>
      <c r="H648" s="302"/>
      <c r="I648" s="296"/>
      <c r="J648" s="27"/>
      <c r="K648" s="27"/>
      <c r="L648" s="27"/>
      <c r="M648" s="41"/>
      <c r="N648" s="41"/>
      <c r="O648" s="41"/>
      <c r="P648" s="41"/>
      <c r="Q648" s="27"/>
      <c r="R648" s="27"/>
    </row>
    <row r="649" spans="4:18" s="25" customFormat="1" ht="15.75" customHeight="1">
      <c r="D649" s="26"/>
      <c r="E649" s="289"/>
      <c r="F649" s="318"/>
      <c r="G649" s="295"/>
      <c r="H649" s="302"/>
      <c r="I649" s="296"/>
      <c r="J649" s="27"/>
      <c r="K649" s="27"/>
      <c r="L649" s="27"/>
      <c r="M649" s="41"/>
      <c r="N649" s="41"/>
      <c r="O649" s="41"/>
      <c r="P649" s="41"/>
      <c r="Q649" s="27"/>
      <c r="R649" s="27"/>
    </row>
    <row r="650" spans="4:18" s="25" customFormat="1" ht="15.75" customHeight="1">
      <c r="D650" s="26"/>
      <c r="E650" s="289"/>
      <c r="F650" s="318"/>
      <c r="G650" s="295"/>
      <c r="H650" s="302"/>
      <c r="I650" s="296"/>
      <c r="J650" s="27"/>
      <c r="K650" s="27"/>
      <c r="L650" s="27"/>
      <c r="M650" s="41"/>
      <c r="N650" s="41"/>
      <c r="O650" s="41"/>
      <c r="P650" s="41"/>
      <c r="Q650" s="27"/>
      <c r="R650" s="27"/>
    </row>
    <row r="651" spans="4:18" s="25" customFormat="1" ht="15.75" customHeight="1">
      <c r="D651" s="26"/>
      <c r="E651" s="289"/>
      <c r="F651" s="318"/>
      <c r="G651" s="295"/>
      <c r="H651" s="302"/>
      <c r="I651" s="296"/>
      <c r="J651" s="27"/>
      <c r="K651" s="27"/>
      <c r="L651" s="31"/>
      <c r="M651" s="33"/>
      <c r="N651" s="33"/>
      <c r="O651" s="33"/>
      <c r="P651" s="33"/>
      <c r="Q651" s="27"/>
      <c r="R651" s="27"/>
    </row>
    <row r="652" spans="4:18" s="25" customFormat="1" ht="15.75" customHeight="1">
      <c r="D652" s="26"/>
      <c r="E652" s="289"/>
      <c r="F652" s="318"/>
      <c r="G652" s="295"/>
      <c r="H652" s="302"/>
      <c r="I652" s="296"/>
      <c r="J652" s="27"/>
      <c r="K652" s="27"/>
      <c r="L652" s="27"/>
      <c r="M652" s="41"/>
      <c r="N652" s="41"/>
      <c r="O652" s="41"/>
      <c r="P652" s="41"/>
      <c r="Q652" s="27"/>
      <c r="R652" s="27"/>
    </row>
    <row r="653" spans="4:18" s="25" customFormat="1" ht="15.75" customHeight="1">
      <c r="D653" s="26"/>
      <c r="E653" s="289"/>
      <c r="F653" s="318"/>
      <c r="G653" s="295"/>
      <c r="H653" s="302"/>
      <c r="I653" s="296"/>
      <c r="J653" s="27"/>
      <c r="K653" s="27"/>
      <c r="L653" s="27"/>
      <c r="M653" s="41"/>
      <c r="N653" s="41"/>
      <c r="O653" s="41"/>
      <c r="P653" s="41"/>
      <c r="Q653" s="27"/>
      <c r="R653" s="27"/>
    </row>
    <row r="654" spans="4:18" s="25" customFormat="1" ht="15.75" customHeight="1">
      <c r="E654" s="289"/>
      <c r="F654" s="317"/>
      <c r="G654" s="296"/>
      <c r="H654" s="302"/>
      <c r="I654" s="296"/>
      <c r="J654" s="27"/>
      <c r="K654" s="27"/>
      <c r="L654" s="27"/>
      <c r="M654" s="41"/>
      <c r="N654" s="41"/>
      <c r="O654" s="41"/>
      <c r="P654" s="41"/>
      <c r="Q654" s="27"/>
      <c r="R654" s="27"/>
    </row>
    <row r="655" spans="4:18" s="25" customFormat="1" ht="15.75" customHeight="1">
      <c r="D655" s="26"/>
      <c r="E655" s="289"/>
      <c r="F655" s="318"/>
      <c r="G655" s="295"/>
      <c r="H655" s="301"/>
      <c r="I655" s="307"/>
      <c r="J655" s="29"/>
      <c r="K655" s="27"/>
      <c r="L655" s="32"/>
      <c r="M655" s="41"/>
      <c r="N655" s="41"/>
      <c r="O655" s="41"/>
      <c r="P655" s="41"/>
      <c r="Q655" s="27"/>
      <c r="R655" s="27"/>
    </row>
    <row r="656" spans="4:18" s="25" customFormat="1" ht="15.75" customHeight="1">
      <c r="D656" s="26"/>
      <c r="E656" s="289"/>
      <c r="F656" s="318"/>
      <c r="G656" s="295"/>
      <c r="H656" s="301"/>
      <c r="I656" s="307"/>
      <c r="J656" s="29"/>
      <c r="K656" s="27"/>
      <c r="L656" s="32"/>
      <c r="M656" s="41"/>
      <c r="N656" s="41"/>
      <c r="O656" s="41"/>
      <c r="P656" s="41"/>
      <c r="Q656" s="27"/>
      <c r="R656" s="27"/>
    </row>
    <row r="657" spans="4:18" s="25" customFormat="1" ht="15.75" customHeight="1">
      <c r="D657" s="26"/>
      <c r="E657" s="289"/>
      <c r="F657" s="318"/>
      <c r="G657" s="295"/>
      <c r="H657" s="301"/>
      <c r="I657" s="307"/>
      <c r="J657" s="29"/>
      <c r="K657" s="27"/>
      <c r="L657" s="32"/>
      <c r="M657" s="41"/>
      <c r="N657" s="41"/>
      <c r="O657" s="41"/>
      <c r="P657" s="41"/>
      <c r="Q657" s="27"/>
      <c r="R657" s="27"/>
    </row>
    <row r="658" spans="4:18" s="25" customFormat="1" ht="15.75" customHeight="1">
      <c r="D658" s="26"/>
      <c r="E658" s="289"/>
      <c r="F658" s="318"/>
      <c r="G658" s="295"/>
      <c r="H658" s="301"/>
      <c r="I658" s="307"/>
      <c r="J658" s="29"/>
      <c r="K658" s="27"/>
      <c r="L658" s="32"/>
      <c r="M658" s="41"/>
      <c r="N658" s="41"/>
      <c r="O658" s="41"/>
      <c r="P658" s="41"/>
      <c r="Q658" s="27"/>
      <c r="R658" s="27"/>
    </row>
    <row r="659" spans="4:18" s="25" customFormat="1" ht="15.75" customHeight="1">
      <c r="D659" s="26"/>
      <c r="E659" s="289"/>
      <c r="F659" s="318"/>
      <c r="G659" s="295"/>
      <c r="H659" s="301"/>
      <c r="I659" s="307"/>
      <c r="J659" s="29"/>
      <c r="K659" s="27"/>
      <c r="L659" s="32"/>
      <c r="M659" s="41"/>
      <c r="N659" s="41"/>
      <c r="O659" s="41"/>
      <c r="P659" s="41"/>
      <c r="Q659" s="27"/>
      <c r="R659" s="27"/>
    </row>
    <row r="660" spans="4:18" s="25" customFormat="1" ht="15.75" customHeight="1">
      <c r="D660" s="26"/>
      <c r="E660" s="289"/>
      <c r="F660" s="318"/>
      <c r="G660" s="295"/>
      <c r="H660" s="301"/>
      <c r="I660" s="307"/>
      <c r="J660" s="29"/>
      <c r="K660" s="27"/>
      <c r="L660" s="32"/>
      <c r="M660" s="41"/>
      <c r="N660" s="41"/>
      <c r="O660" s="41"/>
      <c r="P660" s="41"/>
      <c r="Q660" s="27"/>
      <c r="R660" s="27"/>
    </row>
    <row r="661" spans="4:18" s="25" customFormat="1" ht="15.75" customHeight="1">
      <c r="D661" s="26"/>
      <c r="E661" s="289"/>
      <c r="F661" s="318"/>
      <c r="G661" s="295"/>
      <c r="H661" s="301"/>
      <c r="I661" s="307"/>
      <c r="J661" s="29"/>
      <c r="K661" s="27"/>
      <c r="L661" s="32"/>
      <c r="M661" s="41"/>
      <c r="N661" s="41"/>
      <c r="O661" s="41"/>
      <c r="P661" s="41"/>
      <c r="Q661" s="27"/>
      <c r="R661" s="27"/>
    </row>
    <row r="662" spans="4:18" s="25" customFormat="1" ht="15.75" customHeight="1">
      <c r="D662" s="26"/>
      <c r="E662" s="289"/>
      <c r="F662" s="318"/>
      <c r="G662" s="295"/>
      <c r="H662" s="301"/>
      <c r="I662" s="307"/>
      <c r="J662" s="29"/>
      <c r="K662" s="27"/>
      <c r="L662" s="32"/>
      <c r="M662" s="41"/>
      <c r="N662" s="41"/>
      <c r="O662" s="41"/>
      <c r="P662" s="41"/>
      <c r="Q662" s="27"/>
      <c r="R662" s="27"/>
    </row>
    <row r="663" spans="4:18" s="25" customFormat="1" ht="15.75" customHeight="1">
      <c r="D663" s="26"/>
      <c r="E663" s="289"/>
      <c r="F663" s="318"/>
      <c r="G663" s="295"/>
      <c r="H663" s="301"/>
      <c r="I663" s="307"/>
      <c r="J663" s="29"/>
      <c r="K663" s="27"/>
      <c r="L663" s="32"/>
      <c r="M663" s="41"/>
      <c r="N663" s="41"/>
      <c r="O663" s="41"/>
      <c r="P663" s="41"/>
      <c r="Q663" s="27"/>
      <c r="R663" s="27"/>
    </row>
    <row r="664" spans="4:18" s="25" customFormat="1" ht="15.75" customHeight="1">
      <c r="D664" s="26"/>
      <c r="E664" s="289"/>
      <c r="F664" s="318"/>
      <c r="G664" s="295"/>
      <c r="H664" s="302"/>
      <c r="I664" s="296"/>
      <c r="J664" s="27"/>
      <c r="K664" s="27"/>
      <c r="L664" s="27"/>
      <c r="M664" s="41"/>
      <c r="N664" s="41"/>
      <c r="O664" s="41"/>
      <c r="P664" s="41"/>
      <c r="Q664" s="27"/>
      <c r="R664" s="27"/>
    </row>
    <row r="665" spans="4:18" s="25" customFormat="1" ht="15.75" customHeight="1">
      <c r="D665" s="26"/>
      <c r="E665" s="289"/>
      <c r="F665" s="318"/>
      <c r="G665" s="295"/>
      <c r="H665" s="302"/>
      <c r="I665" s="296"/>
      <c r="J665" s="27"/>
      <c r="K665" s="27"/>
      <c r="L665" s="27"/>
      <c r="M665" s="41"/>
      <c r="N665" s="41"/>
      <c r="O665" s="41"/>
      <c r="P665" s="41"/>
      <c r="Q665" s="27"/>
      <c r="R665" s="27"/>
    </row>
    <row r="666" spans="4:18" s="25" customFormat="1" ht="15.75" customHeight="1">
      <c r="D666" s="26"/>
      <c r="E666" s="289"/>
      <c r="F666" s="318"/>
      <c r="G666" s="295"/>
      <c r="H666" s="302"/>
      <c r="I666" s="296"/>
      <c r="J666" s="27"/>
      <c r="K666" s="27"/>
      <c r="L666" s="27"/>
      <c r="M666" s="41"/>
      <c r="N666" s="41"/>
      <c r="O666" s="41"/>
      <c r="P666" s="41"/>
      <c r="Q666" s="27"/>
      <c r="R666" s="27"/>
    </row>
    <row r="667" spans="4:18" s="25" customFormat="1" ht="15.75" customHeight="1">
      <c r="D667" s="26"/>
      <c r="E667" s="289"/>
      <c r="F667" s="318"/>
      <c r="G667" s="295"/>
      <c r="H667" s="302"/>
      <c r="I667" s="296"/>
      <c r="J667" s="27"/>
      <c r="K667" s="27"/>
      <c r="L667" s="31"/>
      <c r="M667" s="33"/>
      <c r="N667" s="33"/>
      <c r="O667" s="33"/>
      <c r="P667" s="33"/>
      <c r="Q667" s="27"/>
      <c r="R667" s="27"/>
    </row>
    <row r="668" spans="4:18" s="25" customFormat="1" ht="15.75" customHeight="1">
      <c r="D668" s="26"/>
      <c r="E668" s="289"/>
      <c r="F668" s="318"/>
      <c r="G668" s="295"/>
      <c r="H668" s="302"/>
      <c r="I668" s="296"/>
      <c r="J668" s="27"/>
      <c r="K668" s="27"/>
      <c r="L668" s="31"/>
      <c r="M668" s="33"/>
      <c r="N668" s="33"/>
      <c r="O668" s="33"/>
      <c r="P668" s="33"/>
      <c r="Q668" s="27"/>
      <c r="R668" s="27"/>
    </row>
    <row r="669" spans="4:18" s="25" customFormat="1" ht="15.75" customHeight="1">
      <c r="D669" s="26"/>
      <c r="E669" s="289"/>
      <c r="F669" s="318"/>
      <c r="G669" s="295"/>
      <c r="H669" s="302"/>
      <c r="I669" s="296"/>
      <c r="J669" s="27"/>
      <c r="K669" s="27"/>
      <c r="L669" s="27"/>
      <c r="M669" s="41"/>
      <c r="N669" s="41"/>
      <c r="O669" s="41"/>
      <c r="P669" s="41"/>
      <c r="Q669" s="27"/>
      <c r="R669" s="27"/>
    </row>
    <row r="670" spans="4:18" s="25" customFormat="1" ht="15.75" customHeight="1">
      <c r="D670" s="26"/>
      <c r="E670" s="289"/>
      <c r="F670" s="318"/>
      <c r="G670" s="295"/>
      <c r="H670" s="302"/>
      <c r="I670" s="296"/>
      <c r="J670" s="27"/>
      <c r="K670" s="27"/>
      <c r="L670" s="27"/>
      <c r="M670" s="41"/>
      <c r="N670" s="41"/>
      <c r="O670" s="41"/>
      <c r="P670" s="41"/>
      <c r="Q670" s="27"/>
      <c r="R670" s="27"/>
    </row>
    <row r="671" spans="4:18" s="25" customFormat="1" ht="15.75" customHeight="1">
      <c r="D671" s="26"/>
      <c r="E671" s="289"/>
      <c r="F671" s="318"/>
      <c r="G671" s="295"/>
      <c r="H671" s="302"/>
      <c r="I671" s="296"/>
      <c r="J671" s="27"/>
      <c r="K671" s="27"/>
      <c r="L671" s="27"/>
      <c r="M671" s="41"/>
      <c r="N671" s="41"/>
      <c r="O671" s="41"/>
      <c r="P671" s="41"/>
      <c r="Q671" s="27"/>
      <c r="R671" s="27"/>
    </row>
    <row r="672" spans="4:18" s="25" customFormat="1" ht="15.75" customHeight="1">
      <c r="D672" s="26"/>
      <c r="E672" s="289"/>
      <c r="F672" s="318"/>
      <c r="G672" s="295"/>
      <c r="H672" s="302"/>
      <c r="I672" s="296"/>
      <c r="J672" s="27"/>
      <c r="K672" s="27"/>
      <c r="L672" s="27"/>
      <c r="M672" s="41"/>
      <c r="N672" s="41"/>
      <c r="O672" s="41"/>
      <c r="P672" s="41"/>
      <c r="Q672" s="27"/>
      <c r="R672" s="27"/>
    </row>
    <row r="673" spans="4:18" s="25" customFormat="1" ht="15.75" customHeight="1">
      <c r="D673" s="26"/>
      <c r="E673" s="289"/>
      <c r="F673" s="318"/>
      <c r="G673" s="295"/>
      <c r="H673" s="302"/>
      <c r="I673" s="296"/>
      <c r="J673" s="27"/>
      <c r="K673" s="27"/>
      <c r="L673" s="27"/>
      <c r="M673" s="41"/>
      <c r="N673" s="41"/>
      <c r="O673" s="41"/>
      <c r="P673" s="41"/>
      <c r="Q673" s="27"/>
      <c r="R673" s="27"/>
    </row>
    <row r="674" spans="4:18" s="25" customFormat="1" ht="15.75" customHeight="1">
      <c r="D674" s="26"/>
      <c r="E674" s="289"/>
      <c r="F674" s="318"/>
      <c r="G674" s="295"/>
      <c r="H674" s="302"/>
      <c r="I674" s="296"/>
      <c r="J674" s="27"/>
      <c r="K674" s="27"/>
      <c r="L674" s="27"/>
      <c r="M674" s="41"/>
      <c r="N674" s="41"/>
      <c r="O674" s="41"/>
      <c r="P674" s="41"/>
      <c r="Q674" s="27"/>
      <c r="R674" s="27"/>
    </row>
    <row r="675" spans="4:18" s="25" customFormat="1" ht="15.75" customHeight="1">
      <c r="D675" s="26"/>
      <c r="E675" s="289"/>
      <c r="F675" s="318"/>
      <c r="G675" s="295"/>
      <c r="H675" s="302"/>
      <c r="I675" s="296"/>
      <c r="J675" s="27"/>
      <c r="K675" s="27"/>
      <c r="L675" s="31"/>
      <c r="M675" s="33"/>
      <c r="N675" s="33"/>
      <c r="O675" s="33"/>
      <c r="P675" s="33"/>
      <c r="Q675" s="27"/>
      <c r="R675" s="27"/>
    </row>
    <row r="676" spans="4:18" s="25" customFormat="1" ht="15.75" customHeight="1">
      <c r="D676" s="26"/>
      <c r="E676" s="289"/>
      <c r="F676" s="318"/>
      <c r="G676" s="295"/>
      <c r="H676" s="302"/>
      <c r="I676" s="296"/>
      <c r="J676" s="27"/>
      <c r="K676" s="27"/>
      <c r="L676" s="31"/>
      <c r="M676" s="33"/>
      <c r="N676" s="33"/>
      <c r="O676" s="33"/>
      <c r="P676" s="33"/>
      <c r="Q676" s="27"/>
      <c r="R676" s="27"/>
    </row>
    <row r="677" spans="4:18" s="25" customFormat="1" ht="15.75" customHeight="1">
      <c r="D677" s="26"/>
      <c r="E677" s="289"/>
      <c r="F677" s="318"/>
      <c r="G677" s="295"/>
      <c r="H677" s="302"/>
      <c r="I677" s="296"/>
      <c r="J677" s="27"/>
      <c r="K677" s="27"/>
      <c r="L677" s="27"/>
      <c r="M677" s="41"/>
      <c r="N677" s="41"/>
      <c r="O677" s="41"/>
      <c r="P677" s="41"/>
      <c r="Q677" s="27"/>
      <c r="R677" s="27"/>
    </row>
    <row r="678" spans="4:18" s="25" customFormat="1" ht="15.75" customHeight="1">
      <c r="D678" s="26"/>
      <c r="E678" s="289"/>
      <c r="F678" s="318"/>
      <c r="G678" s="295"/>
      <c r="H678" s="302"/>
      <c r="I678" s="296"/>
      <c r="J678" s="27"/>
      <c r="K678" s="27"/>
      <c r="L678" s="27"/>
      <c r="M678" s="41"/>
      <c r="N678" s="41"/>
      <c r="O678" s="41"/>
      <c r="P678" s="41"/>
      <c r="Q678" s="27"/>
      <c r="R678" s="27"/>
    </row>
    <row r="679" spans="4:18" s="25" customFormat="1" ht="15.75" customHeight="1">
      <c r="D679" s="26"/>
      <c r="E679" s="289"/>
      <c r="F679" s="318"/>
      <c r="G679" s="295"/>
      <c r="H679" s="302"/>
      <c r="I679" s="296"/>
      <c r="J679" s="27"/>
      <c r="K679" s="27"/>
      <c r="L679" s="27"/>
      <c r="M679" s="41"/>
      <c r="N679" s="41"/>
      <c r="O679" s="41"/>
      <c r="P679" s="41"/>
      <c r="Q679" s="27"/>
      <c r="R679" s="27"/>
    </row>
    <row r="680" spans="4:18" s="25" customFormat="1" ht="15.75" customHeight="1">
      <c r="D680" s="26"/>
      <c r="E680" s="289"/>
      <c r="F680" s="318"/>
      <c r="G680" s="295"/>
      <c r="H680" s="302"/>
      <c r="I680" s="296"/>
      <c r="J680" s="27"/>
      <c r="K680" s="27"/>
      <c r="L680" s="27"/>
      <c r="M680" s="41"/>
      <c r="N680" s="41"/>
      <c r="O680" s="41"/>
      <c r="P680" s="41"/>
      <c r="Q680" s="27"/>
      <c r="R680" s="27"/>
    </row>
    <row r="681" spans="4:18" s="25" customFormat="1" ht="15.75" customHeight="1">
      <c r="D681" s="26"/>
      <c r="E681" s="289"/>
      <c r="F681" s="318"/>
      <c r="G681" s="295"/>
      <c r="H681" s="302"/>
      <c r="I681" s="296"/>
      <c r="J681" s="27"/>
      <c r="K681" s="27"/>
      <c r="L681" s="27"/>
      <c r="M681" s="41"/>
      <c r="N681" s="41"/>
      <c r="O681" s="41"/>
      <c r="P681" s="41"/>
      <c r="Q681" s="27"/>
      <c r="R681" s="27"/>
    </row>
    <row r="682" spans="4:18" s="25" customFormat="1" ht="15.75" customHeight="1">
      <c r="D682" s="26"/>
      <c r="E682" s="289"/>
      <c r="F682" s="318"/>
      <c r="G682" s="295"/>
      <c r="H682" s="302"/>
      <c r="I682" s="296"/>
      <c r="J682" s="27"/>
      <c r="K682" s="27"/>
      <c r="L682" s="27"/>
      <c r="M682" s="41"/>
      <c r="N682" s="41"/>
      <c r="O682" s="41"/>
      <c r="P682" s="41"/>
      <c r="Q682" s="27"/>
      <c r="R682" s="27"/>
    </row>
    <row r="683" spans="4:18" s="25" customFormat="1" ht="15.75" customHeight="1">
      <c r="D683" s="26"/>
      <c r="E683" s="289"/>
      <c r="F683" s="318"/>
      <c r="G683" s="295"/>
      <c r="H683" s="302"/>
      <c r="I683" s="296"/>
      <c r="J683" s="27"/>
      <c r="K683" s="27"/>
      <c r="L683" s="27"/>
      <c r="M683" s="41"/>
      <c r="N683" s="41"/>
      <c r="O683" s="41"/>
      <c r="P683" s="41"/>
      <c r="Q683" s="27"/>
      <c r="R683" s="27"/>
    </row>
    <row r="684" spans="4:18" s="25" customFormat="1" ht="15.75" customHeight="1">
      <c r="D684" s="26"/>
      <c r="E684" s="289"/>
      <c r="F684" s="318"/>
      <c r="G684" s="295"/>
      <c r="H684" s="302"/>
      <c r="I684" s="296"/>
      <c r="J684" s="27"/>
      <c r="K684" s="34"/>
      <c r="L684" s="27"/>
      <c r="M684" s="41"/>
      <c r="N684" s="41"/>
      <c r="O684" s="41"/>
      <c r="P684" s="41"/>
      <c r="Q684" s="27"/>
      <c r="R684" s="27"/>
    </row>
    <row r="685" spans="4:18" s="25" customFormat="1" ht="15.75" customHeight="1">
      <c r="D685" s="26"/>
      <c r="E685" s="289"/>
      <c r="F685" s="318"/>
      <c r="G685" s="295"/>
      <c r="H685" s="302"/>
      <c r="I685" s="296"/>
      <c r="J685" s="27"/>
      <c r="K685" s="27"/>
      <c r="L685" s="27"/>
      <c r="M685" s="41"/>
      <c r="N685" s="41"/>
      <c r="O685" s="41"/>
      <c r="P685" s="41"/>
      <c r="Q685" s="27"/>
      <c r="R685" s="27"/>
    </row>
    <row r="686" spans="4:18" s="25" customFormat="1" ht="15.75" customHeight="1">
      <c r="D686" s="26"/>
      <c r="E686" s="289"/>
      <c r="F686" s="318"/>
      <c r="G686" s="295"/>
      <c r="H686" s="302"/>
      <c r="I686" s="296"/>
      <c r="J686" s="27"/>
      <c r="K686" s="27"/>
      <c r="L686" s="27"/>
      <c r="M686" s="41"/>
      <c r="N686" s="41"/>
      <c r="O686" s="41"/>
      <c r="P686" s="41"/>
      <c r="Q686" s="27"/>
      <c r="R686" s="27"/>
    </row>
    <row r="687" spans="4:18" s="25" customFormat="1" ht="15.75" customHeight="1">
      <c r="D687" s="26"/>
      <c r="E687" s="289"/>
      <c r="F687" s="318"/>
      <c r="G687" s="295"/>
      <c r="H687" s="302"/>
      <c r="I687" s="296"/>
      <c r="J687" s="27"/>
      <c r="K687" s="27"/>
      <c r="L687" s="27"/>
      <c r="M687" s="41"/>
      <c r="N687" s="41"/>
      <c r="O687" s="41"/>
      <c r="P687" s="41"/>
      <c r="Q687" s="27"/>
      <c r="R687" s="27"/>
    </row>
    <row r="688" spans="4:18" s="25" customFormat="1" ht="15.75" customHeight="1">
      <c r="D688" s="26"/>
      <c r="E688" s="289"/>
      <c r="F688" s="318"/>
      <c r="G688" s="295"/>
      <c r="H688" s="302"/>
      <c r="I688" s="296"/>
      <c r="J688" s="27"/>
      <c r="K688" s="27"/>
      <c r="L688" s="27"/>
      <c r="M688" s="41"/>
      <c r="N688" s="41"/>
      <c r="O688" s="41"/>
      <c r="P688" s="41"/>
      <c r="Q688" s="27"/>
      <c r="R688" s="27"/>
    </row>
    <row r="689" spans="4:18" s="25" customFormat="1" ht="15.75" customHeight="1">
      <c r="D689" s="26"/>
      <c r="E689" s="289"/>
      <c r="F689" s="318"/>
      <c r="G689" s="295"/>
      <c r="H689" s="302"/>
      <c r="I689" s="296"/>
      <c r="J689" s="27"/>
      <c r="K689" s="27"/>
      <c r="L689" s="27"/>
      <c r="M689" s="41"/>
      <c r="N689" s="41"/>
      <c r="O689" s="41"/>
      <c r="P689" s="41"/>
      <c r="Q689" s="27"/>
      <c r="R689" s="27"/>
    </row>
    <row r="690" spans="4:18" s="25" customFormat="1" ht="15.75" customHeight="1">
      <c r="D690" s="26"/>
      <c r="E690" s="289"/>
      <c r="F690" s="318"/>
      <c r="G690" s="295"/>
      <c r="H690" s="302"/>
      <c r="I690" s="296"/>
      <c r="J690" s="27"/>
      <c r="K690" s="27"/>
      <c r="L690" s="27"/>
      <c r="M690" s="41"/>
      <c r="N690" s="41"/>
      <c r="O690" s="41"/>
      <c r="P690" s="41"/>
      <c r="Q690" s="27"/>
      <c r="R690" s="27"/>
    </row>
    <row r="691" spans="4:18" s="25" customFormat="1" ht="15.75" customHeight="1">
      <c r="D691" s="26"/>
      <c r="E691" s="289"/>
      <c r="F691" s="318"/>
      <c r="G691" s="295"/>
      <c r="H691" s="302"/>
      <c r="I691" s="296"/>
      <c r="J691" s="27"/>
      <c r="K691" s="27"/>
      <c r="L691" s="27"/>
      <c r="M691" s="41"/>
      <c r="N691" s="41"/>
      <c r="O691" s="41"/>
      <c r="P691" s="41"/>
      <c r="Q691" s="27"/>
      <c r="R691" s="27"/>
    </row>
    <row r="692" spans="4:18" s="25" customFormat="1" ht="15.75" customHeight="1">
      <c r="D692" s="26"/>
      <c r="E692" s="289"/>
      <c r="F692" s="318"/>
      <c r="G692" s="295"/>
      <c r="H692" s="302"/>
      <c r="I692" s="296"/>
      <c r="J692" s="27"/>
      <c r="K692" s="27"/>
      <c r="L692" s="27"/>
      <c r="M692" s="41"/>
      <c r="N692" s="41"/>
      <c r="O692" s="41"/>
      <c r="P692" s="41"/>
      <c r="Q692" s="27"/>
      <c r="R692" s="27"/>
    </row>
    <row r="693" spans="4:18" s="25" customFormat="1" ht="15.75" customHeight="1">
      <c r="D693" s="26"/>
      <c r="E693" s="289"/>
      <c r="F693" s="318"/>
      <c r="G693" s="295"/>
      <c r="H693" s="302"/>
      <c r="I693" s="296"/>
      <c r="J693" s="27"/>
      <c r="K693" s="27"/>
      <c r="L693" s="31"/>
      <c r="M693" s="33"/>
      <c r="N693" s="33"/>
      <c r="O693" s="33"/>
      <c r="P693" s="33"/>
      <c r="Q693" s="27"/>
      <c r="R693" s="27"/>
    </row>
    <row r="694" spans="4:18" s="25" customFormat="1" ht="15.75" customHeight="1">
      <c r="D694" s="26"/>
      <c r="E694" s="289"/>
      <c r="F694" s="318"/>
      <c r="G694" s="295"/>
      <c r="H694" s="302"/>
      <c r="I694" s="296"/>
      <c r="J694" s="27"/>
      <c r="K694" s="27"/>
      <c r="L694" s="27"/>
      <c r="M694" s="41"/>
      <c r="N694" s="41"/>
      <c r="O694" s="41"/>
      <c r="P694" s="41"/>
      <c r="Q694" s="27"/>
      <c r="R694" s="27"/>
    </row>
    <row r="695" spans="4:18" s="25" customFormat="1" ht="15.75" customHeight="1">
      <c r="D695" s="26"/>
      <c r="E695" s="289"/>
      <c r="F695" s="318"/>
      <c r="G695" s="295"/>
      <c r="H695" s="302"/>
      <c r="I695" s="296"/>
      <c r="J695" s="27"/>
      <c r="K695" s="27"/>
      <c r="L695" s="27"/>
      <c r="M695" s="41"/>
      <c r="N695" s="41"/>
      <c r="O695" s="41"/>
      <c r="P695" s="41"/>
      <c r="Q695" s="27"/>
      <c r="R695" s="27"/>
    </row>
    <row r="696" spans="4:18" s="25" customFormat="1" ht="15.75" customHeight="1">
      <c r="D696" s="26"/>
      <c r="E696" s="289"/>
      <c r="F696" s="318"/>
      <c r="G696" s="295"/>
      <c r="H696" s="302"/>
      <c r="I696" s="296"/>
      <c r="J696" s="27"/>
      <c r="K696" s="27"/>
      <c r="L696" s="27"/>
      <c r="M696" s="41"/>
      <c r="N696" s="41"/>
      <c r="O696" s="41"/>
      <c r="P696" s="41"/>
      <c r="Q696" s="27"/>
      <c r="R696" s="27"/>
    </row>
    <row r="697" spans="4:18" s="25" customFormat="1" ht="15.75" customHeight="1">
      <c r="D697" s="26"/>
      <c r="E697" s="289"/>
      <c r="F697" s="318"/>
      <c r="G697" s="295"/>
      <c r="H697" s="302"/>
      <c r="I697" s="296"/>
      <c r="J697" s="27"/>
      <c r="K697" s="27"/>
      <c r="L697" s="27"/>
      <c r="M697" s="41"/>
      <c r="N697" s="41"/>
      <c r="O697" s="41"/>
      <c r="P697" s="41"/>
      <c r="Q697" s="27"/>
      <c r="R697" s="27"/>
    </row>
    <row r="698" spans="4:18" s="25" customFormat="1" ht="15.75" customHeight="1">
      <c r="D698" s="26"/>
      <c r="E698" s="289"/>
      <c r="F698" s="318"/>
      <c r="G698" s="295"/>
      <c r="H698" s="302"/>
      <c r="I698" s="296"/>
      <c r="J698" s="27"/>
      <c r="K698" s="27"/>
      <c r="L698" s="27"/>
      <c r="M698" s="41"/>
      <c r="N698" s="41"/>
      <c r="O698" s="41"/>
      <c r="P698" s="41"/>
      <c r="Q698" s="27"/>
      <c r="R698" s="27"/>
    </row>
    <row r="699" spans="4:18" s="25" customFormat="1" ht="15.75" customHeight="1">
      <c r="D699" s="26"/>
      <c r="E699" s="289"/>
      <c r="F699" s="318"/>
      <c r="G699" s="295"/>
      <c r="H699" s="302"/>
      <c r="I699" s="296"/>
      <c r="J699" s="27"/>
      <c r="K699" s="27"/>
      <c r="L699" s="27"/>
      <c r="M699" s="41"/>
      <c r="N699" s="41"/>
      <c r="O699" s="41"/>
      <c r="P699" s="41"/>
      <c r="Q699" s="27"/>
      <c r="R699" s="27"/>
    </row>
    <row r="700" spans="4:18" s="25" customFormat="1" ht="15.75" customHeight="1">
      <c r="D700" s="26"/>
      <c r="E700" s="289"/>
      <c r="F700" s="318"/>
      <c r="G700" s="295"/>
      <c r="H700" s="302"/>
      <c r="I700" s="296"/>
      <c r="J700" s="27"/>
      <c r="K700" s="27"/>
      <c r="L700" s="27"/>
      <c r="M700" s="41"/>
      <c r="N700" s="41"/>
      <c r="O700" s="41"/>
      <c r="P700" s="41"/>
      <c r="Q700" s="27"/>
      <c r="R700" s="27"/>
    </row>
    <row r="701" spans="4:18" s="25" customFormat="1" ht="15.75" customHeight="1">
      <c r="D701" s="26"/>
      <c r="E701" s="289"/>
      <c r="F701" s="318"/>
      <c r="G701" s="295"/>
      <c r="H701" s="302"/>
      <c r="I701" s="296"/>
      <c r="J701" s="27"/>
      <c r="K701" s="27"/>
      <c r="L701" s="27"/>
      <c r="M701" s="41"/>
      <c r="N701" s="41"/>
      <c r="O701" s="41"/>
      <c r="P701" s="41"/>
      <c r="Q701" s="27"/>
      <c r="R701" s="27"/>
    </row>
    <row r="702" spans="4:18" s="25" customFormat="1" ht="15.75" customHeight="1">
      <c r="D702" s="26"/>
      <c r="E702" s="289"/>
      <c r="F702" s="318"/>
      <c r="G702" s="295"/>
      <c r="H702" s="302"/>
      <c r="I702" s="296"/>
      <c r="J702" s="27"/>
      <c r="K702" s="27"/>
      <c r="L702" s="27"/>
      <c r="M702" s="41"/>
      <c r="N702" s="41"/>
      <c r="O702" s="41"/>
      <c r="P702" s="41"/>
      <c r="Q702" s="27"/>
      <c r="R702" s="27"/>
    </row>
    <row r="703" spans="4:18" s="25" customFormat="1" ht="15.75" customHeight="1">
      <c r="D703" s="26"/>
      <c r="E703" s="289"/>
      <c r="F703" s="318"/>
      <c r="G703" s="295"/>
      <c r="H703" s="302"/>
      <c r="I703" s="296"/>
      <c r="J703" s="27"/>
      <c r="K703" s="27"/>
      <c r="L703" s="27"/>
      <c r="M703" s="41"/>
      <c r="N703" s="41"/>
      <c r="O703" s="41"/>
      <c r="P703" s="41"/>
      <c r="Q703" s="27"/>
      <c r="R703" s="27"/>
    </row>
    <row r="704" spans="4:18" s="25" customFormat="1" ht="15.75" customHeight="1">
      <c r="D704" s="26"/>
      <c r="E704" s="289"/>
      <c r="F704" s="318"/>
      <c r="G704" s="295"/>
      <c r="H704" s="301"/>
      <c r="I704" s="307"/>
      <c r="J704" s="29"/>
      <c r="K704" s="29"/>
      <c r="L704" s="29"/>
      <c r="M704" s="33"/>
      <c r="N704" s="33"/>
      <c r="O704" s="33"/>
      <c r="P704" s="33"/>
      <c r="Q704" s="27"/>
      <c r="R704" s="27"/>
    </row>
    <row r="705" spans="4:18" s="25" customFormat="1" ht="15.75" customHeight="1">
      <c r="D705" s="26"/>
      <c r="E705" s="289"/>
      <c r="F705" s="318"/>
      <c r="G705" s="295"/>
      <c r="H705" s="301"/>
      <c r="I705" s="307"/>
      <c r="J705" s="29"/>
      <c r="K705" s="29"/>
      <c r="L705" s="29"/>
      <c r="M705" s="33"/>
      <c r="N705" s="33"/>
      <c r="O705" s="33"/>
      <c r="P705" s="33"/>
      <c r="Q705" s="27"/>
      <c r="R705" s="27"/>
    </row>
    <row r="706" spans="4:18" s="25" customFormat="1" ht="15.75" customHeight="1">
      <c r="D706" s="26"/>
      <c r="E706" s="289"/>
      <c r="F706" s="318"/>
      <c r="G706" s="295"/>
      <c r="H706" s="301"/>
      <c r="I706" s="307"/>
      <c r="J706" s="29"/>
      <c r="K706" s="29"/>
      <c r="L706" s="29"/>
      <c r="M706" s="33"/>
      <c r="N706" s="33"/>
      <c r="O706" s="33"/>
      <c r="P706" s="33"/>
      <c r="Q706" s="27"/>
      <c r="R706" s="27"/>
    </row>
    <row r="707" spans="4:18" s="25" customFormat="1" ht="15.75" customHeight="1">
      <c r="D707" s="26"/>
      <c r="E707" s="289"/>
      <c r="F707" s="318"/>
      <c r="G707" s="295"/>
      <c r="H707" s="301"/>
      <c r="I707" s="307"/>
      <c r="J707" s="29"/>
      <c r="K707" s="29"/>
      <c r="L707" s="29"/>
      <c r="M707" s="33"/>
      <c r="N707" s="33"/>
      <c r="O707" s="33"/>
      <c r="P707" s="33"/>
      <c r="Q707" s="27"/>
      <c r="R707" s="27"/>
    </row>
    <row r="708" spans="4:18" s="25" customFormat="1" ht="15.75" customHeight="1">
      <c r="D708" s="26"/>
      <c r="E708" s="289"/>
      <c r="F708" s="318"/>
      <c r="G708" s="295"/>
      <c r="H708" s="301"/>
      <c r="I708" s="307"/>
      <c r="J708" s="29"/>
      <c r="K708" s="29"/>
      <c r="L708" s="29"/>
      <c r="M708" s="33"/>
      <c r="N708" s="33"/>
      <c r="O708" s="33"/>
      <c r="P708" s="33"/>
      <c r="Q708" s="27"/>
      <c r="R708" s="27"/>
    </row>
    <row r="709" spans="4:18" s="25" customFormat="1" ht="15.75" customHeight="1">
      <c r="D709" s="26"/>
      <c r="E709" s="289"/>
      <c r="F709" s="318"/>
      <c r="G709" s="295"/>
      <c r="H709" s="301"/>
      <c r="I709" s="307"/>
      <c r="J709" s="29"/>
      <c r="K709" s="29"/>
      <c r="L709" s="29"/>
      <c r="M709" s="33"/>
      <c r="N709" s="33"/>
      <c r="O709" s="33"/>
      <c r="P709" s="33"/>
      <c r="Q709" s="27"/>
      <c r="R709" s="27"/>
    </row>
    <row r="710" spans="4:18" s="25" customFormat="1" ht="15.75" customHeight="1">
      <c r="D710" s="26"/>
      <c r="E710" s="289"/>
      <c r="F710" s="318"/>
      <c r="G710" s="295"/>
      <c r="H710" s="301"/>
      <c r="I710" s="307"/>
      <c r="J710" s="29"/>
      <c r="K710" s="29"/>
      <c r="L710" s="29"/>
      <c r="M710" s="33"/>
      <c r="N710" s="33"/>
      <c r="O710" s="33"/>
      <c r="P710" s="33"/>
      <c r="Q710" s="27"/>
      <c r="R710" s="27"/>
    </row>
    <row r="711" spans="4:18" s="25" customFormat="1" ht="15.75" customHeight="1">
      <c r="D711" s="26"/>
      <c r="E711" s="289"/>
      <c r="F711" s="318"/>
      <c r="G711" s="295"/>
      <c r="H711" s="301"/>
      <c r="I711" s="307"/>
      <c r="J711" s="29"/>
      <c r="K711" s="29"/>
      <c r="L711" s="31"/>
      <c r="M711" s="33"/>
      <c r="N711" s="33"/>
      <c r="O711" s="33"/>
      <c r="P711" s="33"/>
      <c r="Q711" s="27"/>
      <c r="R711" s="27"/>
    </row>
    <row r="712" spans="4:18" s="25" customFormat="1" ht="15.75" customHeight="1">
      <c r="D712" s="26"/>
      <c r="E712" s="289"/>
      <c r="F712" s="318"/>
      <c r="G712" s="295"/>
      <c r="H712" s="301"/>
      <c r="I712" s="307"/>
      <c r="J712" s="29"/>
      <c r="K712" s="29"/>
      <c r="L712" s="31"/>
      <c r="M712" s="33"/>
      <c r="N712" s="33"/>
      <c r="O712" s="33"/>
      <c r="P712" s="33"/>
      <c r="Q712" s="27"/>
      <c r="R712" s="27"/>
    </row>
    <row r="713" spans="4:18" s="25" customFormat="1" ht="15.75" customHeight="1">
      <c r="D713" s="26"/>
      <c r="E713" s="289"/>
      <c r="F713" s="318"/>
      <c r="G713" s="295"/>
      <c r="H713" s="301"/>
      <c r="I713" s="307"/>
      <c r="J713" s="29"/>
      <c r="K713" s="29"/>
      <c r="L713" s="29"/>
      <c r="M713" s="33"/>
      <c r="N713" s="33"/>
      <c r="O713" s="33"/>
      <c r="P713" s="33"/>
      <c r="Q713" s="27"/>
      <c r="R713" s="27"/>
    </row>
    <row r="714" spans="4:18" s="25" customFormat="1" ht="15.75" customHeight="1">
      <c r="D714" s="26"/>
      <c r="E714" s="289"/>
      <c r="F714" s="318"/>
      <c r="G714" s="295"/>
      <c r="H714" s="301"/>
      <c r="I714" s="307"/>
      <c r="J714" s="29"/>
      <c r="K714" s="29"/>
      <c r="L714" s="29"/>
      <c r="M714" s="33"/>
      <c r="N714" s="33"/>
      <c r="O714" s="33"/>
      <c r="P714" s="33"/>
      <c r="Q714" s="27"/>
      <c r="R714" s="27"/>
    </row>
    <row r="715" spans="4:18" s="25" customFormat="1" ht="15.75" customHeight="1">
      <c r="D715" s="26"/>
      <c r="E715" s="289"/>
      <c r="F715" s="318"/>
      <c r="G715" s="295"/>
      <c r="H715" s="301"/>
      <c r="I715" s="307"/>
      <c r="J715" s="29"/>
      <c r="K715" s="29"/>
      <c r="L715" s="29"/>
      <c r="M715" s="33"/>
      <c r="N715" s="33"/>
      <c r="O715" s="33"/>
      <c r="P715" s="33"/>
      <c r="Q715" s="27"/>
      <c r="R715" s="27"/>
    </row>
    <row r="716" spans="4:18" s="25" customFormat="1" ht="15.75" customHeight="1">
      <c r="D716" s="26"/>
      <c r="E716" s="289"/>
      <c r="F716" s="318"/>
      <c r="G716" s="295"/>
      <c r="H716" s="301"/>
      <c r="I716" s="307"/>
      <c r="J716" s="29"/>
      <c r="K716" s="29"/>
      <c r="L716" s="29"/>
      <c r="M716" s="33"/>
      <c r="N716" s="33"/>
      <c r="O716" s="33"/>
      <c r="P716" s="33"/>
      <c r="Q716" s="27"/>
      <c r="R716" s="27"/>
    </row>
    <row r="717" spans="4:18" s="25" customFormat="1" ht="15.75" customHeight="1">
      <c r="D717" s="26"/>
      <c r="E717" s="289"/>
      <c r="F717" s="318"/>
      <c r="G717" s="295"/>
      <c r="H717" s="301"/>
      <c r="I717" s="307"/>
      <c r="J717" s="29"/>
      <c r="K717" s="29"/>
      <c r="L717" s="29"/>
      <c r="M717" s="33"/>
      <c r="N717" s="33"/>
      <c r="O717" s="33"/>
      <c r="P717" s="33"/>
      <c r="Q717" s="27"/>
      <c r="R717" s="27"/>
    </row>
    <row r="718" spans="4:18" s="25" customFormat="1" ht="15.75" customHeight="1">
      <c r="D718" s="26"/>
      <c r="E718" s="289"/>
      <c r="F718" s="318"/>
      <c r="G718" s="295"/>
      <c r="H718" s="301"/>
      <c r="I718" s="307"/>
      <c r="J718" s="29"/>
      <c r="K718" s="29"/>
      <c r="L718" s="29"/>
      <c r="M718" s="33"/>
      <c r="N718" s="33"/>
      <c r="O718" s="33"/>
      <c r="P718" s="33"/>
      <c r="Q718" s="27"/>
      <c r="R718" s="27"/>
    </row>
    <row r="719" spans="4:18" s="25" customFormat="1" ht="15.75" customHeight="1">
      <c r="D719" s="26"/>
      <c r="E719" s="289"/>
      <c r="F719" s="318"/>
      <c r="G719" s="295"/>
      <c r="H719" s="301"/>
      <c r="I719" s="307"/>
      <c r="J719" s="29"/>
      <c r="K719" s="29"/>
      <c r="L719" s="29"/>
      <c r="M719" s="33"/>
      <c r="N719" s="33"/>
      <c r="O719" s="33"/>
      <c r="P719" s="33"/>
      <c r="Q719" s="27"/>
      <c r="R719" s="27"/>
    </row>
    <row r="720" spans="4:18" s="25" customFormat="1" ht="15.75" customHeight="1">
      <c r="D720" s="26"/>
      <c r="E720" s="289"/>
      <c r="F720" s="318"/>
      <c r="G720" s="295"/>
      <c r="H720" s="301"/>
      <c r="I720" s="307"/>
      <c r="J720" s="29"/>
      <c r="K720" s="29"/>
      <c r="L720" s="31"/>
      <c r="M720" s="33"/>
      <c r="N720" s="33"/>
      <c r="O720" s="33"/>
      <c r="P720" s="33"/>
      <c r="Q720" s="27"/>
      <c r="R720" s="27"/>
    </row>
    <row r="721" spans="4:18" s="25" customFormat="1" ht="15.75" customHeight="1">
      <c r="D721" s="26"/>
      <c r="E721" s="289"/>
      <c r="F721" s="318"/>
      <c r="G721" s="295"/>
      <c r="H721" s="301"/>
      <c r="I721" s="307"/>
      <c r="J721" s="29"/>
      <c r="K721" s="29"/>
      <c r="L721" s="31"/>
      <c r="M721" s="33"/>
      <c r="N721" s="33"/>
      <c r="O721" s="33"/>
      <c r="P721" s="33"/>
      <c r="Q721" s="27"/>
      <c r="R721" s="27"/>
    </row>
    <row r="722" spans="4:18" s="25" customFormat="1" ht="15.75" customHeight="1">
      <c r="D722" s="26"/>
      <c r="E722" s="289"/>
      <c r="F722" s="318"/>
      <c r="G722" s="295"/>
      <c r="H722" s="301"/>
      <c r="I722" s="307"/>
      <c r="J722" s="29"/>
      <c r="K722" s="29"/>
      <c r="L722" s="29"/>
      <c r="M722" s="33"/>
      <c r="N722" s="33"/>
      <c r="O722" s="33"/>
      <c r="P722" s="33"/>
      <c r="Q722" s="27"/>
      <c r="R722" s="27"/>
    </row>
    <row r="723" spans="4:18" s="25" customFormat="1" ht="15.75" customHeight="1">
      <c r="D723" s="26"/>
      <c r="E723" s="289"/>
      <c r="F723" s="318"/>
      <c r="G723" s="295"/>
      <c r="H723" s="301"/>
      <c r="I723" s="307"/>
      <c r="J723" s="29"/>
      <c r="K723" s="29"/>
      <c r="L723" s="29"/>
      <c r="M723" s="33"/>
      <c r="N723" s="33"/>
      <c r="O723" s="33"/>
      <c r="P723" s="33"/>
      <c r="Q723" s="27"/>
      <c r="R723" s="27"/>
    </row>
    <row r="724" spans="4:18" s="25" customFormat="1" ht="15.75" customHeight="1">
      <c r="D724" s="26"/>
      <c r="E724" s="289"/>
      <c r="F724" s="318"/>
      <c r="G724" s="295"/>
      <c r="H724" s="301"/>
      <c r="I724" s="307"/>
      <c r="J724" s="29"/>
      <c r="K724" s="29"/>
      <c r="L724" s="29"/>
      <c r="M724" s="33"/>
      <c r="N724" s="33"/>
      <c r="O724" s="33"/>
      <c r="P724" s="33"/>
      <c r="Q724" s="27"/>
      <c r="R724" s="27"/>
    </row>
    <row r="725" spans="4:18" s="25" customFormat="1" ht="15.75" customHeight="1">
      <c r="D725" s="26"/>
      <c r="E725" s="289"/>
      <c r="F725" s="318"/>
      <c r="G725" s="295"/>
      <c r="H725" s="301"/>
      <c r="I725" s="307"/>
      <c r="J725" s="29"/>
      <c r="K725" s="29"/>
      <c r="L725" s="29"/>
      <c r="M725" s="33"/>
      <c r="N725" s="33"/>
      <c r="O725" s="33"/>
      <c r="P725" s="33"/>
      <c r="Q725" s="27"/>
      <c r="R725" s="27"/>
    </row>
    <row r="726" spans="4:18" s="25" customFormat="1" ht="15.75" customHeight="1">
      <c r="D726" s="26"/>
      <c r="E726" s="289"/>
      <c r="F726" s="318"/>
      <c r="G726" s="295"/>
      <c r="H726" s="301"/>
      <c r="I726" s="307"/>
      <c r="J726" s="29"/>
      <c r="K726" s="29"/>
      <c r="L726" s="29"/>
      <c r="M726" s="33"/>
      <c r="N726" s="33"/>
      <c r="O726" s="33"/>
      <c r="P726" s="33"/>
      <c r="Q726" s="27"/>
      <c r="R726" s="27"/>
    </row>
    <row r="727" spans="4:18" s="25" customFormat="1" ht="15.75" customHeight="1">
      <c r="D727" s="26"/>
      <c r="E727" s="289"/>
      <c r="F727" s="318"/>
      <c r="G727" s="295"/>
      <c r="H727" s="301"/>
      <c r="I727" s="307"/>
      <c r="J727" s="29"/>
      <c r="K727" s="29"/>
      <c r="L727" s="29"/>
      <c r="M727" s="33"/>
      <c r="N727" s="33"/>
      <c r="O727" s="33"/>
      <c r="P727" s="33"/>
      <c r="Q727" s="27"/>
      <c r="R727" s="27"/>
    </row>
    <row r="728" spans="4:18" s="25" customFormat="1" ht="15.75" customHeight="1">
      <c r="D728" s="26"/>
      <c r="E728" s="289"/>
      <c r="F728" s="318"/>
      <c r="G728" s="295"/>
      <c r="H728" s="301"/>
      <c r="I728" s="307"/>
      <c r="J728" s="29"/>
      <c r="K728" s="29"/>
      <c r="L728" s="29"/>
      <c r="M728" s="33"/>
      <c r="N728" s="33"/>
      <c r="O728" s="33"/>
      <c r="P728" s="33"/>
      <c r="Q728" s="27"/>
      <c r="R728" s="27"/>
    </row>
    <row r="729" spans="4:18" s="25" customFormat="1" ht="15.75" customHeight="1">
      <c r="D729" s="26"/>
      <c r="E729" s="289"/>
      <c r="F729" s="318"/>
      <c r="G729" s="295"/>
      <c r="H729" s="301"/>
      <c r="I729" s="307"/>
      <c r="J729" s="29"/>
      <c r="K729" s="29"/>
      <c r="L729" s="31"/>
      <c r="M729" s="33"/>
      <c r="N729" s="33"/>
      <c r="O729" s="33"/>
      <c r="P729" s="33"/>
      <c r="Q729" s="27"/>
      <c r="R729" s="27"/>
    </row>
    <row r="730" spans="4:18" s="25" customFormat="1" ht="15.75" customHeight="1">
      <c r="D730" s="26"/>
      <c r="E730" s="289"/>
      <c r="F730" s="318"/>
      <c r="G730" s="295"/>
      <c r="H730" s="301"/>
      <c r="I730" s="307"/>
      <c r="J730" s="29"/>
      <c r="K730" s="29"/>
      <c r="L730" s="31"/>
      <c r="M730" s="33"/>
      <c r="N730" s="33"/>
      <c r="O730" s="33"/>
      <c r="P730" s="33"/>
      <c r="Q730" s="27"/>
      <c r="R730" s="27"/>
    </row>
    <row r="731" spans="4:18" s="25" customFormat="1" ht="15.75" customHeight="1">
      <c r="D731" s="26"/>
      <c r="E731" s="289"/>
      <c r="F731" s="318"/>
      <c r="G731" s="295"/>
      <c r="H731" s="302"/>
      <c r="I731" s="296"/>
      <c r="J731" s="27"/>
      <c r="K731" s="27"/>
      <c r="L731" s="27"/>
      <c r="M731" s="41"/>
      <c r="N731" s="41"/>
      <c r="O731" s="41"/>
      <c r="P731" s="41"/>
      <c r="Q731" s="27"/>
      <c r="R731" s="27"/>
    </row>
    <row r="732" spans="4:18" s="25" customFormat="1" ht="15.75" customHeight="1">
      <c r="D732" s="26"/>
      <c r="E732" s="289"/>
      <c r="F732" s="318"/>
      <c r="G732" s="295"/>
      <c r="H732" s="302"/>
      <c r="I732" s="296"/>
      <c r="J732" s="27"/>
      <c r="K732" s="27"/>
      <c r="L732" s="27"/>
      <c r="M732" s="41"/>
      <c r="N732" s="41"/>
      <c r="O732" s="41"/>
      <c r="P732" s="41"/>
      <c r="Q732" s="27"/>
      <c r="R732" s="27"/>
    </row>
    <row r="733" spans="4:18" s="25" customFormat="1" ht="15.75" customHeight="1">
      <c r="D733" s="26"/>
      <c r="E733" s="289"/>
      <c r="F733" s="318"/>
      <c r="G733" s="295"/>
      <c r="H733" s="302"/>
      <c r="I733" s="296"/>
      <c r="J733" s="27"/>
      <c r="K733" s="27"/>
      <c r="L733" s="27"/>
      <c r="M733" s="41"/>
      <c r="N733" s="41"/>
      <c r="O733" s="41"/>
      <c r="P733" s="41"/>
      <c r="Q733" s="27"/>
      <c r="R733" s="27"/>
    </row>
    <row r="734" spans="4:18" s="25" customFormat="1" ht="15.75" customHeight="1">
      <c r="D734" s="26"/>
      <c r="E734" s="289"/>
      <c r="F734" s="318"/>
      <c r="G734" s="295"/>
      <c r="H734" s="302"/>
      <c r="I734" s="296"/>
      <c r="J734" s="27"/>
      <c r="K734" s="27"/>
      <c r="L734" s="27"/>
      <c r="M734" s="41"/>
      <c r="N734" s="41"/>
      <c r="O734" s="41"/>
      <c r="P734" s="41"/>
      <c r="Q734" s="27"/>
      <c r="R734" s="27"/>
    </row>
    <row r="735" spans="4:18" s="25" customFormat="1" ht="15.75" customHeight="1">
      <c r="D735" s="26"/>
      <c r="E735" s="289"/>
      <c r="F735" s="318"/>
      <c r="G735" s="295"/>
      <c r="H735" s="302"/>
      <c r="I735" s="296"/>
      <c r="J735" s="27"/>
      <c r="K735" s="27"/>
      <c r="L735" s="27"/>
      <c r="M735" s="41"/>
      <c r="N735" s="41"/>
      <c r="O735" s="41"/>
      <c r="P735" s="41"/>
      <c r="Q735" s="27"/>
      <c r="R735" s="27"/>
    </row>
    <row r="736" spans="4:18" s="25" customFormat="1" ht="15.75" customHeight="1">
      <c r="D736" s="26"/>
      <c r="E736" s="289"/>
      <c r="F736" s="318"/>
      <c r="G736" s="295"/>
      <c r="H736" s="302"/>
      <c r="I736" s="296"/>
      <c r="J736" s="27"/>
      <c r="K736" s="27"/>
      <c r="L736" s="27"/>
      <c r="M736" s="41"/>
      <c r="N736" s="41"/>
      <c r="O736" s="41"/>
      <c r="P736" s="41"/>
      <c r="Q736" s="27"/>
      <c r="R736" s="27"/>
    </row>
    <row r="737" spans="4:18" s="25" customFormat="1" ht="15.75" customHeight="1">
      <c r="D737" s="26"/>
      <c r="E737" s="289"/>
      <c r="F737" s="318"/>
      <c r="G737" s="295"/>
      <c r="H737" s="302"/>
      <c r="I737" s="296"/>
      <c r="J737" s="27"/>
      <c r="K737" s="27"/>
      <c r="L737" s="27"/>
      <c r="M737" s="41"/>
      <c r="N737" s="41"/>
      <c r="O737" s="41"/>
      <c r="P737" s="41"/>
      <c r="Q737" s="27"/>
      <c r="R737" s="27"/>
    </row>
    <row r="738" spans="4:18" s="25" customFormat="1" ht="15.75" customHeight="1">
      <c r="D738" s="26"/>
      <c r="E738" s="289"/>
      <c r="F738" s="318"/>
      <c r="G738" s="295"/>
      <c r="H738" s="302"/>
      <c r="I738" s="296"/>
      <c r="J738" s="27"/>
      <c r="K738" s="27"/>
      <c r="L738" s="27"/>
      <c r="M738" s="41"/>
      <c r="N738" s="41"/>
      <c r="O738" s="41"/>
      <c r="P738" s="41"/>
      <c r="Q738" s="27"/>
      <c r="R738" s="27"/>
    </row>
    <row r="739" spans="4:18" s="25" customFormat="1" ht="15.75" customHeight="1">
      <c r="D739" s="26"/>
      <c r="E739" s="289"/>
      <c r="F739" s="318"/>
      <c r="G739" s="295"/>
      <c r="H739" s="302"/>
      <c r="I739" s="296"/>
      <c r="J739" s="27"/>
      <c r="K739" s="27"/>
      <c r="L739" s="27"/>
      <c r="M739" s="41"/>
      <c r="N739" s="41"/>
      <c r="O739" s="41"/>
      <c r="P739" s="41"/>
      <c r="Q739" s="27"/>
      <c r="R739" s="27"/>
    </row>
    <row r="740" spans="4:18" s="25" customFormat="1" ht="15.75" customHeight="1">
      <c r="D740" s="26"/>
      <c r="E740" s="289"/>
      <c r="F740" s="318"/>
      <c r="G740" s="295"/>
      <c r="H740" s="302"/>
      <c r="I740" s="296"/>
      <c r="J740" s="27"/>
      <c r="K740" s="27"/>
      <c r="L740" s="31"/>
      <c r="M740" s="33"/>
      <c r="N740" s="33"/>
      <c r="O740" s="33"/>
      <c r="P740" s="33"/>
      <c r="Q740" s="27"/>
      <c r="R740" s="27"/>
    </row>
    <row r="741" spans="4:18" s="25" customFormat="1" ht="15.75" customHeight="1">
      <c r="D741" s="26"/>
      <c r="E741" s="289"/>
      <c r="F741" s="318"/>
      <c r="G741" s="295"/>
      <c r="H741" s="302"/>
      <c r="I741" s="296"/>
      <c r="J741" s="27"/>
      <c r="K741" s="27"/>
      <c r="L741" s="31"/>
      <c r="M741" s="33"/>
      <c r="N741" s="33"/>
      <c r="O741" s="33"/>
      <c r="P741" s="33"/>
      <c r="Q741" s="27"/>
      <c r="R741" s="27"/>
    </row>
    <row r="742" spans="4:18" s="25" customFormat="1" ht="15.75" customHeight="1">
      <c r="D742" s="26"/>
      <c r="E742" s="289"/>
      <c r="F742" s="318"/>
      <c r="G742" s="295"/>
      <c r="H742" s="302"/>
      <c r="I742" s="296"/>
      <c r="J742" s="27"/>
      <c r="K742" s="27"/>
      <c r="L742" s="27"/>
      <c r="M742" s="41"/>
      <c r="N742" s="41"/>
      <c r="O742" s="41"/>
      <c r="P742" s="41"/>
      <c r="Q742" s="27"/>
      <c r="R742" s="27"/>
    </row>
    <row r="743" spans="4:18" s="25" customFormat="1" ht="15.75" customHeight="1">
      <c r="D743" s="26"/>
      <c r="E743" s="289"/>
      <c r="F743" s="318"/>
      <c r="G743" s="295"/>
      <c r="H743" s="302"/>
      <c r="I743" s="296"/>
      <c r="J743" s="27"/>
      <c r="K743" s="27"/>
      <c r="L743" s="27"/>
      <c r="M743" s="41"/>
      <c r="N743" s="41"/>
      <c r="O743" s="41"/>
      <c r="P743" s="41"/>
      <c r="Q743" s="27"/>
      <c r="R743" s="27"/>
    </row>
    <row r="744" spans="4:18" s="25" customFormat="1" ht="15.75" customHeight="1">
      <c r="D744" s="26"/>
      <c r="E744" s="289"/>
      <c r="F744" s="318"/>
      <c r="G744" s="295"/>
      <c r="H744" s="302"/>
      <c r="I744" s="296"/>
      <c r="J744" s="27"/>
      <c r="K744" s="27"/>
      <c r="L744" s="27"/>
      <c r="M744" s="41"/>
      <c r="N744" s="41"/>
      <c r="O744" s="41"/>
      <c r="P744" s="41"/>
      <c r="Q744" s="27"/>
      <c r="R744" s="27"/>
    </row>
    <row r="745" spans="4:18" s="25" customFormat="1" ht="15.75" customHeight="1">
      <c r="D745" s="26"/>
      <c r="E745" s="289"/>
      <c r="F745" s="318"/>
      <c r="G745" s="295"/>
      <c r="H745" s="302"/>
      <c r="I745" s="296"/>
      <c r="J745" s="27"/>
      <c r="K745" s="27"/>
      <c r="L745" s="31"/>
      <c r="M745" s="33"/>
      <c r="N745" s="33"/>
      <c r="O745" s="33"/>
      <c r="P745" s="33"/>
      <c r="Q745" s="27"/>
      <c r="R745" s="27"/>
    </row>
    <row r="746" spans="4:18" s="25" customFormat="1" ht="15.75" customHeight="1">
      <c r="D746" s="26"/>
      <c r="E746" s="289"/>
      <c r="F746" s="318"/>
      <c r="G746" s="295"/>
      <c r="H746" s="302"/>
      <c r="I746" s="296"/>
      <c r="J746" s="27"/>
      <c r="K746" s="27"/>
      <c r="L746" s="27"/>
      <c r="M746" s="41"/>
      <c r="N746" s="41"/>
      <c r="O746" s="41"/>
      <c r="P746" s="41"/>
      <c r="Q746" s="27"/>
      <c r="R746" s="27"/>
    </row>
    <row r="747" spans="4:18" s="25" customFormat="1" ht="15.75" customHeight="1">
      <c r="D747" s="26"/>
      <c r="E747" s="289"/>
      <c r="F747" s="318"/>
      <c r="G747" s="295"/>
      <c r="H747" s="302"/>
      <c r="I747" s="296"/>
      <c r="J747" s="27"/>
      <c r="K747" s="27"/>
      <c r="L747" s="27"/>
      <c r="M747" s="41"/>
      <c r="N747" s="41"/>
      <c r="O747" s="41"/>
      <c r="P747" s="41"/>
      <c r="Q747" s="27"/>
      <c r="R747" s="27"/>
    </row>
    <row r="748" spans="4:18" s="25" customFormat="1" ht="15.75" customHeight="1">
      <c r="D748" s="26"/>
      <c r="E748" s="289"/>
      <c r="F748" s="318"/>
      <c r="G748" s="295"/>
      <c r="H748" s="302"/>
      <c r="I748" s="296"/>
      <c r="J748" s="27"/>
      <c r="K748" s="27"/>
      <c r="L748" s="27"/>
      <c r="M748" s="41"/>
      <c r="N748" s="41"/>
      <c r="O748" s="41"/>
      <c r="P748" s="41"/>
      <c r="Q748" s="27"/>
      <c r="R748" s="27"/>
    </row>
    <row r="749" spans="4:18" s="25" customFormat="1" ht="15.75" customHeight="1">
      <c r="D749" s="26"/>
      <c r="E749" s="289"/>
      <c r="F749" s="318"/>
      <c r="G749" s="295"/>
      <c r="H749" s="302"/>
      <c r="I749" s="296"/>
      <c r="J749" s="27"/>
      <c r="K749" s="27"/>
      <c r="L749" s="27"/>
      <c r="M749" s="41"/>
      <c r="N749" s="41"/>
      <c r="O749" s="41"/>
      <c r="P749" s="41"/>
      <c r="Q749" s="27"/>
      <c r="R749" s="27"/>
    </row>
    <row r="750" spans="4:18" s="25" customFormat="1" ht="15.75" customHeight="1">
      <c r="D750" s="26"/>
      <c r="E750" s="289"/>
      <c r="F750" s="318"/>
      <c r="G750" s="295"/>
      <c r="H750" s="302"/>
      <c r="I750" s="296"/>
      <c r="J750" s="27"/>
      <c r="K750" s="27"/>
      <c r="L750" s="27"/>
      <c r="M750" s="41"/>
      <c r="N750" s="41"/>
      <c r="O750" s="41"/>
      <c r="P750" s="41"/>
      <c r="Q750" s="27"/>
      <c r="R750" s="27"/>
    </row>
    <row r="751" spans="4:18" s="25" customFormat="1" ht="15.75" customHeight="1">
      <c r="D751" s="26"/>
      <c r="E751" s="289"/>
      <c r="F751" s="318"/>
      <c r="G751" s="295"/>
      <c r="H751" s="302"/>
      <c r="I751" s="296"/>
      <c r="J751" s="27"/>
      <c r="K751" s="27"/>
      <c r="L751" s="27"/>
      <c r="M751" s="41"/>
      <c r="N751" s="41"/>
      <c r="O751" s="41"/>
      <c r="P751" s="41"/>
      <c r="Q751" s="27"/>
      <c r="R751" s="27"/>
    </row>
    <row r="752" spans="4:18" s="25" customFormat="1" ht="15.75" customHeight="1">
      <c r="D752" s="26"/>
      <c r="E752" s="289"/>
      <c r="F752" s="318"/>
      <c r="G752" s="295"/>
      <c r="H752" s="302"/>
      <c r="I752" s="296"/>
      <c r="J752" s="27"/>
      <c r="K752" s="27"/>
      <c r="L752" s="27"/>
      <c r="M752" s="41"/>
      <c r="N752" s="41"/>
      <c r="O752" s="41"/>
      <c r="P752" s="41"/>
      <c r="Q752" s="27"/>
      <c r="R752" s="27"/>
    </row>
    <row r="753" spans="4:18" s="25" customFormat="1" ht="15.75" customHeight="1">
      <c r="D753" s="26"/>
      <c r="E753" s="289"/>
      <c r="F753" s="318"/>
      <c r="G753" s="295"/>
      <c r="H753" s="302"/>
      <c r="I753" s="296"/>
      <c r="J753" s="27"/>
      <c r="K753" s="27"/>
      <c r="L753" s="27"/>
      <c r="M753" s="41"/>
      <c r="N753" s="41"/>
      <c r="O753" s="41"/>
      <c r="P753" s="41"/>
      <c r="Q753" s="27"/>
      <c r="R753" s="27"/>
    </row>
    <row r="754" spans="4:18" s="25" customFormat="1" ht="15.75" customHeight="1">
      <c r="D754" s="26"/>
      <c r="E754" s="289"/>
      <c r="F754" s="318"/>
      <c r="G754" s="295"/>
      <c r="H754" s="302"/>
      <c r="I754" s="296"/>
      <c r="J754" s="27"/>
      <c r="K754" s="27"/>
      <c r="L754" s="31"/>
      <c r="M754" s="33"/>
      <c r="N754" s="33"/>
      <c r="O754" s="33"/>
      <c r="P754" s="33"/>
      <c r="Q754" s="27"/>
      <c r="R754" s="27"/>
    </row>
    <row r="755" spans="4:18" s="25" customFormat="1" ht="15.75" customHeight="1">
      <c r="D755" s="26"/>
      <c r="E755" s="289"/>
      <c r="F755" s="318"/>
      <c r="G755" s="295"/>
      <c r="H755" s="302"/>
      <c r="I755" s="296"/>
      <c r="J755" s="27"/>
      <c r="K755" s="27"/>
      <c r="L755" s="27"/>
      <c r="M755" s="41"/>
      <c r="N755" s="41"/>
      <c r="O755" s="41"/>
      <c r="P755" s="41"/>
      <c r="Q755" s="27"/>
      <c r="R755" s="27"/>
    </row>
    <row r="756" spans="4:18" s="25" customFormat="1" ht="15.75" customHeight="1">
      <c r="D756" s="26"/>
      <c r="E756" s="289"/>
      <c r="F756" s="318"/>
      <c r="G756" s="295"/>
      <c r="H756" s="302"/>
      <c r="I756" s="296"/>
      <c r="J756" s="27"/>
      <c r="K756" s="27"/>
      <c r="L756" s="27"/>
      <c r="M756" s="41"/>
      <c r="N756" s="41"/>
      <c r="O756" s="41"/>
      <c r="P756" s="41"/>
      <c r="Q756" s="27"/>
      <c r="R756" s="27"/>
    </row>
    <row r="757" spans="4:18" s="25" customFormat="1" ht="15.75" customHeight="1">
      <c r="D757" s="26"/>
      <c r="E757" s="289"/>
      <c r="F757" s="318"/>
      <c r="G757" s="295"/>
      <c r="H757" s="302"/>
      <c r="I757" s="296"/>
      <c r="J757" s="27"/>
      <c r="K757" s="27"/>
      <c r="L757" s="27"/>
      <c r="M757" s="41"/>
      <c r="N757" s="41"/>
      <c r="O757" s="41"/>
      <c r="P757" s="41"/>
      <c r="Q757" s="27"/>
      <c r="R757" s="27"/>
    </row>
    <row r="758" spans="4:18" s="25" customFormat="1" ht="15.75" customHeight="1">
      <c r="D758" s="26"/>
      <c r="E758" s="289"/>
      <c r="F758" s="318"/>
      <c r="G758" s="295"/>
      <c r="H758" s="302"/>
      <c r="I758" s="296"/>
      <c r="J758" s="27"/>
      <c r="K758" s="27"/>
      <c r="L758" s="32"/>
      <c r="M758" s="41"/>
      <c r="N758" s="41"/>
      <c r="O758" s="41"/>
      <c r="P758" s="41"/>
      <c r="Q758" s="27"/>
      <c r="R758" s="27"/>
    </row>
    <row r="759" spans="4:18" s="25" customFormat="1" ht="15.75" customHeight="1">
      <c r="D759" s="26"/>
      <c r="E759" s="289"/>
      <c r="F759" s="318"/>
      <c r="G759" s="295"/>
      <c r="H759" s="302"/>
      <c r="I759" s="296"/>
      <c r="J759" s="27"/>
      <c r="K759" s="27"/>
      <c r="L759" s="32"/>
      <c r="M759" s="41"/>
      <c r="N759" s="41"/>
      <c r="O759" s="41"/>
      <c r="P759" s="41"/>
      <c r="Q759" s="27"/>
      <c r="R759" s="27"/>
    </row>
    <row r="760" spans="4:18" s="25" customFormat="1" ht="15.75" customHeight="1">
      <c r="D760" s="26"/>
      <c r="E760" s="289"/>
      <c r="F760" s="318"/>
      <c r="G760" s="295"/>
      <c r="H760" s="302"/>
      <c r="I760" s="296"/>
      <c r="J760" s="27"/>
      <c r="K760" s="27"/>
      <c r="L760" s="32"/>
      <c r="M760" s="41"/>
      <c r="N760" s="41"/>
      <c r="O760" s="41"/>
      <c r="P760" s="41"/>
      <c r="Q760" s="27"/>
      <c r="R760" s="27"/>
    </row>
    <row r="761" spans="4:18" s="25" customFormat="1" ht="15.75" customHeight="1">
      <c r="D761" s="26"/>
      <c r="E761" s="289"/>
      <c r="F761" s="318"/>
      <c r="G761" s="295"/>
      <c r="H761" s="302"/>
      <c r="I761" s="296"/>
      <c r="J761" s="27"/>
      <c r="K761" s="27"/>
      <c r="L761" s="32"/>
      <c r="M761" s="41"/>
      <c r="N761" s="41"/>
      <c r="O761" s="41"/>
      <c r="P761" s="41"/>
      <c r="Q761" s="27"/>
      <c r="R761" s="27"/>
    </row>
    <row r="762" spans="4:18" s="25" customFormat="1" ht="15.75" customHeight="1">
      <c r="D762" s="26"/>
      <c r="E762" s="289"/>
      <c r="F762" s="318"/>
      <c r="G762" s="295"/>
      <c r="H762" s="302"/>
      <c r="I762" s="296"/>
      <c r="J762" s="27"/>
      <c r="K762" s="27"/>
      <c r="L762" s="32"/>
      <c r="M762" s="41"/>
      <c r="N762" s="41"/>
      <c r="O762" s="41"/>
      <c r="P762" s="41"/>
      <c r="Q762" s="27"/>
      <c r="R762" s="27"/>
    </row>
    <row r="763" spans="4:18" s="25" customFormat="1" ht="15.75" customHeight="1">
      <c r="D763" s="26"/>
      <c r="E763" s="289"/>
      <c r="F763" s="318"/>
      <c r="G763" s="295"/>
      <c r="H763" s="302"/>
      <c r="I763" s="296"/>
      <c r="J763" s="27"/>
      <c r="K763" s="27"/>
      <c r="L763" s="32"/>
      <c r="M763" s="41"/>
      <c r="N763" s="41"/>
      <c r="O763" s="41"/>
      <c r="P763" s="41"/>
      <c r="Q763" s="27"/>
      <c r="R763" s="27"/>
    </row>
    <row r="764" spans="4:18" s="25" customFormat="1" ht="15.75" customHeight="1">
      <c r="D764" s="26"/>
      <c r="E764" s="289"/>
      <c r="F764" s="318"/>
      <c r="G764" s="295"/>
      <c r="H764" s="302"/>
      <c r="I764" s="296"/>
      <c r="J764" s="27"/>
      <c r="K764" s="27"/>
      <c r="L764" s="32"/>
      <c r="M764" s="41"/>
      <c r="N764" s="41"/>
      <c r="O764" s="41"/>
      <c r="P764" s="41"/>
      <c r="Q764" s="27"/>
      <c r="R764" s="27"/>
    </row>
    <row r="765" spans="4:18" s="25" customFormat="1" ht="15.75" customHeight="1">
      <c r="D765" s="26"/>
      <c r="E765" s="289"/>
      <c r="F765" s="318"/>
      <c r="G765" s="295"/>
      <c r="H765" s="302"/>
      <c r="I765" s="296"/>
      <c r="J765" s="27"/>
      <c r="K765" s="27"/>
      <c r="L765" s="32"/>
      <c r="M765" s="41"/>
      <c r="N765" s="41"/>
      <c r="O765" s="41"/>
      <c r="P765" s="41"/>
      <c r="Q765" s="27"/>
      <c r="R765" s="27"/>
    </row>
    <row r="766" spans="4:18" s="25" customFormat="1" ht="15.75" customHeight="1">
      <c r="D766" s="26"/>
      <c r="E766" s="289"/>
      <c r="F766" s="318"/>
      <c r="G766" s="295"/>
      <c r="H766" s="302"/>
      <c r="I766" s="296"/>
      <c r="J766" s="27"/>
      <c r="K766" s="27"/>
      <c r="L766" s="32"/>
      <c r="M766" s="41"/>
      <c r="N766" s="41"/>
      <c r="O766" s="41"/>
      <c r="P766" s="41"/>
      <c r="Q766" s="27"/>
      <c r="R766" s="27"/>
    </row>
    <row r="767" spans="4:18" s="25" customFormat="1" ht="15.75" customHeight="1">
      <c r="D767" s="26"/>
      <c r="E767" s="289"/>
      <c r="F767" s="318"/>
      <c r="G767" s="295"/>
      <c r="H767" s="301"/>
      <c r="I767" s="307"/>
      <c r="J767" s="29"/>
      <c r="K767" s="27"/>
      <c r="L767" s="27"/>
      <c r="M767" s="41"/>
      <c r="N767" s="41"/>
      <c r="O767" s="41"/>
      <c r="P767" s="41"/>
      <c r="Q767" s="27"/>
      <c r="R767" s="27"/>
    </row>
    <row r="768" spans="4:18" s="25" customFormat="1" ht="15.75" customHeight="1">
      <c r="D768" s="26"/>
      <c r="E768" s="289"/>
      <c r="F768" s="318"/>
      <c r="G768" s="295"/>
      <c r="H768" s="301"/>
      <c r="I768" s="307"/>
      <c r="J768" s="29"/>
      <c r="K768" s="27"/>
      <c r="L768" s="27"/>
      <c r="M768" s="41"/>
      <c r="N768" s="41"/>
      <c r="O768" s="41"/>
      <c r="P768" s="41"/>
      <c r="Q768" s="27"/>
      <c r="R768" s="27"/>
    </row>
    <row r="769" spans="4:18" s="25" customFormat="1" ht="15.75" customHeight="1">
      <c r="D769" s="26"/>
      <c r="E769" s="289"/>
      <c r="F769" s="318"/>
      <c r="G769" s="295"/>
      <c r="H769" s="301"/>
      <c r="I769" s="307"/>
      <c r="J769" s="29"/>
      <c r="K769" s="27"/>
      <c r="L769" s="27"/>
      <c r="M769" s="41"/>
      <c r="N769" s="41"/>
      <c r="O769" s="41"/>
      <c r="P769" s="41"/>
      <c r="Q769" s="27"/>
      <c r="R769" s="27"/>
    </row>
    <row r="770" spans="4:18" s="25" customFormat="1" ht="15.75" customHeight="1">
      <c r="D770" s="26"/>
      <c r="E770" s="289"/>
      <c r="F770" s="318"/>
      <c r="G770" s="295"/>
      <c r="H770" s="301"/>
      <c r="I770" s="307"/>
      <c r="J770" s="29"/>
      <c r="K770" s="27"/>
      <c r="L770" s="27"/>
      <c r="M770" s="41"/>
      <c r="N770" s="41"/>
      <c r="O770" s="41"/>
      <c r="P770" s="41"/>
      <c r="Q770" s="27"/>
      <c r="R770" s="27"/>
    </row>
    <row r="771" spans="4:18" s="25" customFormat="1" ht="15.75" customHeight="1">
      <c r="D771" s="26"/>
      <c r="E771" s="289"/>
      <c r="F771" s="318"/>
      <c r="G771" s="295"/>
      <c r="H771" s="301"/>
      <c r="I771" s="307"/>
      <c r="J771" s="29"/>
      <c r="K771" s="27"/>
      <c r="L771" s="27"/>
      <c r="M771" s="41"/>
      <c r="N771" s="41"/>
      <c r="O771" s="41"/>
      <c r="P771" s="41"/>
      <c r="Q771" s="27"/>
      <c r="R771" s="27"/>
    </row>
    <row r="772" spans="4:18" s="25" customFormat="1" ht="15.75" customHeight="1">
      <c r="D772" s="26"/>
      <c r="E772" s="289"/>
      <c r="F772" s="318"/>
      <c r="G772" s="295"/>
      <c r="H772" s="301"/>
      <c r="I772" s="307"/>
      <c r="J772" s="29"/>
      <c r="K772" s="27"/>
      <c r="L772" s="27"/>
      <c r="M772" s="41"/>
      <c r="N772" s="41"/>
      <c r="O772" s="41"/>
      <c r="P772" s="41"/>
      <c r="Q772" s="27"/>
      <c r="R772" s="27"/>
    </row>
    <row r="773" spans="4:18" s="25" customFormat="1" ht="15.75" customHeight="1">
      <c r="D773" s="26"/>
      <c r="E773" s="289"/>
      <c r="F773" s="318"/>
      <c r="G773" s="295"/>
      <c r="H773" s="302"/>
      <c r="I773" s="296"/>
      <c r="J773" s="27"/>
      <c r="K773" s="27"/>
      <c r="L773" s="31"/>
      <c r="M773" s="33"/>
      <c r="N773" s="33"/>
      <c r="O773" s="33"/>
      <c r="P773" s="33"/>
      <c r="Q773" s="27"/>
      <c r="R773" s="27"/>
    </row>
    <row r="774" spans="4:18" s="25" customFormat="1" ht="15.75" customHeight="1">
      <c r="D774" s="26"/>
      <c r="E774" s="289"/>
      <c r="F774" s="318"/>
      <c r="G774" s="295"/>
      <c r="H774" s="302"/>
      <c r="I774" s="296"/>
      <c r="J774" s="27"/>
      <c r="K774" s="27"/>
      <c r="L774" s="31"/>
      <c r="M774" s="33"/>
      <c r="N774" s="33"/>
      <c r="O774" s="33"/>
      <c r="P774" s="33"/>
      <c r="Q774" s="27"/>
      <c r="R774" s="27"/>
    </row>
    <row r="775" spans="4:18" s="25" customFormat="1" ht="15.75" customHeight="1">
      <c r="D775" s="26"/>
      <c r="E775" s="289"/>
      <c r="F775" s="318"/>
      <c r="G775" s="295"/>
      <c r="H775" s="302"/>
      <c r="I775" s="296"/>
      <c r="J775" s="27"/>
      <c r="K775" s="27"/>
      <c r="L775" s="27"/>
      <c r="M775" s="41"/>
      <c r="N775" s="41"/>
      <c r="O775" s="41"/>
      <c r="P775" s="41"/>
      <c r="Q775" s="27"/>
      <c r="R775" s="27"/>
    </row>
    <row r="776" spans="4:18" s="25" customFormat="1" ht="15.75" customHeight="1">
      <c r="D776" s="26"/>
      <c r="E776" s="289"/>
      <c r="F776" s="318"/>
      <c r="G776" s="295"/>
      <c r="H776" s="302"/>
      <c r="I776" s="296"/>
      <c r="J776" s="27"/>
      <c r="K776" s="27"/>
      <c r="L776" s="27"/>
      <c r="M776" s="41"/>
      <c r="N776" s="41"/>
      <c r="O776" s="41"/>
      <c r="P776" s="41"/>
      <c r="Q776" s="27"/>
      <c r="R776" s="27"/>
    </row>
    <row r="777" spans="4:18" s="25" customFormat="1" ht="15.75" customHeight="1">
      <c r="D777" s="26"/>
      <c r="E777" s="289"/>
      <c r="F777" s="318"/>
      <c r="G777" s="295"/>
      <c r="H777" s="302"/>
      <c r="I777" s="296"/>
      <c r="J777" s="27"/>
      <c r="K777" s="27"/>
      <c r="L777" s="27"/>
      <c r="M777" s="41"/>
      <c r="N777" s="41"/>
      <c r="O777" s="41"/>
      <c r="P777" s="41"/>
      <c r="Q777" s="27"/>
      <c r="R777" s="27"/>
    </row>
    <row r="778" spans="4:18" s="25" customFormat="1" ht="15.75" customHeight="1">
      <c r="D778" s="26"/>
      <c r="E778" s="289"/>
      <c r="F778" s="318"/>
      <c r="G778" s="295"/>
      <c r="H778" s="302"/>
      <c r="I778" s="296"/>
      <c r="J778" s="27"/>
      <c r="K778" s="27"/>
      <c r="L778" s="27"/>
      <c r="M778" s="41"/>
      <c r="N778" s="41"/>
      <c r="O778" s="41"/>
      <c r="P778" s="41"/>
      <c r="Q778" s="27"/>
      <c r="R778" s="27"/>
    </row>
    <row r="779" spans="4:18" s="25" customFormat="1" ht="15.75" customHeight="1">
      <c r="D779" s="26"/>
      <c r="E779" s="289"/>
      <c r="F779" s="318"/>
      <c r="G779" s="295"/>
      <c r="H779" s="302"/>
      <c r="I779" s="296"/>
      <c r="J779" s="27"/>
      <c r="K779" s="27"/>
      <c r="L779" s="27"/>
      <c r="M779" s="41"/>
      <c r="N779" s="41"/>
      <c r="O779" s="41"/>
      <c r="P779" s="41"/>
      <c r="Q779" s="27"/>
      <c r="R779" s="27"/>
    </row>
    <row r="780" spans="4:18" s="25" customFormat="1" ht="15.75" customHeight="1">
      <c r="D780" s="26"/>
      <c r="E780" s="289"/>
      <c r="F780" s="318"/>
      <c r="G780" s="295"/>
      <c r="H780" s="302"/>
      <c r="I780" s="296"/>
      <c r="J780" s="27"/>
      <c r="K780" s="27"/>
      <c r="L780" s="27"/>
      <c r="M780" s="41"/>
      <c r="N780" s="41"/>
      <c r="O780" s="41"/>
      <c r="P780" s="41"/>
      <c r="Q780" s="27"/>
      <c r="R780" s="27"/>
    </row>
    <row r="781" spans="4:18" s="25" customFormat="1" ht="15.75" customHeight="1">
      <c r="D781" s="26"/>
      <c r="E781" s="289"/>
      <c r="F781" s="318"/>
      <c r="G781" s="295"/>
      <c r="H781" s="302"/>
      <c r="I781" s="296"/>
      <c r="J781" s="27"/>
      <c r="K781" s="27"/>
      <c r="L781" s="31"/>
      <c r="M781" s="33"/>
      <c r="N781" s="33"/>
      <c r="O781" s="33"/>
      <c r="P781" s="33"/>
      <c r="Q781" s="27"/>
      <c r="R781" s="27"/>
    </row>
    <row r="782" spans="4:18" s="25" customFormat="1" ht="15.75" customHeight="1">
      <c r="D782" s="26"/>
      <c r="E782" s="289"/>
      <c r="F782" s="318"/>
      <c r="G782" s="295"/>
      <c r="H782" s="302"/>
      <c r="I782" s="296"/>
      <c r="J782" s="27"/>
      <c r="K782" s="27"/>
      <c r="L782" s="27"/>
      <c r="M782" s="41"/>
      <c r="N782" s="41"/>
      <c r="O782" s="41"/>
      <c r="P782" s="41"/>
      <c r="Q782" s="27"/>
      <c r="R782" s="27"/>
    </row>
    <row r="783" spans="4:18" s="25" customFormat="1" ht="15.75" customHeight="1">
      <c r="D783" s="26"/>
      <c r="E783" s="289"/>
      <c r="F783" s="318"/>
      <c r="G783" s="295"/>
      <c r="H783" s="302"/>
      <c r="I783" s="296"/>
      <c r="J783" s="27"/>
      <c r="K783" s="27"/>
      <c r="L783" s="27"/>
      <c r="M783" s="41"/>
      <c r="N783" s="41"/>
      <c r="O783" s="41"/>
      <c r="P783" s="41"/>
      <c r="Q783" s="27"/>
      <c r="R783" s="27"/>
    </row>
    <row r="784" spans="4:18" s="25" customFormat="1" ht="15.75" customHeight="1">
      <c r="D784" s="26"/>
      <c r="E784" s="289"/>
      <c r="F784" s="318"/>
      <c r="G784" s="295"/>
      <c r="H784" s="302"/>
      <c r="I784" s="296"/>
      <c r="J784" s="27"/>
      <c r="K784" s="27"/>
      <c r="L784" s="27"/>
      <c r="M784" s="41"/>
      <c r="N784" s="41"/>
      <c r="O784" s="41"/>
      <c r="P784" s="41"/>
      <c r="Q784" s="27"/>
      <c r="R784" s="27"/>
    </row>
    <row r="785" spans="4:18" s="25" customFormat="1" ht="15.75" customHeight="1">
      <c r="D785" s="26"/>
      <c r="E785" s="289"/>
      <c r="F785" s="318"/>
      <c r="G785" s="295"/>
      <c r="H785" s="302"/>
      <c r="I785" s="296"/>
      <c r="J785" s="27"/>
      <c r="K785" s="27"/>
      <c r="L785" s="27"/>
      <c r="M785" s="41"/>
      <c r="N785" s="41"/>
      <c r="O785" s="41"/>
      <c r="P785" s="41"/>
      <c r="Q785" s="27"/>
      <c r="R785" s="27"/>
    </row>
    <row r="786" spans="4:18" s="25" customFormat="1" ht="15.75" customHeight="1">
      <c r="D786" s="26"/>
      <c r="E786" s="289"/>
      <c r="F786" s="318"/>
      <c r="G786" s="295"/>
      <c r="H786" s="302"/>
      <c r="I786" s="296"/>
      <c r="J786" s="27"/>
      <c r="K786" s="27"/>
      <c r="L786" s="27"/>
      <c r="M786" s="41"/>
      <c r="N786" s="41"/>
      <c r="O786" s="41"/>
      <c r="P786" s="41"/>
      <c r="Q786" s="27"/>
      <c r="R786" s="27"/>
    </row>
    <row r="787" spans="4:18" s="25" customFormat="1" ht="15.75" customHeight="1">
      <c r="D787" s="26"/>
      <c r="E787" s="289"/>
      <c r="F787" s="318"/>
      <c r="G787" s="295"/>
      <c r="H787" s="302"/>
      <c r="I787" s="296"/>
      <c r="J787" s="27"/>
      <c r="K787" s="27"/>
      <c r="L787" s="27"/>
      <c r="M787" s="41"/>
      <c r="N787" s="41"/>
      <c r="O787" s="41"/>
      <c r="P787" s="41"/>
      <c r="Q787" s="27"/>
      <c r="R787" s="27"/>
    </row>
    <row r="788" spans="4:18" s="25" customFormat="1" ht="15.75" customHeight="1">
      <c r="D788" s="26"/>
      <c r="E788" s="289"/>
      <c r="F788" s="318"/>
      <c r="G788" s="295"/>
      <c r="H788" s="302"/>
      <c r="I788" s="296"/>
      <c r="J788" s="27"/>
      <c r="K788" s="27"/>
      <c r="L788" s="27"/>
      <c r="M788" s="41"/>
      <c r="N788" s="41"/>
      <c r="O788" s="41"/>
      <c r="P788" s="41"/>
      <c r="Q788" s="27"/>
      <c r="R788" s="27"/>
    </row>
    <row r="789" spans="4:18" s="25" customFormat="1" ht="15.75" customHeight="1">
      <c r="D789" s="26"/>
      <c r="E789" s="289"/>
      <c r="F789" s="318"/>
      <c r="G789" s="295"/>
      <c r="H789" s="302"/>
      <c r="I789" s="296"/>
      <c r="J789" s="27"/>
      <c r="K789" s="27"/>
      <c r="L789" s="31"/>
      <c r="M789" s="33"/>
      <c r="N789" s="33"/>
      <c r="O789" s="33"/>
      <c r="P789" s="33"/>
      <c r="Q789" s="27"/>
      <c r="R789" s="27"/>
    </row>
    <row r="790" spans="4:18" s="25" customFormat="1" ht="15.75" customHeight="1">
      <c r="D790" s="26"/>
      <c r="E790" s="289"/>
      <c r="F790" s="318"/>
      <c r="G790" s="295"/>
      <c r="H790" s="302"/>
      <c r="I790" s="296"/>
      <c r="J790" s="27"/>
      <c r="K790" s="27"/>
      <c r="L790" s="27"/>
      <c r="M790" s="41"/>
      <c r="N790" s="41"/>
      <c r="O790" s="41"/>
      <c r="P790" s="41"/>
      <c r="Q790" s="27"/>
      <c r="R790" s="27"/>
    </row>
    <row r="791" spans="4:18" s="25" customFormat="1" ht="15.75" customHeight="1">
      <c r="D791" s="26"/>
      <c r="E791" s="289"/>
      <c r="F791" s="318"/>
      <c r="G791" s="295"/>
      <c r="H791" s="302"/>
      <c r="I791" s="296"/>
      <c r="J791" s="27"/>
      <c r="K791" s="27"/>
      <c r="L791" s="27"/>
      <c r="M791" s="41"/>
      <c r="N791" s="41"/>
      <c r="O791" s="41"/>
      <c r="P791" s="41"/>
      <c r="Q791" s="27"/>
      <c r="R791" s="27"/>
    </row>
    <row r="792" spans="4:18" s="25" customFormat="1" ht="15.75" customHeight="1">
      <c r="D792" s="26"/>
      <c r="E792" s="289"/>
      <c r="F792" s="318"/>
      <c r="G792" s="295"/>
      <c r="H792" s="302"/>
      <c r="I792" s="296"/>
      <c r="J792" s="27"/>
      <c r="K792" s="27"/>
      <c r="L792" s="27"/>
      <c r="M792" s="41"/>
      <c r="N792" s="41"/>
      <c r="O792" s="41"/>
      <c r="P792" s="41"/>
      <c r="Q792" s="27"/>
      <c r="R792" s="27"/>
    </row>
    <row r="793" spans="4:18" s="25" customFormat="1" ht="15.75" customHeight="1">
      <c r="D793" s="26"/>
      <c r="E793" s="289"/>
      <c r="F793" s="318"/>
      <c r="G793" s="295"/>
      <c r="H793" s="302"/>
      <c r="I793" s="296"/>
      <c r="J793" s="27"/>
      <c r="K793" s="27"/>
      <c r="L793" s="27"/>
      <c r="M793" s="41"/>
      <c r="N793" s="41"/>
      <c r="O793" s="41"/>
      <c r="P793" s="41"/>
      <c r="Q793" s="27"/>
      <c r="R793" s="27"/>
    </row>
    <row r="794" spans="4:18" s="25" customFormat="1" ht="15.75" customHeight="1">
      <c r="D794" s="26"/>
      <c r="E794" s="289"/>
      <c r="F794" s="318"/>
      <c r="G794" s="295"/>
      <c r="H794" s="302"/>
      <c r="I794" s="296"/>
      <c r="J794" s="27"/>
      <c r="K794" s="27"/>
      <c r="L794" s="27"/>
      <c r="M794" s="41"/>
      <c r="N794" s="41"/>
      <c r="O794" s="41"/>
      <c r="P794" s="41"/>
      <c r="Q794" s="27"/>
      <c r="R794" s="27"/>
    </row>
    <row r="795" spans="4:18" s="25" customFormat="1" ht="15.75" customHeight="1">
      <c r="D795" s="26"/>
      <c r="E795" s="289"/>
      <c r="F795" s="318"/>
      <c r="G795" s="295"/>
      <c r="H795" s="302"/>
      <c r="I795" s="296"/>
      <c r="J795" s="27"/>
      <c r="K795" s="27"/>
      <c r="L795" s="27"/>
      <c r="M795" s="41"/>
      <c r="N795" s="41"/>
      <c r="O795" s="41"/>
      <c r="P795" s="41"/>
      <c r="Q795" s="27"/>
      <c r="R795" s="27"/>
    </row>
    <row r="796" spans="4:18" s="25" customFormat="1" ht="15.75" customHeight="1">
      <c r="D796" s="26"/>
      <c r="E796" s="289"/>
      <c r="F796" s="318"/>
      <c r="G796" s="295"/>
      <c r="H796" s="302"/>
      <c r="I796" s="296"/>
      <c r="J796" s="27"/>
      <c r="K796" s="27"/>
      <c r="L796" s="27"/>
      <c r="M796" s="41"/>
      <c r="N796" s="41"/>
      <c r="O796" s="41"/>
      <c r="P796" s="41"/>
      <c r="Q796" s="27"/>
      <c r="R796" s="27"/>
    </row>
    <row r="797" spans="4:18" s="25" customFormat="1" ht="15.75" customHeight="1">
      <c r="D797" s="26"/>
      <c r="E797" s="289"/>
      <c r="F797" s="318"/>
      <c r="G797" s="295"/>
      <c r="H797" s="302"/>
      <c r="I797" s="296"/>
      <c r="J797" s="27"/>
      <c r="K797" s="27"/>
      <c r="L797" s="27"/>
      <c r="M797" s="41"/>
      <c r="N797" s="41"/>
      <c r="O797" s="41"/>
      <c r="P797" s="41"/>
      <c r="Q797" s="27"/>
      <c r="R797" s="27"/>
    </row>
    <row r="798" spans="4:18" s="25" customFormat="1" ht="15.75" customHeight="1">
      <c r="D798" s="26"/>
      <c r="E798" s="289"/>
      <c r="F798" s="318"/>
      <c r="G798" s="295"/>
      <c r="H798" s="302"/>
      <c r="I798" s="296"/>
      <c r="J798" s="27"/>
      <c r="K798" s="27"/>
      <c r="L798" s="27"/>
      <c r="M798" s="41"/>
      <c r="N798" s="41"/>
      <c r="O798" s="41"/>
      <c r="P798" s="41"/>
      <c r="Q798" s="27"/>
      <c r="R798" s="27"/>
    </row>
    <row r="799" spans="4:18" s="25" customFormat="1" ht="15.75" customHeight="1">
      <c r="D799" s="26"/>
      <c r="E799" s="289"/>
      <c r="F799" s="318"/>
      <c r="G799" s="295"/>
      <c r="H799" s="302"/>
      <c r="I799" s="296"/>
      <c r="J799" s="27"/>
      <c r="K799" s="27"/>
      <c r="L799" s="27"/>
      <c r="M799" s="41"/>
      <c r="N799" s="41"/>
      <c r="O799" s="41"/>
      <c r="P799" s="41"/>
      <c r="Q799" s="27"/>
      <c r="R799" s="27"/>
    </row>
    <row r="800" spans="4:18" s="25" customFormat="1" ht="15.75" customHeight="1">
      <c r="D800" s="26"/>
      <c r="E800" s="289"/>
      <c r="F800" s="318"/>
      <c r="G800" s="295"/>
      <c r="H800" s="302"/>
      <c r="I800" s="296"/>
      <c r="J800" s="27"/>
      <c r="K800" s="27"/>
      <c r="L800" s="27"/>
      <c r="M800" s="41"/>
      <c r="N800" s="41"/>
      <c r="O800" s="41"/>
      <c r="P800" s="41"/>
      <c r="Q800" s="27"/>
      <c r="R800" s="27"/>
    </row>
    <row r="801" spans="4:18" s="25" customFormat="1" ht="15.75" customHeight="1">
      <c r="D801" s="26"/>
      <c r="E801" s="289"/>
      <c r="F801" s="318"/>
      <c r="G801" s="295"/>
      <c r="H801" s="302"/>
      <c r="I801" s="296"/>
      <c r="J801" s="27"/>
      <c r="K801" s="27"/>
      <c r="L801" s="27"/>
      <c r="M801" s="41"/>
      <c r="N801" s="41"/>
      <c r="O801" s="41"/>
      <c r="P801" s="41"/>
      <c r="Q801" s="27"/>
      <c r="R801" s="27"/>
    </row>
    <row r="802" spans="4:18" s="25" customFormat="1" ht="15.75" customHeight="1">
      <c r="D802" s="26"/>
      <c r="E802" s="289"/>
      <c r="F802" s="318"/>
      <c r="G802" s="295"/>
      <c r="H802" s="302"/>
      <c r="I802" s="296"/>
      <c r="J802" s="27"/>
      <c r="K802" s="27"/>
      <c r="L802" s="27"/>
      <c r="M802" s="41"/>
      <c r="N802" s="41"/>
      <c r="O802" s="41"/>
      <c r="P802" s="41"/>
      <c r="Q802" s="27"/>
      <c r="R802" s="27"/>
    </row>
    <row r="803" spans="4:18" s="25" customFormat="1" ht="15.75" customHeight="1">
      <c r="D803" s="26"/>
      <c r="E803" s="289"/>
      <c r="F803" s="318"/>
      <c r="G803" s="295"/>
      <c r="H803" s="302"/>
      <c r="I803" s="296"/>
      <c r="J803" s="27"/>
      <c r="K803" s="27"/>
      <c r="L803" s="27"/>
      <c r="M803" s="41"/>
      <c r="N803" s="41"/>
      <c r="O803" s="41"/>
      <c r="P803" s="41"/>
      <c r="Q803" s="27"/>
      <c r="R803" s="27"/>
    </row>
    <row r="804" spans="4:18" s="25" customFormat="1" ht="15.75" customHeight="1">
      <c r="D804" s="26"/>
      <c r="E804" s="289"/>
      <c r="F804" s="318"/>
      <c r="G804" s="295"/>
      <c r="H804" s="302"/>
      <c r="I804" s="296"/>
      <c r="J804" s="27"/>
      <c r="K804" s="27"/>
      <c r="L804" s="27"/>
      <c r="M804" s="41"/>
      <c r="N804" s="41"/>
      <c r="O804" s="41"/>
      <c r="P804" s="41"/>
      <c r="Q804" s="27"/>
      <c r="R804" s="27"/>
    </row>
    <row r="805" spans="4:18" s="25" customFormat="1" ht="15.75" customHeight="1">
      <c r="D805" s="26"/>
      <c r="E805" s="289"/>
      <c r="F805" s="318"/>
      <c r="G805" s="295"/>
      <c r="H805" s="302"/>
      <c r="I805" s="296"/>
      <c r="J805" s="27"/>
      <c r="K805" s="27"/>
      <c r="L805" s="27"/>
      <c r="M805" s="41"/>
      <c r="N805" s="41"/>
      <c r="O805" s="41"/>
      <c r="P805" s="41"/>
      <c r="Q805" s="27"/>
      <c r="R805" s="27"/>
    </row>
    <row r="806" spans="4:18" s="25" customFormat="1" ht="15.75" customHeight="1">
      <c r="D806" s="26"/>
      <c r="E806" s="289"/>
      <c r="F806" s="318"/>
      <c r="G806" s="295"/>
      <c r="H806" s="302"/>
      <c r="I806" s="296"/>
      <c r="J806" s="27"/>
      <c r="K806" s="27"/>
      <c r="L806" s="27"/>
      <c r="M806" s="41"/>
      <c r="N806" s="41"/>
      <c r="O806" s="41"/>
      <c r="P806" s="41"/>
      <c r="Q806" s="27"/>
      <c r="R806" s="27"/>
    </row>
    <row r="807" spans="4:18" s="25" customFormat="1" ht="15.75" customHeight="1">
      <c r="D807" s="26"/>
      <c r="E807" s="289"/>
      <c r="F807" s="318"/>
      <c r="G807" s="295"/>
      <c r="H807" s="302"/>
      <c r="I807" s="296"/>
      <c r="J807" s="27"/>
      <c r="K807" s="27"/>
      <c r="L807" s="27"/>
      <c r="M807" s="41"/>
      <c r="N807" s="41"/>
      <c r="O807" s="41"/>
      <c r="P807" s="41"/>
      <c r="Q807" s="27"/>
      <c r="R807" s="27"/>
    </row>
    <row r="808" spans="4:18" s="25" customFormat="1" ht="15.75" customHeight="1">
      <c r="D808" s="26"/>
      <c r="E808" s="289"/>
      <c r="F808" s="318"/>
      <c r="G808" s="295"/>
      <c r="H808" s="302"/>
      <c r="I808" s="296"/>
      <c r="J808" s="27"/>
      <c r="K808" s="27"/>
      <c r="L808" s="27"/>
      <c r="M808" s="41"/>
      <c r="N808" s="41"/>
      <c r="O808" s="41"/>
      <c r="P808" s="41"/>
      <c r="Q808" s="27"/>
      <c r="R808" s="27"/>
    </row>
    <row r="809" spans="4:18" s="25" customFormat="1" ht="15.75" customHeight="1">
      <c r="D809" s="26"/>
      <c r="E809" s="289"/>
      <c r="F809" s="318"/>
      <c r="G809" s="295"/>
      <c r="H809" s="302"/>
      <c r="I809" s="296"/>
      <c r="J809" s="27"/>
      <c r="K809" s="27"/>
      <c r="L809" s="27"/>
      <c r="M809" s="41"/>
      <c r="N809" s="41"/>
      <c r="O809" s="41"/>
      <c r="P809" s="41"/>
      <c r="Q809" s="27"/>
      <c r="R809" s="27"/>
    </row>
    <row r="810" spans="4:18" s="25" customFormat="1" ht="15.75" customHeight="1">
      <c r="D810" s="26"/>
      <c r="E810" s="289"/>
      <c r="F810" s="318"/>
      <c r="G810" s="295"/>
      <c r="H810" s="302"/>
      <c r="I810" s="296"/>
      <c r="J810" s="27"/>
      <c r="K810" s="27"/>
      <c r="L810" s="27"/>
      <c r="M810" s="41"/>
      <c r="N810" s="41"/>
      <c r="O810" s="41"/>
      <c r="P810" s="41"/>
      <c r="Q810" s="27"/>
      <c r="R810" s="27"/>
    </row>
    <row r="811" spans="4:18" s="25" customFormat="1" ht="15.75" customHeight="1">
      <c r="D811" s="26"/>
      <c r="E811" s="289"/>
      <c r="F811" s="318"/>
      <c r="G811" s="295"/>
      <c r="H811" s="302"/>
      <c r="I811" s="296"/>
      <c r="J811" s="27"/>
      <c r="K811" s="27"/>
      <c r="L811" s="31"/>
      <c r="M811" s="33"/>
      <c r="N811" s="33"/>
      <c r="O811" s="33"/>
      <c r="P811" s="33"/>
      <c r="Q811" s="27"/>
      <c r="R811" s="27"/>
    </row>
    <row r="812" spans="4:18" s="25" customFormat="1" ht="15.75" customHeight="1">
      <c r="D812" s="26"/>
      <c r="E812" s="289"/>
      <c r="F812" s="318"/>
      <c r="G812" s="295"/>
      <c r="H812" s="302"/>
      <c r="I812" s="296"/>
      <c r="J812" s="27"/>
      <c r="K812" s="27"/>
      <c r="L812" s="27"/>
      <c r="M812" s="41"/>
      <c r="N812" s="41"/>
      <c r="O812" s="41"/>
      <c r="P812" s="41"/>
      <c r="Q812" s="27"/>
      <c r="R812" s="27"/>
    </row>
    <row r="813" spans="4:18" s="25" customFormat="1" ht="15.75" customHeight="1">
      <c r="D813" s="26"/>
      <c r="E813" s="289"/>
      <c r="F813" s="318"/>
      <c r="G813" s="295"/>
      <c r="H813" s="302"/>
      <c r="I813" s="296"/>
      <c r="J813" s="27"/>
      <c r="K813" s="27"/>
      <c r="L813" s="27"/>
      <c r="M813" s="41"/>
      <c r="N813" s="41"/>
      <c r="O813" s="41"/>
      <c r="P813" s="41"/>
      <c r="Q813" s="27"/>
      <c r="R813" s="27"/>
    </row>
    <row r="814" spans="4:18" s="25" customFormat="1" ht="15.75" customHeight="1">
      <c r="D814" s="26"/>
      <c r="E814" s="289"/>
      <c r="F814" s="318"/>
      <c r="G814" s="295"/>
      <c r="H814" s="302"/>
      <c r="I814" s="296"/>
      <c r="J814" s="27"/>
      <c r="K814" s="27"/>
      <c r="L814" s="27"/>
      <c r="M814" s="41"/>
      <c r="N814" s="41"/>
      <c r="O814" s="41"/>
      <c r="P814" s="41"/>
      <c r="Q814" s="27"/>
      <c r="R814" s="27"/>
    </row>
    <row r="815" spans="4:18" s="25" customFormat="1" ht="15.75" customHeight="1">
      <c r="D815" s="26"/>
      <c r="E815" s="289"/>
      <c r="F815" s="318"/>
      <c r="G815" s="295"/>
      <c r="H815" s="302"/>
      <c r="I815" s="296"/>
      <c r="J815" s="27"/>
      <c r="K815" s="27"/>
      <c r="L815" s="27"/>
      <c r="M815" s="41"/>
      <c r="N815" s="41"/>
      <c r="O815" s="41"/>
      <c r="P815" s="41"/>
      <c r="Q815" s="27"/>
      <c r="R815" s="27"/>
    </row>
    <row r="816" spans="4:18" s="25" customFormat="1" ht="15.75" customHeight="1">
      <c r="D816" s="26"/>
      <c r="E816" s="289"/>
      <c r="F816" s="318"/>
      <c r="G816" s="295"/>
      <c r="H816" s="302"/>
      <c r="I816" s="296"/>
      <c r="J816" s="27"/>
      <c r="K816" s="27"/>
      <c r="L816" s="27"/>
      <c r="M816" s="41"/>
      <c r="N816" s="41"/>
      <c r="O816" s="41"/>
      <c r="P816" s="41"/>
      <c r="Q816" s="27"/>
      <c r="R816" s="27"/>
    </row>
    <row r="817" spans="4:18" s="25" customFormat="1" ht="15.75" customHeight="1">
      <c r="D817" s="26"/>
      <c r="E817" s="289"/>
      <c r="F817" s="318"/>
      <c r="G817" s="295"/>
      <c r="H817" s="302"/>
      <c r="I817" s="296"/>
      <c r="J817" s="27"/>
      <c r="K817" s="27"/>
      <c r="L817" s="27"/>
      <c r="M817" s="41"/>
      <c r="N817" s="41"/>
      <c r="O817" s="41"/>
      <c r="P817" s="41"/>
      <c r="Q817" s="27"/>
      <c r="R817" s="27"/>
    </row>
    <row r="818" spans="4:18" s="25" customFormat="1" ht="15.75" customHeight="1">
      <c r="D818" s="26"/>
      <c r="E818" s="289"/>
      <c r="F818" s="318"/>
      <c r="G818" s="295"/>
      <c r="H818" s="302"/>
      <c r="I818" s="296"/>
      <c r="J818" s="27"/>
      <c r="K818" s="27"/>
      <c r="L818" s="31"/>
      <c r="M818" s="33"/>
      <c r="N818" s="33"/>
      <c r="O818" s="33"/>
      <c r="P818" s="33"/>
      <c r="Q818" s="27"/>
      <c r="R818" s="27"/>
    </row>
    <row r="819" spans="4:18" s="25" customFormat="1" ht="15.75" customHeight="1">
      <c r="D819" s="26"/>
      <c r="E819" s="289"/>
      <c r="F819" s="318"/>
      <c r="G819" s="295"/>
      <c r="H819" s="302"/>
      <c r="I819" s="296"/>
      <c r="J819" s="27"/>
      <c r="K819" s="27"/>
      <c r="L819" s="27"/>
      <c r="M819" s="41"/>
      <c r="N819" s="41"/>
      <c r="O819" s="41"/>
      <c r="P819" s="41"/>
      <c r="Q819" s="27"/>
      <c r="R819" s="27"/>
    </row>
    <row r="820" spans="4:18" s="25" customFormat="1" ht="15.75" customHeight="1">
      <c r="D820" s="26"/>
      <c r="E820" s="289"/>
      <c r="F820" s="318"/>
      <c r="G820" s="295"/>
      <c r="H820" s="302"/>
      <c r="I820" s="296"/>
      <c r="J820" s="27"/>
      <c r="K820" s="27"/>
      <c r="L820" s="27"/>
      <c r="M820" s="41"/>
      <c r="N820" s="41"/>
      <c r="O820" s="41"/>
      <c r="P820" s="41"/>
      <c r="Q820" s="27"/>
      <c r="R820" s="27"/>
    </row>
    <row r="821" spans="4:18" s="25" customFormat="1" ht="15.75" customHeight="1">
      <c r="D821" s="26"/>
      <c r="E821" s="289"/>
      <c r="F821" s="318"/>
      <c r="G821" s="295"/>
      <c r="H821" s="302"/>
      <c r="I821" s="296"/>
      <c r="J821" s="27"/>
      <c r="K821" s="27"/>
      <c r="L821" s="27"/>
      <c r="M821" s="41"/>
      <c r="N821" s="41"/>
      <c r="O821" s="41"/>
      <c r="P821" s="41"/>
      <c r="Q821" s="27"/>
      <c r="R821" s="27"/>
    </row>
    <row r="822" spans="4:18" s="25" customFormat="1" ht="15.75" customHeight="1">
      <c r="D822" s="26"/>
      <c r="E822" s="289"/>
      <c r="F822" s="318"/>
      <c r="G822" s="295"/>
      <c r="H822" s="302"/>
      <c r="I822" s="296"/>
      <c r="J822" s="27"/>
      <c r="K822" s="27"/>
      <c r="L822" s="27"/>
      <c r="M822" s="41"/>
      <c r="N822" s="41"/>
      <c r="O822" s="41"/>
      <c r="P822" s="41"/>
      <c r="Q822" s="27"/>
      <c r="R822" s="27"/>
    </row>
    <row r="823" spans="4:18" s="25" customFormat="1" ht="15.75" customHeight="1">
      <c r="D823" s="26"/>
      <c r="E823" s="289"/>
      <c r="F823" s="318"/>
      <c r="G823" s="295"/>
      <c r="H823" s="302"/>
      <c r="I823" s="296"/>
      <c r="J823" s="27"/>
      <c r="K823" s="27"/>
      <c r="L823" s="27"/>
      <c r="M823" s="41"/>
      <c r="N823" s="41"/>
      <c r="O823" s="41"/>
      <c r="P823" s="41"/>
      <c r="Q823" s="27"/>
      <c r="R823" s="27"/>
    </row>
    <row r="824" spans="4:18" s="25" customFormat="1" ht="15.75" customHeight="1">
      <c r="D824" s="26"/>
      <c r="E824" s="289"/>
      <c r="F824" s="318"/>
      <c r="G824" s="295"/>
      <c r="H824" s="302"/>
      <c r="I824" s="296"/>
      <c r="J824" s="27"/>
      <c r="K824" s="27"/>
      <c r="L824" s="27"/>
      <c r="M824" s="41"/>
      <c r="N824" s="41"/>
      <c r="O824" s="41"/>
      <c r="P824" s="41"/>
      <c r="Q824" s="27"/>
      <c r="R824" s="27"/>
    </row>
    <row r="825" spans="4:18" s="25" customFormat="1" ht="15.75" customHeight="1">
      <c r="D825" s="26"/>
      <c r="E825" s="289"/>
      <c r="F825" s="318"/>
      <c r="G825" s="295"/>
      <c r="H825" s="302"/>
      <c r="I825" s="296"/>
      <c r="J825" s="27"/>
      <c r="K825" s="27"/>
      <c r="L825" s="27"/>
      <c r="M825" s="41"/>
      <c r="N825" s="41"/>
      <c r="O825" s="41"/>
      <c r="P825" s="41"/>
      <c r="Q825" s="27"/>
      <c r="R825" s="27"/>
    </row>
    <row r="826" spans="4:18" s="25" customFormat="1" ht="15.75" customHeight="1">
      <c r="D826" s="26"/>
      <c r="E826" s="289"/>
      <c r="F826" s="318"/>
      <c r="G826" s="295"/>
      <c r="H826" s="302"/>
      <c r="I826" s="296"/>
      <c r="J826" s="27"/>
      <c r="K826" s="27"/>
      <c r="L826" s="27"/>
      <c r="M826" s="41"/>
      <c r="N826" s="41"/>
      <c r="O826" s="41"/>
      <c r="P826" s="41"/>
      <c r="Q826" s="27"/>
      <c r="R826" s="27"/>
    </row>
    <row r="827" spans="4:18" s="25" customFormat="1" ht="15.75" customHeight="1">
      <c r="D827" s="26"/>
      <c r="E827" s="289"/>
      <c r="F827" s="318"/>
      <c r="G827" s="295"/>
      <c r="H827" s="302"/>
      <c r="I827" s="296"/>
      <c r="J827" s="27"/>
      <c r="K827" s="27"/>
      <c r="L827" s="27"/>
      <c r="M827" s="41"/>
      <c r="N827" s="41"/>
      <c r="O827" s="41"/>
      <c r="P827" s="41"/>
      <c r="Q827" s="27"/>
      <c r="R827" s="27"/>
    </row>
    <row r="828" spans="4:18" s="25" customFormat="1" ht="15.75" customHeight="1">
      <c r="D828" s="26"/>
      <c r="E828" s="289"/>
      <c r="F828" s="318"/>
      <c r="G828" s="295"/>
      <c r="H828" s="302"/>
      <c r="I828" s="296"/>
      <c r="J828" s="27"/>
      <c r="K828" s="27"/>
      <c r="L828" s="27"/>
      <c r="M828" s="41"/>
      <c r="N828" s="41"/>
      <c r="O828" s="41"/>
      <c r="P828" s="41"/>
      <c r="Q828" s="27"/>
      <c r="R828" s="27"/>
    </row>
    <row r="829" spans="4:18" s="25" customFormat="1" ht="15.75" customHeight="1">
      <c r="D829" s="26"/>
      <c r="E829" s="289"/>
      <c r="F829" s="318"/>
      <c r="G829" s="295"/>
      <c r="H829" s="302"/>
      <c r="I829" s="296"/>
      <c r="J829" s="27"/>
      <c r="K829" s="27"/>
      <c r="L829" s="27"/>
      <c r="M829" s="41"/>
      <c r="N829" s="41"/>
      <c r="O829" s="41"/>
      <c r="P829" s="41"/>
      <c r="Q829" s="27"/>
      <c r="R829" s="27"/>
    </row>
    <row r="830" spans="4:18" s="25" customFormat="1" ht="15.75" customHeight="1">
      <c r="D830" s="26"/>
      <c r="E830" s="289"/>
      <c r="F830" s="318"/>
      <c r="G830" s="295"/>
      <c r="H830" s="302"/>
      <c r="I830" s="296"/>
      <c r="J830" s="27"/>
      <c r="K830" s="27"/>
      <c r="L830" s="27"/>
      <c r="M830" s="41"/>
      <c r="N830" s="41"/>
      <c r="O830" s="41"/>
      <c r="P830" s="41"/>
      <c r="Q830" s="27"/>
      <c r="R830" s="27"/>
    </row>
    <row r="831" spans="4:18" s="25" customFormat="1" ht="15.75" customHeight="1">
      <c r="D831" s="26"/>
      <c r="E831" s="289"/>
      <c r="F831" s="318"/>
      <c r="G831" s="295"/>
      <c r="H831" s="302"/>
      <c r="I831" s="296"/>
      <c r="J831" s="27"/>
      <c r="K831" s="27"/>
      <c r="L831" s="27"/>
      <c r="M831" s="41"/>
      <c r="N831" s="41"/>
      <c r="O831" s="41"/>
      <c r="P831" s="41"/>
      <c r="Q831" s="27"/>
      <c r="R831" s="27"/>
    </row>
    <row r="832" spans="4:18" s="25" customFormat="1" ht="15.75" customHeight="1">
      <c r="D832" s="26"/>
      <c r="E832" s="289"/>
      <c r="F832" s="318"/>
      <c r="G832" s="295"/>
      <c r="H832" s="302"/>
      <c r="I832" s="296"/>
      <c r="J832" s="27"/>
      <c r="K832" s="27"/>
      <c r="L832" s="27"/>
      <c r="M832" s="41"/>
      <c r="N832" s="41"/>
      <c r="O832" s="41"/>
      <c r="P832" s="41"/>
      <c r="Q832" s="27"/>
      <c r="R832" s="27"/>
    </row>
    <row r="833" spans="4:18" s="25" customFormat="1" ht="15.75" customHeight="1">
      <c r="D833" s="26"/>
      <c r="E833" s="289"/>
      <c r="F833" s="318"/>
      <c r="G833" s="295"/>
      <c r="H833" s="302"/>
      <c r="I833" s="296"/>
      <c r="J833" s="27"/>
      <c r="K833" s="27"/>
      <c r="L833" s="27"/>
      <c r="M833" s="41"/>
      <c r="N833" s="41"/>
      <c r="O833" s="41"/>
      <c r="P833" s="41"/>
      <c r="Q833" s="27"/>
      <c r="R833" s="27"/>
    </row>
    <row r="834" spans="4:18" s="25" customFormat="1" ht="15.75" customHeight="1">
      <c r="D834" s="26"/>
      <c r="E834" s="289"/>
      <c r="F834" s="318"/>
      <c r="G834" s="295"/>
      <c r="H834" s="302"/>
      <c r="I834" s="296"/>
      <c r="J834" s="27"/>
      <c r="K834" s="27"/>
      <c r="L834" s="27"/>
      <c r="M834" s="41"/>
      <c r="N834" s="41"/>
      <c r="O834" s="41"/>
      <c r="P834" s="41"/>
      <c r="Q834" s="27"/>
      <c r="R834" s="27"/>
    </row>
    <row r="835" spans="4:18" s="25" customFormat="1" ht="15.75" customHeight="1">
      <c r="D835" s="26"/>
      <c r="E835" s="289"/>
      <c r="F835" s="318"/>
      <c r="G835" s="295"/>
      <c r="H835" s="302"/>
      <c r="I835" s="296"/>
      <c r="J835" s="27"/>
      <c r="K835" s="27"/>
      <c r="L835" s="27"/>
      <c r="M835" s="41"/>
      <c r="N835" s="41"/>
      <c r="O835" s="41"/>
      <c r="P835" s="41"/>
      <c r="Q835" s="27"/>
      <c r="R835" s="27"/>
    </row>
    <row r="836" spans="4:18" s="25" customFormat="1" ht="15.75" customHeight="1">
      <c r="D836" s="26"/>
      <c r="E836" s="289"/>
      <c r="F836" s="318"/>
      <c r="G836" s="295"/>
      <c r="H836" s="302"/>
      <c r="I836" s="296"/>
      <c r="J836" s="27"/>
      <c r="K836" s="27"/>
      <c r="L836" s="27"/>
      <c r="M836" s="41"/>
      <c r="N836" s="41"/>
      <c r="O836" s="41"/>
      <c r="P836" s="41"/>
      <c r="Q836" s="27"/>
      <c r="R836" s="27"/>
    </row>
    <row r="837" spans="4:18" s="25" customFormat="1" ht="15.75" customHeight="1">
      <c r="D837" s="26"/>
      <c r="E837" s="289"/>
      <c r="F837" s="318"/>
      <c r="G837" s="295"/>
      <c r="H837" s="302"/>
      <c r="I837" s="296"/>
      <c r="J837" s="27"/>
      <c r="K837" s="27"/>
      <c r="L837" s="27"/>
      <c r="M837" s="41"/>
      <c r="N837" s="41"/>
      <c r="O837" s="41"/>
      <c r="P837" s="41"/>
      <c r="Q837" s="27"/>
      <c r="R837" s="27"/>
    </row>
    <row r="838" spans="4:18" s="25" customFormat="1" ht="15.75" customHeight="1">
      <c r="D838" s="26"/>
      <c r="E838" s="289"/>
      <c r="F838" s="318"/>
      <c r="G838" s="295"/>
      <c r="H838" s="302"/>
      <c r="I838" s="296"/>
      <c r="J838" s="27"/>
      <c r="K838" s="27"/>
      <c r="L838" s="27"/>
      <c r="M838" s="41"/>
      <c r="N838" s="41"/>
      <c r="O838" s="41"/>
      <c r="P838" s="41"/>
      <c r="Q838" s="27"/>
      <c r="R838" s="27"/>
    </row>
    <row r="839" spans="4:18" s="25" customFormat="1" ht="15.75" customHeight="1">
      <c r="D839" s="26"/>
      <c r="E839" s="289"/>
      <c r="F839" s="318"/>
      <c r="G839" s="295"/>
      <c r="H839" s="302"/>
      <c r="I839" s="296"/>
      <c r="J839" s="27"/>
      <c r="K839" s="27"/>
      <c r="L839" s="27"/>
      <c r="M839" s="41"/>
      <c r="N839" s="41"/>
      <c r="O839" s="41"/>
      <c r="P839" s="41"/>
      <c r="Q839" s="27"/>
      <c r="R839" s="27"/>
    </row>
    <row r="840" spans="4:18" s="25" customFormat="1" ht="15.75" customHeight="1">
      <c r="D840" s="26"/>
      <c r="E840" s="289"/>
      <c r="F840" s="318"/>
      <c r="G840" s="295"/>
      <c r="H840" s="302"/>
      <c r="I840" s="296"/>
      <c r="J840" s="27"/>
      <c r="K840" s="27"/>
      <c r="L840" s="27"/>
      <c r="M840" s="41"/>
      <c r="N840" s="41"/>
      <c r="O840" s="41"/>
      <c r="P840" s="41"/>
      <c r="Q840" s="27"/>
      <c r="R840" s="27"/>
    </row>
    <row r="841" spans="4:18" s="25" customFormat="1" ht="15.75" customHeight="1">
      <c r="D841" s="26"/>
      <c r="E841" s="289"/>
      <c r="F841" s="318"/>
      <c r="G841" s="295"/>
      <c r="H841" s="302"/>
      <c r="I841" s="296"/>
      <c r="J841" s="27"/>
      <c r="K841" s="27"/>
      <c r="L841" s="27"/>
      <c r="M841" s="41"/>
      <c r="N841" s="41"/>
      <c r="O841" s="41"/>
      <c r="P841" s="41"/>
      <c r="Q841" s="27"/>
      <c r="R841" s="27"/>
    </row>
    <row r="842" spans="4:18" s="25" customFormat="1" ht="15.75" customHeight="1">
      <c r="D842" s="26"/>
      <c r="E842" s="289"/>
      <c r="F842" s="318"/>
      <c r="G842" s="295"/>
      <c r="H842" s="302"/>
      <c r="I842" s="296"/>
      <c r="J842" s="27"/>
      <c r="K842" s="27"/>
      <c r="L842" s="27"/>
      <c r="M842" s="41"/>
      <c r="N842" s="41"/>
      <c r="O842" s="41"/>
      <c r="P842" s="41"/>
      <c r="Q842" s="27"/>
      <c r="R842" s="27"/>
    </row>
    <row r="843" spans="4:18" s="25" customFormat="1" ht="15.75" customHeight="1">
      <c r="D843" s="26"/>
      <c r="E843" s="289"/>
      <c r="F843" s="318"/>
      <c r="G843" s="295"/>
      <c r="H843" s="302"/>
      <c r="I843" s="296"/>
      <c r="J843" s="27"/>
      <c r="K843" s="27"/>
      <c r="L843" s="27"/>
      <c r="M843" s="41"/>
      <c r="N843" s="41"/>
      <c r="O843" s="41"/>
      <c r="P843" s="41"/>
      <c r="Q843" s="27"/>
      <c r="R843" s="27"/>
    </row>
    <row r="844" spans="4:18" s="25" customFormat="1" ht="15.75" customHeight="1">
      <c r="D844" s="26"/>
      <c r="E844" s="289"/>
      <c r="F844" s="318"/>
      <c r="G844" s="295"/>
      <c r="H844" s="302"/>
      <c r="I844" s="296"/>
      <c r="J844" s="27"/>
      <c r="K844" s="27"/>
      <c r="L844" s="27"/>
      <c r="M844" s="41"/>
      <c r="N844" s="41"/>
      <c r="O844" s="41"/>
      <c r="P844" s="41"/>
      <c r="Q844" s="27"/>
      <c r="R844" s="27"/>
    </row>
    <row r="845" spans="4:18" s="25" customFormat="1" ht="15.75" customHeight="1">
      <c r="E845" s="289"/>
      <c r="F845" s="317"/>
      <c r="G845" s="296"/>
      <c r="H845" s="302"/>
      <c r="I845" s="296"/>
      <c r="J845" s="27"/>
      <c r="K845" s="27"/>
      <c r="L845" s="27"/>
      <c r="M845" s="41"/>
      <c r="N845" s="41"/>
      <c r="O845" s="41"/>
      <c r="P845" s="41"/>
      <c r="Q845" s="27"/>
      <c r="R845" s="27"/>
    </row>
    <row r="846" spans="4:18" s="25" customFormat="1" ht="15.75" customHeight="1">
      <c r="E846" s="289"/>
      <c r="F846" s="317"/>
      <c r="G846" s="296"/>
      <c r="H846" s="302"/>
      <c r="I846" s="296"/>
      <c r="J846" s="27"/>
      <c r="K846" s="27"/>
      <c r="L846" s="27"/>
      <c r="M846" s="41"/>
      <c r="N846" s="41"/>
      <c r="O846" s="41"/>
      <c r="P846" s="41"/>
      <c r="Q846" s="27"/>
      <c r="R846" s="27"/>
    </row>
    <row r="847" spans="4:18" s="25" customFormat="1" ht="15.75" customHeight="1">
      <c r="E847" s="289"/>
      <c r="F847" s="317"/>
      <c r="G847" s="296"/>
      <c r="H847" s="302"/>
      <c r="I847" s="296"/>
      <c r="J847" s="27"/>
      <c r="K847" s="27"/>
      <c r="L847" s="27"/>
      <c r="M847" s="41"/>
      <c r="N847" s="41"/>
      <c r="O847" s="41"/>
      <c r="P847" s="41"/>
      <c r="Q847" s="27"/>
      <c r="R847" s="27"/>
    </row>
    <row r="848" spans="4:18" s="25" customFormat="1" ht="15.75" customHeight="1">
      <c r="E848" s="289"/>
      <c r="F848" s="317"/>
      <c r="G848" s="296"/>
      <c r="H848" s="302"/>
      <c r="I848" s="296"/>
      <c r="J848" s="27"/>
      <c r="K848" s="27"/>
      <c r="L848" s="27"/>
      <c r="M848" s="41"/>
      <c r="N848" s="41"/>
      <c r="O848" s="41"/>
      <c r="P848" s="41"/>
      <c r="Q848" s="27"/>
      <c r="R848" s="27"/>
    </row>
    <row r="849" spans="5:18" s="25" customFormat="1" ht="15.75" customHeight="1">
      <c r="E849" s="289"/>
      <c r="F849" s="317"/>
      <c r="G849" s="296"/>
      <c r="H849" s="302"/>
      <c r="I849" s="296"/>
      <c r="J849" s="27"/>
      <c r="K849" s="27"/>
      <c r="L849" s="27"/>
      <c r="M849" s="41"/>
      <c r="N849" s="41"/>
      <c r="O849" s="41"/>
      <c r="P849" s="41"/>
      <c r="Q849" s="27"/>
      <c r="R849" s="27"/>
    </row>
    <row r="850" spans="5:18" s="25" customFormat="1" ht="15.75" customHeight="1">
      <c r="E850" s="289"/>
      <c r="F850" s="317"/>
      <c r="G850" s="296"/>
      <c r="H850" s="302"/>
      <c r="I850" s="296"/>
      <c r="J850" s="27"/>
      <c r="K850" s="27"/>
      <c r="L850" s="27"/>
      <c r="M850" s="41"/>
      <c r="N850" s="41"/>
      <c r="O850" s="41"/>
      <c r="P850" s="41"/>
      <c r="Q850" s="27"/>
      <c r="R850" s="27"/>
    </row>
    <row r="851" spans="5:18" s="13" customFormat="1" ht="15.75" customHeight="1">
      <c r="E851" s="290"/>
      <c r="F851" s="319"/>
      <c r="G851" s="297"/>
      <c r="H851" s="303"/>
      <c r="I851" s="297"/>
      <c r="J851" s="35"/>
      <c r="K851" s="35"/>
      <c r="L851" s="35"/>
      <c r="M851" s="42"/>
      <c r="N851" s="42"/>
      <c r="O851" s="42"/>
      <c r="P851" s="42"/>
      <c r="Q851" s="35"/>
      <c r="R851" s="35"/>
    </row>
    <row r="852" spans="5:18" s="25" customFormat="1" ht="15.75" customHeight="1">
      <c r="E852" s="289"/>
      <c r="F852" s="317"/>
      <c r="G852" s="296"/>
      <c r="H852" s="302"/>
      <c r="I852" s="296"/>
      <c r="J852" s="27"/>
      <c r="K852" s="27"/>
      <c r="L852" s="27"/>
      <c r="M852" s="41"/>
      <c r="N852" s="41"/>
      <c r="O852" s="41"/>
      <c r="P852" s="41"/>
      <c r="Q852" s="27"/>
      <c r="R852" s="27"/>
    </row>
    <row r="853" spans="5:18" s="25" customFormat="1" ht="15.75" customHeight="1">
      <c r="E853" s="289"/>
      <c r="F853" s="317"/>
      <c r="G853" s="296"/>
      <c r="H853" s="302"/>
      <c r="I853" s="296"/>
      <c r="J853" s="27"/>
      <c r="K853" s="27"/>
      <c r="L853" s="27"/>
      <c r="M853" s="41"/>
      <c r="N853" s="41"/>
      <c r="O853" s="41"/>
      <c r="P853" s="41"/>
      <c r="Q853" s="27"/>
      <c r="R853" s="27"/>
    </row>
    <row r="854" spans="5:18" s="25" customFormat="1" ht="15.75" customHeight="1">
      <c r="E854" s="289"/>
      <c r="F854" s="317"/>
      <c r="G854" s="296"/>
      <c r="H854" s="302"/>
      <c r="I854" s="296"/>
      <c r="J854" s="27"/>
      <c r="K854" s="27"/>
      <c r="L854" s="27"/>
      <c r="M854" s="41"/>
      <c r="N854" s="41"/>
      <c r="O854" s="41"/>
      <c r="P854" s="41"/>
      <c r="Q854" s="27"/>
      <c r="R854" s="27"/>
    </row>
    <row r="855" spans="5:18" s="25" customFormat="1" ht="15.75" customHeight="1">
      <c r="E855" s="289"/>
      <c r="F855" s="317"/>
      <c r="G855" s="296"/>
      <c r="H855" s="302"/>
      <c r="I855" s="296"/>
      <c r="J855" s="27"/>
      <c r="K855" s="27"/>
      <c r="L855" s="27"/>
      <c r="M855" s="41"/>
      <c r="N855" s="41"/>
      <c r="O855" s="41"/>
      <c r="P855" s="41"/>
      <c r="Q855" s="27"/>
      <c r="R855" s="27"/>
    </row>
    <row r="856" spans="5:18" s="25" customFormat="1" ht="15.75" customHeight="1">
      <c r="E856" s="289"/>
      <c r="F856" s="317"/>
      <c r="G856" s="296"/>
      <c r="H856" s="302"/>
      <c r="I856" s="296"/>
      <c r="J856" s="27"/>
      <c r="K856" s="27"/>
      <c r="L856" s="27"/>
      <c r="M856" s="41"/>
      <c r="N856" s="41"/>
      <c r="O856" s="41"/>
      <c r="P856" s="41"/>
      <c r="Q856" s="27"/>
      <c r="R856" s="27"/>
    </row>
    <row r="857" spans="5:18" s="25" customFormat="1" ht="15.75" customHeight="1">
      <c r="E857" s="289"/>
      <c r="F857" s="317"/>
      <c r="G857" s="296"/>
      <c r="H857" s="302"/>
      <c r="I857" s="296"/>
      <c r="J857" s="27"/>
      <c r="K857" s="27"/>
      <c r="L857" s="27"/>
      <c r="M857" s="41"/>
      <c r="N857" s="41"/>
      <c r="O857" s="41"/>
      <c r="P857" s="41"/>
      <c r="Q857" s="27"/>
      <c r="R857" s="27"/>
    </row>
    <row r="858" spans="5:18" s="25" customFormat="1" ht="15.75" customHeight="1">
      <c r="E858" s="289"/>
      <c r="F858" s="317"/>
      <c r="G858" s="296"/>
      <c r="H858" s="302"/>
      <c r="I858" s="296"/>
      <c r="J858" s="27"/>
      <c r="K858" s="27"/>
      <c r="L858" s="27"/>
      <c r="M858" s="41"/>
      <c r="N858" s="41"/>
      <c r="O858" s="41"/>
      <c r="P858" s="41"/>
      <c r="Q858" s="27"/>
      <c r="R858" s="27"/>
    </row>
    <row r="859" spans="5:18" s="25" customFormat="1" ht="15.75" customHeight="1">
      <c r="E859" s="289"/>
      <c r="F859" s="317"/>
      <c r="G859" s="296"/>
      <c r="H859" s="302"/>
      <c r="I859" s="296"/>
      <c r="J859" s="27"/>
      <c r="K859" s="27"/>
      <c r="L859" s="27"/>
      <c r="M859" s="41"/>
      <c r="N859" s="41"/>
      <c r="O859" s="41"/>
      <c r="P859" s="41"/>
      <c r="Q859" s="27"/>
      <c r="R859" s="27"/>
    </row>
    <row r="860" spans="5:18" s="25" customFormat="1" ht="15.75" customHeight="1">
      <c r="E860" s="289"/>
      <c r="F860" s="317"/>
      <c r="G860" s="296"/>
      <c r="H860" s="302"/>
      <c r="I860" s="296"/>
      <c r="J860" s="27"/>
      <c r="K860" s="27"/>
      <c r="L860" s="27"/>
      <c r="M860" s="41"/>
      <c r="N860" s="41"/>
      <c r="O860" s="41"/>
      <c r="P860" s="41"/>
      <c r="Q860" s="27"/>
      <c r="R860" s="27"/>
    </row>
    <row r="861" spans="5:18" s="25" customFormat="1" ht="15.75" customHeight="1">
      <c r="E861" s="289"/>
      <c r="F861" s="317"/>
      <c r="G861" s="296"/>
      <c r="H861" s="302"/>
      <c r="I861" s="296"/>
      <c r="J861" s="27"/>
      <c r="K861" s="27"/>
      <c r="L861" s="27"/>
      <c r="M861" s="41"/>
      <c r="N861" s="41"/>
      <c r="O861" s="41"/>
      <c r="P861" s="41"/>
      <c r="Q861" s="27"/>
      <c r="R861" s="27"/>
    </row>
    <row r="862" spans="5:18" s="25" customFormat="1" ht="15.75" customHeight="1">
      <c r="E862" s="289"/>
      <c r="F862" s="317"/>
      <c r="G862" s="296"/>
      <c r="H862" s="302"/>
      <c r="I862" s="296"/>
      <c r="J862" s="27"/>
      <c r="K862" s="27"/>
      <c r="L862" s="27"/>
      <c r="M862" s="41"/>
      <c r="N862" s="41"/>
      <c r="O862" s="41"/>
      <c r="P862" s="41"/>
      <c r="Q862" s="27"/>
      <c r="R862" s="27"/>
    </row>
    <row r="863" spans="5:18" s="25" customFormat="1" ht="15.75" customHeight="1">
      <c r="E863" s="289"/>
      <c r="F863" s="317"/>
      <c r="G863" s="296"/>
      <c r="H863" s="302"/>
      <c r="I863" s="296"/>
      <c r="J863" s="27"/>
      <c r="K863" s="27"/>
      <c r="L863" s="27"/>
      <c r="M863" s="41"/>
      <c r="N863" s="41"/>
      <c r="O863" s="41"/>
      <c r="P863" s="41"/>
      <c r="Q863" s="27"/>
      <c r="R863" s="27"/>
    </row>
    <row r="864" spans="5:18" s="25" customFormat="1" ht="15.75" customHeight="1">
      <c r="E864" s="289"/>
      <c r="F864" s="317"/>
      <c r="G864" s="296"/>
      <c r="H864" s="302"/>
      <c r="I864" s="296"/>
      <c r="J864" s="27"/>
      <c r="K864" s="27"/>
      <c r="L864" s="27"/>
      <c r="M864" s="41"/>
      <c r="N864" s="41"/>
      <c r="O864" s="41"/>
      <c r="P864" s="41"/>
      <c r="Q864" s="27"/>
      <c r="R864" s="27"/>
    </row>
    <row r="865" spans="5:18" s="25" customFormat="1" ht="15.75" customHeight="1">
      <c r="E865" s="289"/>
      <c r="F865" s="317"/>
      <c r="G865" s="296"/>
      <c r="H865" s="302"/>
      <c r="I865" s="296"/>
      <c r="J865" s="27"/>
      <c r="K865" s="27"/>
      <c r="L865" s="27"/>
      <c r="M865" s="41"/>
      <c r="N865" s="41"/>
      <c r="O865" s="41"/>
      <c r="P865" s="41"/>
      <c r="Q865" s="27"/>
      <c r="R865" s="27"/>
    </row>
    <row r="866" spans="5:18" s="25" customFormat="1" ht="15.75" customHeight="1">
      <c r="E866" s="289"/>
      <c r="F866" s="317"/>
      <c r="G866" s="296"/>
      <c r="H866" s="302"/>
      <c r="I866" s="296"/>
      <c r="J866" s="27"/>
      <c r="K866" s="27"/>
      <c r="L866" s="27"/>
      <c r="M866" s="41"/>
      <c r="N866" s="41"/>
      <c r="O866" s="41"/>
      <c r="P866" s="41"/>
      <c r="Q866" s="27"/>
      <c r="R866" s="27"/>
    </row>
    <row r="867" spans="5:18" s="25" customFormat="1" ht="15.75" customHeight="1">
      <c r="E867" s="289"/>
      <c r="F867" s="317"/>
      <c r="G867" s="296"/>
      <c r="H867" s="302"/>
      <c r="I867" s="296"/>
      <c r="J867" s="27"/>
      <c r="K867" s="27"/>
      <c r="L867" s="27"/>
      <c r="M867" s="41"/>
      <c r="N867" s="41"/>
      <c r="O867" s="41"/>
      <c r="P867" s="41"/>
      <c r="Q867" s="27"/>
      <c r="R867" s="27"/>
    </row>
    <row r="868" spans="5:18" s="25" customFormat="1" ht="15.75" customHeight="1">
      <c r="E868" s="289"/>
      <c r="F868" s="317"/>
      <c r="G868" s="296"/>
      <c r="H868" s="302"/>
      <c r="I868" s="296"/>
      <c r="J868" s="27"/>
      <c r="K868" s="27"/>
      <c r="L868" s="27"/>
      <c r="M868" s="41"/>
      <c r="N868" s="41"/>
      <c r="O868" s="41"/>
      <c r="P868" s="41"/>
      <c r="Q868" s="27"/>
      <c r="R868" s="27"/>
    </row>
    <row r="869" spans="5:18" s="25" customFormat="1" ht="15.75" customHeight="1">
      <c r="E869" s="289"/>
      <c r="F869" s="317"/>
      <c r="G869" s="296"/>
      <c r="H869" s="302"/>
      <c r="I869" s="296"/>
      <c r="J869" s="27"/>
      <c r="K869" s="27"/>
      <c r="L869" s="27"/>
      <c r="M869" s="41"/>
      <c r="N869" s="41"/>
      <c r="O869" s="41"/>
      <c r="P869" s="41"/>
      <c r="Q869" s="27"/>
      <c r="R869" s="27"/>
    </row>
    <row r="870" spans="5:18" s="25" customFormat="1" ht="15.75" customHeight="1">
      <c r="E870" s="289"/>
      <c r="F870" s="317"/>
      <c r="G870" s="296"/>
      <c r="H870" s="302"/>
      <c r="I870" s="296"/>
      <c r="J870" s="27"/>
      <c r="K870" s="27"/>
      <c r="L870" s="27"/>
      <c r="M870" s="41"/>
      <c r="N870" s="41"/>
      <c r="O870" s="41"/>
      <c r="P870" s="41"/>
      <c r="Q870" s="27"/>
      <c r="R870" s="27"/>
    </row>
    <row r="871" spans="5:18" s="25" customFormat="1" ht="15.75" customHeight="1">
      <c r="E871" s="289"/>
      <c r="F871" s="317"/>
      <c r="G871" s="296"/>
      <c r="H871" s="302"/>
      <c r="I871" s="296"/>
      <c r="J871" s="27"/>
      <c r="K871" s="27"/>
      <c r="L871" s="27"/>
      <c r="M871" s="41"/>
      <c r="N871" s="41"/>
      <c r="O871" s="41"/>
      <c r="P871" s="41"/>
      <c r="Q871" s="27"/>
      <c r="R871" s="27"/>
    </row>
    <row r="872" spans="5:18" s="25" customFormat="1" ht="15.75" customHeight="1">
      <c r="E872" s="289"/>
      <c r="F872" s="317"/>
      <c r="G872" s="296"/>
      <c r="H872" s="302"/>
      <c r="I872" s="296"/>
      <c r="J872" s="27"/>
      <c r="K872" s="27"/>
      <c r="L872" s="27"/>
      <c r="M872" s="41"/>
      <c r="N872" s="41"/>
      <c r="O872" s="41"/>
      <c r="P872" s="41"/>
      <c r="Q872" s="27"/>
      <c r="R872" s="27"/>
    </row>
    <row r="873" spans="5:18" s="25" customFormat="1" ht="15.75" customHeight="1">
      <c r="E873" s="289"/>
      <c r="F873" s="317"/>
      <c r="G873" s="296"/>
      <c r="H873" s="302"/>
      <c r="I873" s="296"/>
      <c r="J873" s="27"/>
      <c r="K873" s="27"/>
      <c r="L873" s="27"/>
      <c r="M873" s="41"/>
      <c r="N873" s="41"/>
      <c r="O873" s="41"/>
      <c r="P873" s="41"/>
      <c r="Q873" s="27"/>
      <c r="R873" s="27"/>
    </row>
    <row r="874" spans="5:18" s="25" customFormat="1" ht="15.75" customHeight="1">
      <c r="E874" s="289"/>
      <c r="F874" s="317"/>
      <c r="G874" s="296"/>
      <c r="H874" s="302"/>
      <c r="I874" s="296"/>
      <c r="J874" s="27"/>
      <c r="K874" s="27"/>
      <c r="L874" s="27"/>
      <c r="M874" s="41"/>
      <c r="N874" s="41"/>
      <c r="O874" s="41"/>
      <c r="P874" s="41"/>
      <c r="Q874" s="27"/>
      <c r="R874" s="27"/>
    </row>
    <row r="875" spans="5:18" s="25" customFormat="1" ht="15.75" customHeight="1">
      <c r="E875" s="289"/>
      <c r="F875" s="317"/>
      <c r="G875" s="296"/>
      <c r="H875" s="302"/>
      <c r="I875" s="296"/>
      <c r="J875" s="27"/>
      <c r="K875" s="27"/>
      <c r="L875" s="27"/>
      <c r="M875" s="41"/>
      <c r="N875" s="41"/>
      <c r="O875" s="41"/>
      <c r="P875" s="41"/>
      <c r="Q875" s="27"/>
      <c r="R875" s="27"/>
    </row>
    <row r="876" spans="5:18" s="25" customFormat="1" ht="15.75" customHeight="1">
      <c r="E876" s="289"/>
      <c r="F876" s="317"/>
      <c r="G876" s="296"/>
      <c r="H876" s="302"/>
      <c r="I876" s="296"/>
      <c r="J876" s="27"/>
      <c r="K876" s="27"/>
      <c r="L876" s="27"/>
      <c r="M876" s="41"/>
      <c r="N876" s="41"/>
      <c r="O876" s="41"/>
      <c r="P876" s="41"/>
      <c r="Q876" s="27"/>
      <c r="R876" s="27"/>
    </row>
    <row r="877" spans="5:18" s="25" customFormat="1" ht="15.75" customHeight="1">
      <c r="E877" s="289"/>
      <c r="F877" s="317"/>
      <c r="G877" s="296"/>
      <c r="H877" s="302"/>
      <c r="I877" s="296"/>
      <c r="J877" s="27"/>
      <c r="K877" s="27"/>
      <c r="L877" s="27"/>
      <c r="M877" s="41"/>
      <c r="N877" s="41"/>
      <c r="O877" s="41"/>
      <c r="P877" s="41"/>
      <c r="Q877" s="27"/>
      <c r="R877" s="27"/>
    </row>
    <row r="878" spans="5:18" s="25" customFormat="1" ht="15.75" customHeight="1">
      <c r="E878" s="289"/>
      <c r="F878" s="317"/>
      <c r="G878" s="296"/>
      <c r="H878" s="302"/>
      <c r="I878" s="296"/>
      <c r="J878" s="27"/>
      <c r="K878" s="27"/>
      <c r="L878" s="27"/>
      <c r="M878" s="41"/>
      <c r="N878" s="41"/>
      <c r="O878" s="41"/>
      <c r="P878" s="41"/>
      <c r="Q878" s="27"/>
      <c r="R878" s="27"/>
    </row>
    <row r="879" spans="5:18" s="25" customFormat="1" ht="15.75" customHeight="1">
      <c r="E879" s="289"/>
      <c r="F879" s="317"/>
      <c r="G879" s="296"/>
      <c r="H879" s="302"/>
      <c r="I879" s="296"/>
      <c r="J879" s="27"/>
      <c r="K879" s="27"/>
      <c r="L879" s="27"/>
      <c r="M879" s="41"/>
      <c r="N879" s="41"/>
      <c r="O879" s="41"/>
      <c r="P879" s="41"/>
      <c r="Q879" s="27"/>
      <c r="R879" s="27"/>
    </row>
    <row r="880" spans="5:18" s="25" customFormat="1" ht="15.75" customHeight="1">
      <c r="E880" s="289"/>
      <c r="F880" s="317"/>
      <c r="G880" s="296"/>
      <c r="H880" s="302"/>
      <c r="I880" s="296"/>
      <c r="J880" s="27"/>
      <c r="K880" s="27"/>
      <c r="L880" s="27"/>
      <c r="M880" s="41"/>
      <c r="N880" s="41"/>
      <c r="O880" s="41"/>
      <c r="P880" s="41"/>
      <c r="Q880" s="27"/>
      <c r="R880" s="27"/>
    </row>
    <row r="881" spans="5:18" s="25" customFormat="1" ht="15.75" customHeight="1">
      <c r="E881" s="289"/>
      <c r="F881" s="317"/>
      <c r="G881" s="296"/>
      <c r="H881" s="302"/>
      <c r="I881" s="296"/>
      <c r="J881" s="27"/>
      <c r="K881" s="27"/>
      <c r="L881" s="27"/>
      <c r="M881" s="41"/>
      <c r="N881" s="41"/>
      <c r="O881" s="41"/>
      <c r="P881" s="41"/>
      <c r="Q881" s="27"/>
      <c r="R881" s="27"/>
    </row>
    <row r="882" spans="5:18" s="25" customFormat="1" ht="15.75" customHeight="1">
      <c r="E882" s="289"/>
      <c r="F882" s="317"/>
      <c r="G882" s="296"/>
      <c r="H882" s="302"/>
      <c r="I882" s="296"/>
      <c r="J882" s="27"/>
      <c r="K882" s="27"/>
      <c r="L882" s="27"/>
      <c r="M882" s="41"/>
      <c r="N882" s="41"/>
      <c r="O882" s="41"/>
      <c r="P882" s="41"/>
      <c r="Q882" s="27"/>
      <c r="R882" s="27"/>
    </row>
    <row r="883" spans="5:18" s="25" customFormat="1" ht="15.75" customHeight="1">
      <c r="E883" s="289"/>
      <c r="F883" s="317"/>
      <c r="G883" s="296"/>
      <c r="H883" s="302"/>
      <c r="I883" s="296"/>
      <c r="J883" s="27"/>
      <c r="K883" s="27"/>
      <c r="L883" s="27"/>
      <c r="M883" s="41"/>
      <c r="N883" s="41"/>
      <c r="O883" s="41"/>
      <c r="P883" s="41"/>
      <c r="Q883" s="27"/>
      <c r="R883" s="27"/>
    </row>
    <row r="884" spans="5:18" s="25" customFormat="1" ht="15.75" customHeight="1">
      <c r="E884" s="289"/>
      <c r="F884" s="317"/>
      <c r="G884" s="296"/>
      <c r="H884" s="302"/>
      <c r="I884" s="296"/>
      <c r="J884" s="27"/>
      <c r="K884" s="27"/>
      <c r="L884" s="27"/>
      <c r="M884" s="41"/>
      <c r="N884" s="41"/>
      <c r="O884" s="41"/>
      <c r="P884" s="41"/>
      <c r="Q884" s="27"/>
      <c r="R884" s="27"/>
    </row>
    <row r="885" spans="5:18" s="25" customFormat="1" ht="15.75" customHeight="1">
      <c r="E885" s="289"/>
      <c r="F885" s="317"/>
      <c r="G885" s="296"/>
      <c r="H885" s="302"/>
      <c r="I885" s="296"/>
      <c r="J885" s="27"/>
      <c r="K885" s="27"/>
      <c r="L885" s="27"/>
      <c r="M885" s="41"/>
      <c r="N885" s="41"/>
      <c r="O885" s="41"/>
      <c r="P885" s="41"/>
      <c r="Q885" s="27"/>
      <c r="R885" s="27"/>
    </row>
    <row r="886" spans="5:18" s="25" customFormat="1" ht="15.75" customHeight="1">
      <c r="E886" s="289"/>
      <c r="F886" s="317"/>
      <c r="G886" s="296"/>
      <c r="H886" s="302"/>
      <c r="I886" s="296"/>
      <c r="J886" s="27"/>
      <c r="K886" s="27"/>
      <c r="L886" s="27"/>
      <c r="M886" s="41"/>
      <c r="N886" s="41"/>
      <c r="O886" s="41"/>
      <c r="P886" s="41"/>
      <c r="Q886" s="27"/>
      <c r="R886" s="27"/>
    </row>
    <row r="887" spans="5:18" s="13" customFormat="1" ht="15.75" customHeight="1">
      <c r="E887" s="290"/>
      <c r="F887" s="319"/>
      <c r="G887" s="297"/>
      <c r="H887" s="303"/>
      <c r="I887" s="297"/>
      <c r="J887" s="35"/>
      <c r="K887" s="35"/>
      <c r="L887" s="35"/>
      <c r="M887" s="42"/>
      <c r="N887" s="42"/>
      <c r="O887" s="42"/>
      <c r="P887" s="42"/>
      <c r="Q887" s="35"/>
      <c r="R887" s="35"/>
    </row>
    <row r="888" spans="5:18" s="13" customFormat="1" ht="15.75" customHeight="1">
      <c r="E888" s="290"/>
      <c r="F888" s="319"/>
      <c r="G888" s="297"/>
      <c r="H888" s="303"/>
      <c r="I888" s="297"/>
      <c r="J888" s="35"/>
      <c r="K888" s="35"/>
      <c r="L888" s="35"/>
      <c r="M888" s="42"/>
      <c r="N888" s="42"/>
      <c r="O888" s="42"/>
      <c r="P888" s="42"/>
      <c r="Q888" s="35"/>
      <c r="R888" s="35"/>
    </row>
  </sheetData>
  <autoFilter ref="C2:P88"/>
  <mergeCells count="1">
    <mergeCell ref="O1:P1"/>
  </mergeCells>
  <phoneticPr fontId="0" type="noConversion"/>
  <dataValidations disablePrompts="1" count="1">
    <dataValidation type="textLength" operator="lessThan" allowBlank="1" showInputMessage="1" showErrorMessage="1" errorTitle="Zbyt długa nazwa towaru/usługi." error="Maksymalna ilość znaków dla tego pola wynosi 500." sqref="L365:P373 L203:P203 L436:P444">
      <formula1>500</formula1>
    </dataValidation>
  </dataValidations>
  <pageMargins left="0.7" right="0.7" top="0.75" bottom="0.75" header="0.3" footer="0.3"/>
  <pageSetup paperSize="9" orientation="portrait" r:id="rId1"/>
  <legacyDrawing r:id="rId2"/>
  <controls>
    <control shapeId="1056" r:id="rId3" name="Control 32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:N895"/>
  <sheetViews>
    <sheetView topLeftCell="B1" zoomScale="75" zoomScaleNormal="75" workbookViewId="0">
      <pane ySplit="2" topLeftCell="A3" activePane="bottomLeft" state="frozen"/>
      <selection activeCell="B1" sqref="B1"/>
      <selection pane="bottomLeft" activeCell="H73" sqref="H73"/>
    </sheetView>
  </sheetViews>
  <sheetFormatPr defaultRowHeight="15.75"/>
  <cols>
    <col min="1" max="1" width="6.42578125" style="13" hidden="1" customWidth="1"/>
    <col min="2" max="2" width="6" style="9" customWidth="1"/>
    <col min="3" max="3" width="8.5703125" style="9" customWidth="1"/>
    <col min="4" max="4" width="15.140625" style="8" bestFit="1" customWidth="1"/>
    <col min="5" max="5" width="18.85546875" style="8" bestFit="1" customWidth="1"/>
    <col min="6" max="6" width="19" style="8" customWidth="1"/>
    <col min="7" max="7" width="13.42578125" style="8" customWidth="1"/>
    <col min="8" max="8" width="46.85546875" style="8" customWidth="1"/>
    <col min="9" max="9" width="11" style="43" bestFit="1" customWidth="1"/>
    <col min="10" max="10" width="9.28515625" style="43" bestFit="1" customWidth="1"/>
    <col min="11" max="11" width="9.28515625" style="117" bestFit="1" customWidth="1"/>
    <col min="12" max="12" width="7.5703125" style="117" bestFit="1" customWidth="1"/>
    <col min="13" max="13" width="10.42578125" style="126" bestFit="1" customWidth="1"/>
    <col min="14" max="14" width="13.5703125" style="118" bestFit="1" customWidth="1"/>
    <col min="15" max="16384" width="9.140625" style="9"/>
  </cols>
  <sheetData>
    <row r="1" spans="1:14">
      <c r="A1" s="4"/>
      <c r="B1" s="5"/>
      <c r="C1" s="6"/>
      <c r="D1" s="101"/>
      <c r="E1" s="7"/>
      <c r="F1" s="7"/>
      <c r="G1" s="7"/>
      <c r="H1" s="105"/>
      <c r="I1" s="92"/>
    </row>
    <row r="2" spans="1:14" s="13" customFormat="1" ht="94.5">
      <c r="A2" s="10" t="s">
        <v>182</v>
      </c>
      <c r="B2" s="11" t="s">
        <v>183</v>
      </c>
      <c r="C2" s="12" t="s">
        <v>198</v>
      </c>
      <c r="D2" s="37" t="s">
        <v>184</v>
      </c>
      <c r="E2" s="38" t="s">
        <v>169</v>
      </c>
      <c r="F2" s="39" t="s">
        <v>138</v>
      </c>
      <c r="G2" s="39" t="s">
        <v>170</v>
      </c>
      <c r="H2" s="11" t="s">
        <v>171</v>
      </c>
      <c r="I2" s="46" t="s">
        <v>172</v>
      </c>
      <c r="J2" s="130" t="s">
        <v>135</v>
      </c>
      <c r="K2" s="125" t="s">
        <v>133</v>
      </c>
      <c r="L2" s="125" t="s">
        <v>134</v>
      </c>
      <c r="M2" s="125" t="s">
        <v>136</v>
      </c>
      <c r="N2" s="131" t="s">
        <v>137</v>
      </c>
    </row>
    <row r="3" spans="1:14" ht="15.75" customHeight="1">
      <c r="A3" s="9"/>
      <c r="B3" s="14"/>
      <c r="C3" s="14"/>
      <c r="D3" s="98"/>
      <c r="E3" s="15"/>
      <c r="F3" s="15"/>
      <c r="G3" s="15"/>
      <c r="H3" s="16" t="s">
        <v>195</v>
      </c>
      <c r="I3" s="40"/>
      <c r="J3" s="93"/>
      <c r="K3" s="93"/>
      <c r="L3" s="93"/>
      <c r="M3" s="93"/>
      <c r="N3" s="93"/>
    </row>
    <row r="4" spans="1:14" ht="47.25">
      <c r="A4" s="9"/>
      <c r="B4" s="20" t="s">
        <v>186</v>
      </c>
      <c r="C4" s="18">
        <v>42095</v>
      </c>
      <c r="D4" s="19" t="s">
        <v>29</v>
      </c>
      <c r="E4" s="19" t="s">
        <v>30</v>
      </c>
      <c r="F4" s="19" t="s">
        <v>5</v>
      </c>
      <c r="G4" s="19" t="s">
        <v>31</v>
      </c>
      <c r="H4" s="19" t="s">
        <v>47</v>
      </c>
      <c r="I4" s="36">
        <v>1848.13</v>
      </c>
      <c r="J4" s="123">
        <v>1068.25</v>
      </c>
      <c r="K4" s="124">
        <v>643.88</v>
      </c>
      <c r="L4" s="124">
        <v>136</v>
      </c>
      <c r="M4" s="125">
        <f>SUM(J4:L4)</f>
        <v>1848.13</v>
      </c>
      <c r="N4" s="119">
        <f>I4-M4</f>
        <v>0</v>
      </c>
    </row>
    <row r="5" spans="1:14" ht="47.25">
      <c r="A5" s="9"/>
      <c r="B5" s="20" t="s">
        <v>186</v>
      </c>
      <c r="C5" s="18">
        <v>42095</v>
      </c>
      <c r="D5" s="19" t="s">
        <v>29</v>
      </c>
      <c r="E5" s="19" t="s">
        <v>30</v>
      </c>
      <c r="F5" s="19" t="s">
        <v>9</v>
      </c>
      <c r="G5" s="19" t="s">
        <v>31</v>
      </c>
      <c r="H5" s="19" t="s">
        <v>48</v>
      </c>
      <c r="I5" s="36">
        <v>1494.63</v>
      </c>
      <c r="J5" s="123">
        <v>863.89</v>
      </c>
      <c r="K5" s="124">
        <v>520.74</v>
      </c>
      <c r="L5" s="124">
        <v>110</v>
      </c>
      <c r="M5" s="125">
        <f t="shared" ref="M5:M33" si="0">SUM(J5:L5)</f>
        <v>1494.63</v>
      </c>
      <c r="N5" s="119">
        <f t="shared" ref="N5:N33" si="1">I5-M5</f>
        <v>0</v>
      </c>
    </row>
    <row r="6" spans="1:14" ht="47.25">
      <c r="A6" s="9"/>
      <c r="B6" s="20" t="s">
        <v>186</v>
      </c>
      <c r="C6" s="18">
        <v>42095</v>
      </c>
      <c r="D6" s="19" t="s">
        <v>29</v>
      </c>
      <c r="E6" s="19" t="s">
        <v>30</v>
      </c>
      <c r="F6" s="19" t="s">
        <v>19</v>
      </c>
      <c r="G6" s="19" t="s">
        <v>31</v>
      </c>
      <c r="H6" s="19" t="s">
        <v>49</v>
      </c>
      <c r="I6" s="36">
        <v>1735.42</v>
      </c>
      <c r="J6" s="123">
        <v>1069.8</v>
      </c>
      <c r="K6" s="124">
        <v>604.62</v>
      </c>
      <c r="L6" s="124">
        <v>61</v>
      </c>
      <c r="M6" s="125">
        <f t="shared" si="0"/>
        <v>1735.42</v>
      </c>
      <c r="N6" s="119">
        <f t="shared" si="1"/>
        <v>0</v>
      </c>
    </row>
    <row r="7" spans="1:14" ht="47.25">
      <c r="A7" s="9"/>
      <c r="B7" s="20" t="s">
        <v>186</v>
      </c>
      <c r="C7" s="18">
        <v>42095</v>
      </c>
      <c r="D7" s="19" t="s">
        <v>29</v>
      </c>
      <c r="E7" s="19" t="s">
        <v>30</v>
      </c>
      <c r="F7" s="19" t="s">
        <v>20</v>
      </c>
      <c r="G7" s="19" t="s">
        <v>31</v>
      </c>
      <c r="H7" s="19" t="s">
        <v>50</v>
      </c>
      <c r="I7" s="36">
        <v>792.95</v>
      </c>
      <c r="J7" s="123">
        <v>458.68</v>
      </c>
      <c r="K7" s="124">
        <v>276.27</v>
      </c>
      <c r="L7" s="124">
        <v>58</v>
      </c>
      <c r="M7" s="125">
        <f t="shared" si="0"/>
        <v>792.95</v>
      </c>
      <c r="N7" s="119">
        <f t="shared" si="1"/>
        <v>0</v>
      </c>
    </row>
    <row r="8" spans="1:14" ht="47.25">
      <c r="A8" s="9"/>
      <c r="B8" s="20" t="s">
        <v>186</v>
      </c>
      <c r="C8" s="18">
        <v>42095</v>
      </c>
      <c r="D8" s="19" t="s">
        <v>29</v>
      </c>
      <c r="E8" s="19" t="s">
        <v>30</v>
      </c>
      <c r="F8" s="19" t="s">
        <v>21</v>
      </c>
      <c r="G8" s="19" t="s">
        <v>31</v>
      </c>
      <c r="H8" s="19" t="s">
        <v>51</v>
      </c>
      <c r="I8" s="36">
        <v>876.53</v>
      </c>
      <c r="J8" s="123">
        <v>507.14</v>
      </c>
      <c r="K8" s="124">
        <v>305.39</v>
      </c>
      <c r="L8" s="124">
        <v>64</v>
      </c>
      <c r="M8" s="125">
        <f t="shared" si="0"/>
        <v>876.53</v>
      </c>
      <c r="N8" s="119">
        <f t="shared" si="1"/>
        <v>0</v>
      </c>
    </row>
    <row r="9" spans="1:14" ht="47.25">
      <c r="A9" s="9"/>
      <c r="B9" s="20" t="s">
        <v>186</v>
      </c>
      <c r="C9" s="18">
        <v>42095</v>
      </c>
      <c r="D9" s="19" t="s">
        <v>29</v>
      </c>
      <c r="E9" s="19" t="s">
        <v>30</v>
      </c>
      <c r="F9" s="19" t="s">
        <v>22</v>
      </c>
      <c r="G9" s="19" t="s">
        <v>31</v>
      </c>
      <c r="H9" s="19" t="s">
        <v>52</v>
      </c>
      <c r="I9" s="36">
        <v>142.80000000000001</v>
      </c>
      <c r="J9" s="123">
        <v>84</v>
      </c>
      <c r="K9" s="124">
        <v>47.8</v>
      </c>
      <c r="L9" s="124">
        <v>11</v>
      </c>
      <c r="M9" s="125">
        <f t="shared" si="0"/>
        <v>142.80000000000001</v>
      </c>
      <c r="N9" s="119">
        <f t="shared" si="1"/>
        <v>0</v>
      </c>
    </row>
    <row r="10" spans="1:14">
      <c r="A10" s="9"/>
      <c r="B10" s="14"/>
      <c r="C10" s="14"/>
      <c r="D10" s="98"/>
      <c r="E10" s="15"/>
      <c r="F10" s="15"/>
      <c r="G10" s="15"/>
      <c r="H10" s="16" t="s">
        <v>187</v>
      </c>
      <c r="I10" s="132" t="s">
        <v>140</v>
      </c>
      <c r="J10" s="129">
        <f>SUM(J4:J9)</f>
        <v>4051.7599999999993</v>
      </c>
      <c r="K10" s="129">
        <f>SUM(K4:K9)</f>
        <v>2398.6999999999998</v>
      </c>
      <c r="L10" s="129">
        <f>SUM(L4:L9)</f>
        <v>440</v>
      </c>
      <c r="M10" s="129">
        <f>SUM(M4:M9)</f>
        <v>6890.46</v>
      </c>
      <c r="N10" s="93"/>
    </row>
    <row r="11" spans="1:14" ht="47.25">
      <c r="A11" s="9"/>
      <c r="B11" s="20" t="s">
        <v>186</v>
      </c>
      <c r="C11" s="18">
        <v>42125</v>
      </c>
      <c r="D11" s="19" t="s">
        <v>41</v>
      </c>
      <c r="E11" s="19" t="s">
        <v>32</v>
      </c>
      <c r="F11" s="19" t="s">
        <v>9</v>
      </c>
      <c r="G11" s="19" t="s">
        <v>33</v>
      </c>
      <c r="H11" s="19" t="s">
        <v>53</v>
      </c>
      <c r="I11" s="36">
        <v>1876.45</v>
      </c>
      <c r="J11" s="123">
        <v>1084.68</v>
      </c>
      <c r="K11" s="124">
        <v>653.77</v>
      </c>
      <c r="L11" s="124">
        <v>138</v>
      </c>
      <c r="M11" s="125">
        <f t="shared" si="0"/>
        <v>1876.45</v>
      </c>
      <c r="N11" s="119">
        <f t="shared" si="1"/>
        <v>0</v>
      </c>
    </row>
    <row r="12" spans="1:14" ht="47.25">
      <c r="A12" s="9"/>
      <c r="B12" s="20" t="s">
        <v>186</v>
      </c>
      <c r="C12" s="18">
        <v>42125</v>
      </c>
      <c r="D12" s="19" t="s">
        <v>41</v>
      </c>
      <c r="E12" s="19" t="s">
        <v>32</v>
      </c>
      <c r="F12" s="19" t="s">
        <v>24</v>
      </c>
      <c r="G12" s="19" t="s">
        <v>33</v>
      </c>
      <c r="H12" s="19" t="s">
        <v>54</v>
      </c>
      <c r="I12" s="36">
        <v>1210.4000000000001</v>
      </c>
      <c r="J12" s="123">
        <v>699.7</v>
      </c>
      <c r="K12" s="124">
        <v>421.7</v>
      </c>
      <c r="L12" s="124">
        <v>89</v>
      </c>
      <c r="M12" s="125">
        <f t="shared" si="0"/>
        <v>1210.4000000000001</v>
      </c>
      <c r="N12" s="119">
        <f t="shared" si="1"/>
        <v>0</v>
      </c>
    </row>
    <row r="13" spans="1:14" ht="47.25">
      <c r="A13" s="9"/>
      <c r="B13" s="20" t="s">
        <v>186</v>
      </c>
      <c r="C13" s="18">
        <v>42125</v>
      </c>
      <c r="D13" s="19" t="s">
        <v>41</v>
      </c>
      <c r="E13" s="19" t="s">
        <v>32</v>
      </c>
      <c r="F13" s="19" t="s">
        <v>19</v>
      </c>
      <c r="G13" s="19" t="s">
        <v>33</v>
      </c>
      <c r="H13" s="19" t="s">
        <v>55</v>
      </c>
      <c r="I13" s="36">
        <v>1697.51</v>
      </c>
      <c r="J13" s="123">
        <v>996.19</v>
      </c>
      <c r="K13" s="124">
        <v>574.32000000000005</v>
      </c>
      <c r="L13" s="124">
        <v>127</v>
      </c>
      <c r="M13" s="125">
        <f t="shared" si="0"/>
        <v>1697.5100000000002</v>
      </c>
      <c r="N13" s="119">
        <f t="shared" si="1"/>
        <v>0</v>
      </c>
    </row>
    <row r="14" spans="1:14" ht="46.5" customHeight="1">
      <c r="A14" s="9"/>
      <c r="B14" s="20" t="s">
        <v>186</v>
      </c>
      <c r="C14" s="18">
        <v>42125</v>
      </c>
      <c r="D14" s="19" t="s">
        <v>41</v>
      </c>
      <c r="E14" s="19" t="s">
        <v>32</v>
      </c>
      <c r="F14" s="19" t="s">
        <v>20</v>
      </c>
      <c r="G14" s="19" t="s">
        <v>33</v>
      </c>
      <c r="H14" s="19" t="s">
        <v>56</v>
      </c>
      <c r="I14" s="36">
        <v>800.67</v>
      </c>
      <c r="J14" s="123">
        <v>462.71</v>
      </c>
      <c r="K14" s="124">
        <v>278.95999999999998</v>
      </c>
      <c r="L14" s="124">
        <v>59</v>
      </c>
      <c r="M14" s="125">
        <f t="shared" si="0"/>
        <v>800.67</v>
      </c>
      <c r="N14" s="119">
        <f t="shared" si="1"/>
        <v>0</v>
      </c>
    </row>
    <row r="15" spans="1:14" ht="47.25">
      <c r="A15" s="9"/>
      <c r="B15" s="20" t="s">
        <v>186</v>
      </c>
      <c r="C15" s="18">
        <v>42125</v>
      </c>
      <c r="D15" s="19" t="s">
        <v>41</v>
      </c>
      <c r="E15" s="19" t="s">
        <v>32</v>
      </c>
      <c r="F15" s="19" t="s">
        <v>21</v>
      </c>
      <c r="G15" s="19" t="s">
        <v>33</v>
      </c>
      <c r="H15" s="19" t="s">
        <v>57</v>
      </c>
      <c r="I15" s="36">
        <v>865.87</v>
      </c>
      <c r="J15" s="123">
        <v>500.19</v>
      </c>
      <c r="K15" s="124">
        <v>301.68</v>
      </c>
      <c r="L15" s="124">
        <v>64</v>
      </c>
      <c r="M15" s="125">
        <f t="shared" si="0"/>
        <v>865.87</v>
      </c>
      <c r="N15" s="119">
        <f t="shared" si="1"/>
        <v>0</v>
      </c>
    </row>
    <row r="16" spans="1:14" ht="31.5">
      <c r="A16" s="9"/>
      <c r="B16" s="20" t="s">
        <v>186</v>
      </c>
      <c r="C16" s="18">
        <v>42125</v>
      </c>
      <c r="D16" s="19" t="s">
        <v>41</v>
      </c>
      <c r="E16" s="19" t="s">
        <v>32</v>
      </c>
      <c r="F16" s="19" t="s">
        <v>22</v>
      </c>
      <c r="G16" s="19" t="s">
        <v>33</v>
      </c>
      <c r="H16" s="19" t="s">
        <v>59</v>
      </c>
      <c r="I16" s="36">
        <v>150.28</v>
      </c>
      <c r="J16" s="123">
        <v>88.96</v>
      </c>
      <c r="K16" s="124">
        <v>50.32</v>
      </c>
      <c r="L16" s="124">
        <v>11</v>
      </c>
      <c r="M16" s="125">
        <f t="shared" si="0"/>
        <v>150.28</v>
      </c>
      <c r="N16" s="119">
        <f t="shared" si="1"/>
        <v>0</v>
      </c>
    </row>
    <row r="17" spans="1:14" ht="47.25">
      <c r="A17" s="9"/>
      <c r="B17" s="20" t="s">
        <v>186</v>
      </c>
      <c r="C17" s="18">
        <v>42125</v>
      </c>
      <c r="D17" s="19" t="s">
        <v>41</v>
      </c>
      <c r="E17" s="19" t="s">
        <v>32</v>
      </c>
      <c r="F17" s="19" t="s">
        <v>23</v>
      </c>
      <c r="G17" s="19" t="s">
        <v>33</v>
      </c>
      <c r="H17" s="19" t="s">
        <v>58</v>
      </c>
      <c r="I17" s="36">
        <v>1111.98</v>
      </c>
      <c r="J17" s="123">
        <v>642.54</v>
      </c>
      <c r="K17" s="124">
        <v>387.44</v>
      </c>
      <c r="L17" s="124">
        <v>82</v>
      </c>
      <c r="M17" s="125">
        <f t="shared" si="0"/>
        <v>1111.98</v>
      </c>
      <c r="N17" s="119">
        <f t="shared" si="1"/>
        <v>0</v>
      </c>
    </row>
    <row r="18" spans="1:14">
      <c r="A18" s="9"/>
      <c r="B18" s="14"/>
      <c r="C18" s="14"/>
      <c r="D18" s="98"/>
      <c r="E18" s="15"/>
      <c r="F18" s="15"/>
      <c r="G18" s="15"/>
      <c r="H18" s="16" t="s">
        <v>188</v>
      </c>
      <c r="I18" s="132" t="s">
        <v>141</v>
      </c>
      <c r="J18" s="129">
        <f>SUM(J11:J17)</f>
        <v>4474.97</v>
      </c>
      <c r="K18" s="129">
        <f>SUM(K11:K17)</f>
        <v>2668.19</v>
      </c>
      <c r="L18" s="129">
        <f>SUM(L11:L17)</f>
        <v>570</v>
      </c>
      <c r="M18" s="129">
        <f>SUM(M11:M17)</f>
        <v>7713.16</v>
      </c>
      <c r="N18" s="93"/>
    </row>
    <row r="19" spans="1:14" ht="47.25">
      <c r="A19" s="9"/>
      <c r="B19" s="20" t="s">
        <v>186</v>
      </c>
      <c r="C19" s="18">
        <v>42156</v>
      </c>
      <c r="D19" s="19" t="s">
        <v>42</v>
      </c>
      <c r="E19" s="19" t="s">
        <v>34</v>
      </c>
      <c r="F19" s="19" t="s">
        <v>9</v>
      </c>
      <c r="G19" s="19" t="s">
        <v>35</v>
      </c>
      <c r="H19" s="19" t="s">
        <v>60</v>
      </c>
      <c r="I19" s="36">
        <v>1876.45</v>
      </c>
      <c r="J19" s="123">
        <v>1084.68</v>
      </c>
      <c r="K19" s="124">
        <v>653.77</v>
      </c>
      <c r="L19" s="124">
        <v>138</v>
      </c>
      <c r="M19" s="125">
        <f t="shared" si="0"/>
        <v>1876.45</v>
      </c>
      <c r="N19" s="119">
        <f t="shared" si="1"/>
        <v>0</v>
      </c>
    </row>
    <row r="20" spans="1:14" ht="47.25">
      <c r="A20" s="9"/>
      <c r="B20" s="20" t="s">
        <v>186</v>
      </c>
      <c r="C20" s="18">
        <v>42156</v>
      </c>
      <c r="D20" s="19" t="s">
        <v>42</v>
      </c>
      <c r="E20" s="19" t="s">
        <v>34</v>
      </c>
      <c r="F20" s="19" t="s">
        <v>24</v>
      </c>
      <c r="G20" s="19" t="s">
        <v>35</v>
      </c>
      <c r="H20" s="19" t="s">
        <v>61</v>
      </c>
      <c r="I20" s="36">
        <v>1210.4100000000001</v>
      </c>
      <c r="J20" s="123">
        <v>699.69</v>
      </c>
      <c r="K20" s="124">
        <v>421.72</v>
      </c>
      <c r="L20" s="124">
        <v>89</v>
      </c>
      <c r="M20" s="125">
        <f t="shared" si="0"/>
        <v>1210.4100000000001</v>
      </c>
      <c r="N20" s="119">
        <f t="shared" si="1"/>
        <v>0</v>
      </c>
    </row>
    <row r="21" spans="1:14" ht="47.25">
      <c r="A21" s="9"/>
      <c r="B21" s="20" t="s">
        <v>186</v>
      </c>
      <c r="C21" s="18">
        <v>42156</v>
      </c>
      <c r="D21" s="19" t="s">
        <v>42</v>
      </c>
      <c r="E21" s="19" t="s">
        <v>34</v>
      </c>
      <c r="F21" s="19" t="s">
        <v>19</v>
      </c>
      <c r="G21" s="19" t="s">
        <v>35</v>
      </c>
      <c r="H21" s="19" t="s">
        <v>62</v>
      </c>
      <c r="I21" s="36">
        <v>1747.74</v>
      </c>
      <c r="J21" s="123">
        <v>1010.81</v>
      </c>
      <c r="K21" s="124">
        <v>608.92999999999995</v>
      </c>
      <c r="L21" s="124">
        <v>128</v>
      </c>
      <c r="M21" s="125">
        <f t="shared" si="0"/>
        <v>1747.7399999999998</v>
      </c>
      <c r="N21" s="119">
        <f t="shared" si="1"/>
        <v>0</v>
      </c>
    </row>
    <row r="22" spans="1:14" ht="47.25">
      <c r="A22" s="9"/>
      <c r="B22" s="20" t="s">
        <v>186</v>
      </c>
      <c r="C22" s="18">
        <v>42156</v>
      </c>
      <c r="D22" s="19" t="s">
        <v>42</v>
      </c>
      <c r="E22" s="19" t="s">
        <v>34</v>
      </c>
      <c r="F22" s="19" t="s">
        <v>20</v>
      </c>
      <c r="G22" s="19" t="s">
        <v>35</v>
      </c>
      <c r="H22" s="19" t="s">
        <v>63</v>
      </c>
      <c r="I22" s="36">
        <v>800.67</v>
      </c>
      <c r="J22" s="123">
        <v>462.71</v>
      </c>
      <c r="K22" s="124">
        <v>278.95999999999998</v>
      </c>
      <c r="L22" s="124">
        <v>59</v>
      </c>
      <c r="M22" s="125">
        <f t="shared" si="0"/>
        <v>800.67</v>
      </c>
      <c r="N22" s="119">
        <f t="shared" si="1"/>
        <v>0</v>
      </c>
    </row>
    <row r="23" spans="1:14" ht="47.25">
      <c r="A23" s="9"/>
      <c r="B23" s="20" t="s">
        <v>186</v>
      </c>
      <c r="C23" s="18">
        <v>42156</v>
      </c>
      <c r="D23" s="19" t="s">
        <v>42</v>
      </c>
      <c r="E23" s="19" t="s">
        <v>34</v>
      </c>
      <c r="F23" s="19" t="s">
        <v>21</v>
      </c>
      <c r="G23" s="19" t="s">
        <v>35</v>
      </c>
      <c r="H23" s="19" t="s">
        <v>64</v>
      </c>
      <c r="I23" s="36">
        <v>865.86</v>
      </c>
      <c r="J23" s="123">
        <v>500.2</v>
      </c>
      <c r="K23" s="124">
        <v>301.66000000000003</v>
      </c>
      <c r="L23" s="124">
        <v>64</v>
      </c>
      <c r="M23" s="125">
        <f t="shared" si="0"/>
        <v>865.86</v>
      </c>
      <c r="N23" s="119">
        <f t="shared" si="1"/>
        <v>0</v>
      </c>
    </row>
    <row r="24" spans="1:14" ht="47.25">
      <c r="A24" s="9"/>
      <c r="B24" s="20" t="s">
        <v>186</v>
      </c>
      <c r="C24" s="18">
        <v>42156</v>
      </c>
      <c r="D24" s="19" t="s">
        <v>42</v>
      </c>
      <c r="E24" s="19" t="s">
        <v>34</v>
      </c>
      <c r="F24" s="19" t="s">
        <v>22</v>
      </c>
      <c r="G24" s="19" t="s">
        <v>35</v>
      </c>
      <c r="H24" s="19" t="s">
        <v>65</v>
      </c>
      <c r="I24" s="36">
        <v>150.28</v>
      </c>
      <c r="J24" s="123">
        <v>88.96</v>
      </c>
      <c r="K24" s="124">
        <v>50.32</v>
      </c>
      <c r="L24" s="124">
        <v>11</v>
      </c>
      <c r="M24" s="125">
        <f t="shared" si="0"/>
        <v>150.28</v>
      </c>
      <c r="N24" s="119">
        <f t="shared" si="1"/>
        <v>0</v>
      </c>
    </row>
    <row r="25" spans="1:14" ht="47.25">
      <c r="A25" s="9"/>
      <c r="B25" s="20" t="s">
        <v>186</v>
      </c>
      <c r="C25" s="18">
        <v>42156</v>
      </c>
      <c r="D25" s="19" t="s">
        <v>42</v>
      </c>
      <c r="E25" s="19" t="s">
        <v>34</v>
      </c>
      <c r="F25" s="19" t="s">
        <v>23</v>
      </c>
      <c r="G25" s="19" t="s">
        <v>35</v>
      </c>
      <c r="H25" s="19" t="s">
        <v>66</v>
      </c>
      <c r="I25" s="36">
        <v>1111.97</v>
      </c>
      <c r="J25" s="123">
        <v>642.55999999999995</v>
      </c>
      <c r="K25" s="124">
        <v>387.41</v>
      </c>
      <c r="L25" s="124">
        <v>82</v>
      </c>
      <c r="M25" s="125">
        <f t="shared" si="0"/>
        <v>1111.97</v>
      </c>
      <c r="N25" s="119">
        <f t="shared" si="1"/>
        <v>0</v>
      </c>
    </row>
    <row r="26" spans="1:14">
      <c r="A26" s="9"/>
      <c r="B26" s="14"/>
      <c r="C26" s="14"/>
      <c r="D26" s="98"/>
      <c r="E26" s="15"/>
      <c r="F26" s="15"/>
      <c r="G26" s="15"/>
      <c r="H26" s="16" t="s">
        <v>189</v>
      </c>
      <c r="I26" s="132" t="s">
        <v>139</v>
      </c>
      <c r="J26" s="129">
        <f>SUM(J19:J25)</f>
        <v>4489.6100000000006</v>
      </c>
      <c r="K26" s="129">
        <f>SUM(K19:K25)</f>
        <v>2702.77</v>
      </c>
      <c r="L26" s="129">
        <f>SUM(L19:L25)</f>
        <v>571</v>
      </c>
      <c r="M26" s="129">
        <f>SUM(M19:M25)</f>
        <v>7763.38</v>
      </c>
      <c r="N26" s="93"/>
    </row>
    <row r="27" spans="1:14" ht="47.25">
      <c r="A27" s="9"/>
      <c r="B27" s="17" t="s">
        <v>190</v>
      </c>
      <c r="C27" s="18">
        <v>42186</v>
      </c>
      <c r="D27" s="19" t="s">
        <v>43</v>
      </c>
      <c r="E27" s="19" t="s">
        <v>36</v>
      </c>
      <c r="F27" s="19" t="s">
        <v>9</v>
      </c>
      <c r="G27" s="19" t="s">
        <v>199</v>
      </c>
      <c r="H27" s="19" t="s">
        <v>67</v>
      </c>
      <c r="I27" s="36">
        <v>1876.43</v>
      </c>
      <c r="J27" s="123">
        <v>1084.69</v>
      </c>
      <c r="K27" s="124">
        <v>653.74</v>
      </c>
      <c r="L27" s="124">
        <v>138</v>
      </c>
      <c r="M27" s="125">
        <f t="shared" si="0"/>
        <v>1876.43</v>
      </c>
      <c r="N27" s="119">
        <f t="shared" si="1"/>
        <v>0</v>
      </c>
    </row>
    <row r="28" spans="1:14" ht="47.25">
      <c r="A28" s="9"/>
      <c r="B28" s="17" t="s">
        <v>190</v>
      </c>
      <c r="C28" s="18">
        <v>42186</v>
      </c>
      <c r="D28" s="19" t="s">
        <v>43</v>
      </c>
      <c r="E28" s="19" t="s">
        <v>36</v>
      </c>
      <c r="F28" s="19" t="s">
        <v>24</v>
      </c>
      <c r="G28" s="19" t="s">
        <v>199</v>
      </c>
      <c r="H28" s="19" t="s">
        <v>68</v>
      </c>
      <c r="I28" s="36">
        <v>1210.4000000000001</v>
      </c>
      <c r="J28" s="123">
        <v>699.7</v>
      </c>
      <c r="K28" s="124">
        <v>421.7</v>
      </c>
      <c r="L28" s="124">
        <v>89</v>
      </c>
      <c r="M28" s="125">
        <f t="shared" si="0"/>
        <v>1210.4000000000001</v>
      </c>
      <c r="N28" s="119">
        <f t="shared" si="1"/>
        <v>0</v>
      </c>
    </row>
    <row r="29" spans="1:14" ht="47.25">
      <c r="A29" s="9"/>
      <c r="B29" s="17" t="s">
        <v>190</v>
      </c>
      <c r="C29" s="18">
        <v>42186</v>
      </c>
      <c r="D29" s="19" t="s">
        <v>43</v>
      </c>
      <c r="E29" s="19" t="s">
        <v>36</v>
      </c>
      <c r="F29" s="19" t="s">
        <v>19</v>
      </c>
      <c r="G29" s="19" t="s">
        <v>199</v>
      </c>
      <c r="H29" s="19" t="s">
        <v>69</v>
      </c>
      <c r="I29" s="36">
        <v>1747.73</v>
      </c>
      <c r="J29" s="123">
        <v>1010.82</v>
      </c>
      <c r="K29" s="124">
        <v>608.91</v>
      </c>
      <c r="L29" s="124">
        <v>128</v>
      </c>
      <c r="M29" s="125">
        <f t="shared" si="0"/>
        <v>1747.73</v>
      </c>
      <c r="N29" s="119">
        <f t="shared" si="1"/>
        <v>0</v>
      </c>
    </row>
    <row r="30" spans="1:14" ht="47.25">
      <c r="A30" s="9"/>
      <c r="B30" s="17" t="s">
        <v>190</v>
      </c>
      <c r="C30" s="18">
        <v>42186</v>
      </c>
      <c r="D30" s="19" t="s">
        <v>43</v>
      </c>
      <c r="E30" s="19" t="s">
        <v>36</v>
      </c>
      <c r="F30" s="19" t="s">
        <v>20</v>
      </c>
      <c r="G30" s="19" t="s">
        <v>199</v>
      </c>
      <c r="H30" s="19" t="s">
        <v>70</v>
      </c>
      <c r="I30" s="36">
        <v>800.67</v>
      </c>
      <c r="J30" s="123">
        <v>462.7</v>
      </c>
      <c r="K30" s="124">
        <v>278.97000000000003</v>
      </c>
      <c r="L30" s="124">
        <v>59</v>
      </c>
      <c r="M30" s="125">
        <f t="shared" si="0"/>
        <v>800.67000000000007</v>
      </c>
      <c r="N30" s="119">
        <f t="shared" si="1"/>
        <v>0</v>
      </c>
    </row>
    <row r="31" spans="1:14" ht="47.25">
      <c r="A31" s="9"/>
      <c r="B31" s="17" t="s">
        <v>190</v>
      </c>
      <c r="C31" s="18">
        <v>42186</v>
      </c>
      <c r="D31" s="19" t="s">
        <v>43</v>
      </c>
      <c r="E31" s="19" t="s">
        <v>36</v>
      </c>
      <c r="F31" s="19" t="s">
        <v>21</v>
      </c>
      <c r="G31" s="19" t="s">
        <v>199</v>
      </c>
      <c r="H31" s="19" t="s">
        <v>71</v>
      </c>
      <c r="I31" s="36">
        <v>865.86</v>
      </c>
      <c r="J31" s="123">
        <v>500.2</v>
      </c>
      <c r="K31" s="124">
        <v>301.66000000000003</v>
      </c>
      <c r="L31" s="124">
        <v>64</v>
      </c>
      <c r="M31" s="125">
        <f t="shared" si="0"/>
        <v>865.86</v>
      </c>
      <c r="N31" s="119">
        <f t="shared" si="1"/>
        <v>0</v>
      </c>
    </row>
    <row r="32" spans="1:14" ht="47.25">
      <c r="A32" s="9"/>
      <c r="B32" s="17" t="s">
        <v>190</v>
      </c>
      <c r="C32" s="18">
        <v>42186</v>
      </c>
      <c r="D32" s="19" t="s">
        <v>43</v>
      </c>
      <c r="E32" s="19" t="s">
        <v>36</v>
      </c>
      <c r="F32" s="19" t="s">
        <v>22</v>
      </c>
      <c r="G32" s="19" t="s">
        <v>199</v>
      </c>
      <c r="H32" s="19" t="s">
        <v>72</v>
      </c>
      <c r="I32" s="36">
        <v>150.28</v>
      </c>
      <c r="J32" s="123">
        <v>88.96</v>
      </c>
      <c r="K32" s="124">
        <v>50.32</v>
      </c>
      <c r="L32" s="124">
        <v>11</v>
      </c>
      <c r="M32" s="125">
        <f t="shared" si="0"/>
        <v>150.28</v>
      </c>
      <c r="N32" s="119">
        <f t="shared" si="1"/>
        <v>0</v>
      </c>
    </row>
    <row r="33" spans="1:14" ht="47.25">
      <c r="A33" s="9"/>
      <c r="B33" s="17" t="s">
        <v>190</v>
      </c>
      <c r="C33" s="18">
        <v>42186</v>
      </c>
      <c r="D33" s="19" t="s">
        <v>43</v>
      </c>
      <c r="E33" s="19" t="s">
        <v>36</v>
      </c>
      <c r="F33" s="19" t="s">
        <v>23</v>
      </c>
      <c r="G33" s="19" t="s">
        <v>199</v>
      </c>
      <c r="H33" s="19" t="s">
        <v>73</v>
      </c>
      <c r="I33" s="36">
        <v>1111.98</v>
      </c>
      <c r="J33" s="123">
        <v>642.54999999999995</v>
      </c>
      <c r="K33" s="124">
        <v>387.43</v>
      </c>
      <c r="L33" s="124">
        <v>82</v>
      </c>
      <c r="M33" s="125">
        <f t="shared" si="0"/>
        <v>1111.98</v>
      </c>
      <c r="N33" s="119">
        <f t="shared" si="1"/>
        <v>0</v>
      </c>
    </row>
    <row r="34" spans="1:14">
      <c r="A34" s="9"/>
      <c r="B34" s="14"/>
      <c r="C34" s="14"/>
      <c r="D34" s="98"/>
      <c r="E34" s="15"/>
      <c r="F34" s="15"/>
      <c r="G34" s="15"/>
      <c r="H34" s="16" t="s">
        <v>191</v>
      </c>
      <c r="I34" s="132" t="s">
        <v>142</v>
      </c>
      <c r="J34" s="129">
        <f>SUM(J27:J33)</f>
        <v>4489.62</v>
      </c>
      <c r="K34" s="129">
        <f>SUM(K27:K33)</f>
        <v>2702.73</v>
      </c>
      <c r="L34" s="129">
        <f>SUM(L27:L33)</f>
        <v>571</v>
      </c>
      <c r="M34" s="129">
        <f>SUM(M27:M33)</f>
        <v>7763.3499999999985</v>
      </c>
      <c r="N34" s="93"/>
    </row>
    <row r="35" spans="1:14" ht="47.25">
      <c r="A35" s="9"/>
      <c r="B35" s="20" t="s">
        <v>190</v>
      </c>
      <c r="C35" s="18">
        <v>42217</v>
      </c>
      <c r="D35" s="19" t="s">
        <v>44</v>
      </c>
      <c r="E35" s="19" t="s">
        <v>37</v>
      </c>
      <c r="F35" s="19" t="s">
        <v>9</v>
      </c>
      <c r="G35" s="19" t="s">
        <v>38</v>
      </c>
      <c r="H35" s="19" t="s">
        <v>74</v>
      </c>
      <c r="I35" s="36">
        <v>1876.44</v>
      </c>
      <c r="J35" s="123">
        <v>1084.68</v>
      </c>
      <c r="K35" s="124">
        <v>653.76</v>
      </c>
      <c r="L35" s="124">
        <v>138</v>
      </c>
      <c r="M35" s="125">
        <f t="shared" ref="M35:M58" si="2">SUM(J35:L35)</f>
        <v>1876.44</v>
      </c>
      <c r="N35" s="119">
        <f t="shared" ref="N35:N58" si="3">I35-M35</f>
        <v>0</v>
      </c>
    </row>
    <row r="36" spans="1:14" ht="47.25">
      <c r="A36" s="9"/>
      <c r="B36" s="20" t="s">
        <v>190</v>
      </c>
      <c r="C36" s="18">
        <v>42217</v>
      </c>
      <c r="D36" s="19" t="s">
        <v>44</v>
      </c>
      <c r="E36" s="19" t="s">
        <v>37</v>
      </c>
      <c r="F36" s="19" t="s">
        <v>24</v>
      </c>
      <c r="G36" s="19" t="s">
        <v>38</v>
      </c>
      <c r="H36" s="19" t="s">
        <v>75</v>
      </c>
      <c r="I36" s="36">
        <v>1210.4100000000001</v>
      </c>
      <c r="J36" s="123">
        <v>699.68</v>
      </c>
      <c r="K36" s="124">
        <v>421.73</v>
      </c>
      <c r="L36" s="124">
        <v>89</v>
      </c>
      <c r="M36" s="125">
        <f t="shared" si="2"/>
        <v>1210.4099999999999</v>
      </c>
      <c r="N36" s="119">
        <f t="shared" si="3"/>
        <v>0</v>
      </c>
    </row>
    <row r="37" spans="1:14" ht="47.25">
      <c r="A37" s="9"/>
      <c r="B37" s="20" t="s">
        <v>190</v>
      </c>
      <c r="C37" s="18">
        <v>42217</v>
      </c>
      <c r="D37" s="19" t="s">
        <v>44</v>
      </c>
      <c r="E37" s="19" t="s">
        <v>37</v>
      </c>
      <c r="F37" s="19" t="s">
        <v>19</v>
      </c>
      <c r="G37" s="19" t="s">
        <v>38</v>
      </c>
      <c r="H37" s="19" t="s">
        <v>76</v>
      </c>
      <c r="I37" s="36">
        <v>1747.75</v>
      </c>
      <c r="J37" s="123">
        <v>1010.81</v>
      </c>
      <c r="K37" s="124">
        <v>608.94000000000005</v>
      </c>
      <c r="L37" s="124">
        <v>128</v>
      </c>
      <c r="M37" s="125">
        <f t="shared" si="2"/>
        <v>1747.75</v>
      </c>
      <c r="N37" s="119">
        <f t="shared" si="3"/>
        <v>0</v>
      </c>
    </row>
    <row r="38" spans="1:14" ht="47.25">
      <c r="A38" s="9"/>
      <c r="B38" s="20" t="s">
        <v>190</v>
      </c>
      <c r="C38" s="18">
        <v>42217</v>
      </c>
      <c r="D38" s="19" t="s">
        <v>44</v>
      </c>
      <c r="E38" s="19" t="s">
        <v>37</v>
      </c>
      <c r="F38" s="19" t="s">
        <v>20</v>
      </c>
      <c r="G38" s="19" t="s">
        <v>38</v>
      </c>
      <c r="H38" s="19" t="s">
        <v>77</v>
      </c>
      <c r="I38" s="36">
        <v>800.65</v>
      </c>
      <c r="J38" s="123">
        <v>462.73</v>
      </c>
      <c r="K38" s="124">
        <v>278.92</v>
      </c>
      <c r="L38" s="124">
        <v>59</v>
      </c>
      <c r="M38" s="125">
        <f t="shared" si="2"/>
        <v>800.65000000000009</v>
      </c>
      <c r="N38" s="119">
        <f t="shared" si="3"/>
        <v>0</v>
      </c>
    </row>
    <row r="39" spans="1:14" ht="47.25">
      <c r="A39" s="9"/>
      <c r="B39" s="20" t="s">
        <v>190</v>
      </c>
      <c r="C39" s="18">
        <v>42217</v>
      </c>
      <c r="D39" s="19" t="s">
        <v>44</v>
      </c>
      <c r="E39" s="19" t="s">
        <v>37</v>
      </c>
      <c r="F39" s="19" t="s">
        <v>21</v>
      </c>
      <c r="G39" s="19" t="s">
        <v>38</v>
      </c>
      <c r="H39" s="19" t="s">
        <v>78</v>
      </c>
      <c r="I39" s="36">
        <v>865.86</v>
      </c>
      <c r="J39" s="123">
        <v>500.21</v>
      </c>
      <c r="K39" s="124">
        <v>301.64999999999998</v>
      </c>
      <c r="L39" s="124">
        <v>64</v>
      </c>
      <c r="M39" s="125">
        <f t="shared" si="2"/>
        <v>865.8599999999999</v>
      </c>
      <c r="N39" s="119">
        <f t="shared" si="3"/>
        <v>0</v>
      </c>
    </row>
    <row r="40" spans="1:14" ht="47.25">
      <c r="A40" s="9"/>
      <c r="B40" s="20" t="s">
        <v>190</v>
      </c>
      <c r="C40" s="18">
        <v>42217</v>
      </c>
      <c r="D40" s="19" t="s">
        <v>44</v>
      </c>
      <c r="E40" s="19" t="s">
        <v>37</v>
      </c>
      <c r="F40" s="19" t="s">
        <v>22</v>
      </c>
      <c r="G40" s="19" t="s">
        <v>38</v>
      </c>
      <c r="H40" s="19" t="s">
        <v>79</v>
      </c>
      <c r="I40" s="36">
        <v>150.30000000000001</v>
      </c>
      <c r="J40" s="123">
        <v>88.96</v>
      </c>
      <c r="K40" s="124">
        <v>50.34</v>
      </c>
      <c r="L40" s="124">
        <v>11</v>
      </c>
      <c r="M40" s="125">
        <f t="shared" si="2"/>
        <v>150.30000000000001</v>
      </c>
      <c r="N40" s="119">
        <f t="shared" si="3"/>
        <v>0</v>
      </c>
    </row>
    <row r="41" spans="1:14" ht="47.25">
      <c r="A41" s="9"/>
      <c r="B41" s="20" t="s">
        <v>190</v>
      </c>
      <c r="C41" s="18">
        <v>42217</v>
      </c>
      <c r="D41" s="19" t="s">
        <v>44</v>
      </c>
      <c r="E41" s="19" t="s">
        <v>37</v>
      </c>
      <c r="F41" s="19" t="s">
        <v>23</v>
      </c>
      <c r="G41" s="19" t="s">
        <v>38</v>
      </c>
      <c r="H41" s="19" t="s">
        <v>80</v>
      </c>
      <c r="I41" s="36">
        <v>890.3</v>
      </c>
      <c r="J41" s="123">
        <v>617.24</v>
      </c>
      <c r="K41" s="124">
        <v>195.06</v>
      </c>
      <c r="L41" s="124">
        <v>78</v>
      </c>
      <c r="M41" s="125">
        <f t="shared" si="2"/>
        <v>890.3</v>
      </c>
      <c r="N41" s="119">
        <f t="shared" si="3"/>
        <v>0</v>
      </c>
    </row>
    <row r="42" spans="1:14">
      <c r="A42" s="9"/>
      <c r="B42" s="14"/>
      <c r="C42" s="14"/>
      <c r="D42" s="98"/>
      <c r="E42" s="15"/>
      <c r="F42" s="15"/>
      <c r="G42" s="15"/>
      <c r="H42" s="16" t="s">
        <v>192</v>
      </c>
      <c r="I42" s="132" t="s">
        <v>143</v>
      </c>
      <c r="J42" s="129">
        <f>SUM(J35:J41)</f>
        <v>4464.3100000000004</v>
      </c>
      <c r="K42" s="129">
        <f>SUM(K35:K41)</f>
        <v>2510.4</v>
      </c>
      <c r="L42" s="129">
        <f>SUM(L35:L41)</f>
        <v>567</v>
      </c>
      <c r="M42" s="129">
        <f>SUM(M35:M41)</f>
        <v>7541.71</v>
      </c>
      <c r="N42" s="93"/>
    </row>
    <row r="43" spans="1:14" ht="47.25">
      <c r="A43" s="9"/>
      <c r="B43" s="20" t="s">
        <v>190</v>
      </c>
      <c r="C43" s="18">
        <v>42248</v>
      </c>
      <c r="D43" s="19" t="s">
        <v>45</v>
      </c>
      <c r="E43" s="19" t="s">
        <v>39</v>
      </c>
      <c r="F43" s="19" t="s">
        <v>9</v>
      </c>
      <c r="G43" s="19" t="s">
        <v>200</v>
      </c>
      <c r="H43" s="19" t="s">
        <v>81</v>
      </c>
      <c r="I43" s="36">
        <v>1876.45</v>
      </c>
      <c r="J43" s="123">
        <v>1084.68</v>
      </c>
      <c r="K43" s="124">
        <v>653.77</v>
      </c>
      <c r="L43" s="124">
        <v>138</v>
      </c>
      <c r="M43" s="125">
        <f t="shared" si="2"/>
        <v>1876.45</v>
      </c>
      <c r="N43" s="119">
        <f t="shared" si="3"/>
        <v>0</v>
      </c>
    </row>
    <row r="44" spans="1:14" ht="47.25">
      <c r="A44" s="9"/>
      <c r="B44" s="20" t="s">
        <v>190</v>
      </c>
      <c r="C44" s="18">
        <v>42248</v>
      </c>
      <c r="D44" s="19" t="s">
        <v>45</v>
      </c>
      <c r="E44" s="19" t="s">
        <v>39</v>
      </c>
      <c r="F44" s="19" t="s">
        <v>12</v>
      </c>
      <c r="G44" s="19" t="s">
        <v>200</v>
      </c>
      <c r="H44" s="19" t="s">
        <v>82</v>
      </c>
      <c r="I44" s="36">
        <v>1111.98</v>
      </c>
      <c r="J44" s="123">
        <v>642.54</v>
      </c>
      <c r="K44" s="124">
        <v>387.44</v>
      </c>
      <c r="L44" s="124">
        <v>82</v>
      </c>
      <c r="M44" s="125">
        <f t="shared" si="2"/>
        <v>1111.98</v>
      </c>
      <c r="N44" s="119">
        <f t="shared" si="3"/>
        <v>0</v>
      </c>
    </row>
    <row r="45" spans="1:14" ht="47.25">
      <c r="A45" s="9"/>
      <c r="B45" s="20" t="s">
        <v>190</v>
      </c>
      <c r="C45" s="18">
        <v>42248</v>
      </c>
      <c r="D45" s="19" t="s">
        <v>45</v>
      </c>
      <c r="E45" s="19" t="s">
        <v>39</v>
      </c>
      <c r="F45" s="19" t="s">
        <v>24</v>
      </c>
      <c r="G45" s="19" t="s">
        <v>200</v>
      </c>
      <c r="H45" s="19" t="s">
        <v>83</v>
      </c>
      <c r="I45" s="36">
        <v>1210.4100000000001</v>
      </c>
      <c r="J45" s="123">
        <v>699.69</v>
      </c>
      <c r="K45" s="124">
        <v>421.72</v>
      </c>
      <c r="L45" s="124">
        <v>89</v>
      </c>
      <c r="M45" s="125">
        <f t="shared" si="2"/>
        <v>1210.4100000000001</v>
      </c>
      <c r="N45" s="119">
        <f t="shared" si="3"/>
        <v>0</v>
      </c>
    </row>
    <row r="46" spans="1:14" ht="47.25">
      <c r="A46" s="9"/>
      <c r="B46" s="20" t="s">
        <v>190</v>
      </c>
      <c r="C46" s="18">
        <v>42248</v>
      </c>
      <c r="D46" s="19" t="s">
        <v>45</v>
      </c>
      <c r="E46" s="19" t="s">
        <v>39</v>
      </c>
      <c r="F46" s="19" t="s">
        <v>19</v>
      </c>
      <c r="G46" s="19" t="s">
        <v>200</v>
      </c>
      <c r="H46" s="19" t="s">
        <v>84</v>
      </c>
      <c r="I46" s="36">
        <v>1747.74</v>
      </c>
      <c r="J46" s="123">
        <v>1010.81</v>
      </c>
      <c r="K46" s="124">
        <v>608.92999999999995</v>
      </c>
      <c r="L46" s="124">
        <v>128</v>
      </c>
      <c r="M46" s="125">
        <f t="shared" si="2"/>
        <v>1747.7399999999998</v>
      </c>
      <c r="N46" s="119">
        <f t="shared" si="3"/>
        <v>0</v>
      </c>
    </row>
    <row r="47" spans="1:14" ht="47.25">
      <c r="A47" s="9"/>
      <c r="B47" s="20" t="s">
        <v>190</v>
      </c>
      <c r="C47" s="18">
        <v>42248</v>
      </c>
      <c r="D47" s="19" t="s">
        <v>45</v>
      </c>
      <c r="E47" s="19" t="s">
        <v>39</v>
      </c>
      <c r="F47" s="19" t="s">
        <v>20</v>
      </c>
      <c r="G47" s="19" t="s">
        <v>200</v>
      </c>
      <c r="H47" s="19" t="s">
        <v>85</v>
      </c>
      <c r="I47" s="36">
        <v>800.67</v>
      </c>
      <c r="J47" s="123">
        <v>462.71</v>
      </c>
      <c r="K47" s="124">
        <v>278.95999999999998</v>
      </c>
      <c r="L47" s="124">
        <v>59</v>
      </c>
      <c r="M47" s="125">
        <f t="shared" si="2"/>
        <v>800.67</v>
      </c>
      <c r="N47" s="119">
        <f t="shared" si="3"/>
        <v>0</v>
      </c>
    </row>
    <row r="48" spans="1:14" ht="47.25">
      <c r="A48" s="9"/>
      <c r="B48" s="20" t="s">
        <v>190</v>
      </c>
      <c r="C48" s="18">
        <v>42248</v>
      </c>
      <c r="D48" s="19" t="s">
        <v>45</v>
      </c>
      <c r="E48" s="19" t="s">
        <v>39</v>
      </c>
      <c r="F48" s="19" t="s">
        <v>21</v>
      </c>
      <c r="G48" s="19" t="s">
        <v>200</v>
      </c>
      <c r="H48" s="19" t="s">
        <v>86</v>
      </c>
      <c r="I48" s="36">
        <v>865.87</v>
      </c>
      <c r="J48" s="123">
        <v>500.19</v>
      </c>
      <c r="K48" s="124">
        <v>301.68</v>
      </c>
      <c r="L48" s="124">
        <v>64</v>
      </c>
      <c r="M48" s="125">
        <f t="shared" si="2"/>
        <v>865.87</v>
      </c>
      <c r="N48" s="119">
        <f t="shared" si="3"/>
        <v>0</v>
      </c>
    </row>
    <row r="49" spans="1:14" ht="47.25">
      <c r="A49" s="9"/>
      <c r="B49" s="20" t="s">
        <v>190</v>
      </c>
      <c r="C49" s="18">
        <v>42248</v>
      </c>
      <c r="D49" s="19" t="s">
        <v>45</v>
      </c>
      <c r="E49" s="19" t="s">
        <v>39</v>
      </c>
      <c r="F49" s="19" t="s">
        <v>22</v>
      </c>
      <c r="G49" s="19" t="s">
        <v>200</v>
      </c>
      <c r="H49" s="19" t="s">
        <v>87</v>
      </c>
      <c r="I49" s="36">
        <v>150.28</v>
      </c>
      <c r="J49" s="123">
        <v>88.96</v>
      </c>
      <c r="K49" s="124">
        <v>50.32</v>
      </c>
      <c r="L49" s="124">
        <v>11</v>
      </c>
      <c r="M49" s="125">
        <f t="shared" si="2"/>
        <v>150.28</v>
      </c>
      <c r="N49" s="119">
        <f t="shared" si="3"/>
        <v>0</v>
      </c>
    </row>
    <row r="50" spans="1:14">
      <c r="A50" s="9"/>
      <c r="B50" s="14"/>
      <c r="C50" s="14"/>
      <c r="D50" s="98"/>
      <c r="E50" s="15"/>
      <c r="F50" s="15"/>
      <c r="G50" s="15"/>
      <c r="H50" s="16" t="s">
        <v>193</v>
      </c>
      <c r="I50" s="132" t="s">
        <v>144</v>
      </c>
      <c r="J50" s="129">
        <f>SUM(J43:J49)</f>
        <v>4489.58</v>
      </c>
      <c r="K50" s="129">
        <f>SUM(K43:K49)</f>
        <v>2702.82</v>
      </c>
      <c r="L50" s="129">
        <f>SUM(L43:L49)</f>
        <v>571</v>
      </c>
      <c r="M50" s="129">
        <f>SUM(M43:M49)</f>
        <v>7763.4</v>
      </c>
      <c r="N50" s="93"/>
    </row>
    <row r="51" spans="1:14" ht="47.25">
      <c r="A51" s="9"/>
      <c r="B51" s="20" t="s">
        <v>194</v>
      </c>
      <c r="C51" s="18">
        <v>42278</v>
      </c>
      <c r="D51" s="19" t="s">
        <v>46</v>
      </c>
      <c r="E51" s="19" t="s">
        <v>40</v>
      </c>
      <c r="F51" s="19" t="s">
        <v>9</v>
      </c>
      <c r="G51" s="19" t="s">
        <v>28</v>
      </c>
      <c r="H51" s="19" t="s">
        <v>88</v>
      </c>
      <c r="I51" s="36">
        <v>1876.45</v>
      </c>
      <c r="J51" s="123">
        <v>1084.68</v>
      </c>
      <c r="K51" s="124">
        <v>653.77</v>
      </c>
      <c r="L51" s="124">
        <v>138</v>
      </c>
      <c r="M51" s="125">
        <f t="shared" si="2"/>
        <v>1876.45</v>
      </c>
      <c r="N51" s="119">
        <f t="shared" si="3"/>
        <v>0</v>
      </c>
    </row>
    <row r="52" spans="1:14" ht="47.25">
      <c r="A52" s="9"/>
      <c r="B52" s="20" t="s">
        <v>194</v>
      </c>
      <c r="C52" s="18">
        <v>42278</v>
      </c>
      <c r="D52" s="19" t="s">
        <v>46</v>
      </c>
      <c r="E52" s="19" t="s">
        <v>40</v>
      </c>
      <c r="F52" s="19" t="s">
        <v>12</v>
      </c>
      <c r="G52" s="19" t="s">
        <v>28</v>
      </c>
      <c r="H52" s="19" t="s">
        <v>89</v>
      </c>
      <c r="I52" s="36">
        <v>1111.98</v>
      </c>
      <c r="J52" s="123">
        <v>642.54</v>
      </c>
      <c r="K52" s="124">
        <v>387.44</v>
      </c>
      <c r="L52" s="124">
        <v>82</v>
      </c>
      <c r="M52" s="125">
        <f t="shared" si="2"/>
        <v>1111.98</v>
      </c>
      <c r="N52" s="119">
        <f t="shared" si="3"/>
        <v>0</v>
      </c>
    </row>
    <row r="53" spans="1:14" ht="47.25">
      <c r="A53" s="9"/>
      <c r="B53" s="20" t="s">
        <v>194</v>
      </c>
      <c r="C53" s="18">
        <v>42278</v>
      </c>
      <c r="D53" s="19" t="s">
        <v>46</v>
      </c>
      <c r="E53" s="19" t="s">
        <v>40</v>
      </c>
      <c r="F53" s="19" t="s">
        <v>19</v>
      </c>
      <c r="G53" s="19" t="s">
        <v>28</v>
      </c>
      <c r="H53" s="19" t="s">
        <v>90</v>
      </c>
      <c r="I53" s="36">
        <v>1747.74</v>
      </c>
      <c r="J53" s="123">
        <v>1010.81</v>
      </c>
      <c r="K53" s="124">
        <v>608.92999999999995</v>
      </c>
      <c r="L53" s="124">
        <v>128</v>
      </c>
      <c r="M53" s="125">
        <f t="shared" si="2"/>
        <v>1747.7399999999998</v>
      </c>
      <c r="N53" s="119">
        <f t="shared" si="3"/>
        <v>0</v>
      </c>
    </row>
    <row r="54" spans="1:14" ht="47.25">
      <c r="A54" s="9"/>
      <c r="B54" s="20" t="s">
        <v>194</v>
      </c>
      <c r="C54" s="18">
        <v>42278</v>
      </c>
      <c r="D54" s="19" t="s">
        <v>46</v>
      </c>
      <c r="E54" s="19" t="s">
        <v>40</v>
      </c>
      <c r="F54" s="19" t="s">
        <v>20</v>
      </c>
      <c r="G54" s="19" t="s">
        <v>28</v>
      </c>
      <c r="H54" s="19" t="s">
        <v>91</v>
      </c>
      <c r="I54" s="36">
        <v>800.67</v>
      </c>
      <c r="J54" s="123">
        <v>462.71</v>
      </c>
      <c r="K54" s="124">
        <v>278.95999999999998</v>
      </c>
      <c r="L54" s="124">
        <v>59</v>
      </c>
      <c r="M54" s="125">
        <f t="shared" si="2"/>
        <v>800.67</v>
      </c>
      <c r="N54" s="119">
        <f t="shared" si="3"/>
        <v>0</v>
      </c>
    </row>
    <row r="55" spans="1:14" ht="47.25">
      <c r="A55" s="9"/>
      <c r="B55" s="20" t="s">
        <v>194</v>
      </c>
      <c r="C55" s="18">
        <v>42278</v>
      </c>
      <c r="D55" s="19" t="s">
        <v>46</v>
      </c>
      <c r="E55" s="19" t="s">
        <v>40</v>
      </c>
      <c r="F55" s="19" t="s">
        <v>22</v>
      </c>
      <c r="G55" s="19" t="s">
        <v>28</v>
      </c>
      <c r="H55" s="19" t="s">
        <v>92</v>
      </c>
      <c r="I55" s="36">
        <v>150.28</v>
      </c>
      <c r="J55" s="123">
        <v>88.96</v>
      </c>
      <c r="K55" s="124">
        <v>50.32</v>
      </c>
      <c r="L55" s="124">
        <v>11</v>
      </c>
      <c r="M55" s="125">
        <f t="shared" si="2"/>
        <v>150.28</v>
      </c>
      <c r="N55" s="119">
        <f t="shared" si="3"/>
        <v>0</v>
      </c>
    </row>
    <row r="56" spans="1:14">
      <c r="A56" s="9"/>
      <c r="B56" s="14"/>
      <c r="C56" s="14"/>
      <c r="D56" s="98"/>
      <c r="E56" s="15"/>
      <c r="F56" s="15"/>
      <c r="G56" s="15"/>
      <c r="H56" s="16" t="s">
        <v>196</v>
      </c>
      <c r="I56" s="132" t="s">
        <v>145</v>
      </c>
      <c r="J56" s="129">
        <f>SUM(J51:J55)</f>
        <v>3289.7</v>
      </c>
      <c r="K56" s="129">
        <f>SUM(K51:K55)</f>
        <v>1979.4199999999998</v>
      </c>
      <c r="L56" s="129">
        <f>SUM(L51:L55)</f>
        <v>418</v>
      </c>
      <c r="M56" s="129">
        <f>SUM(M51:M55)</f>
        <v>5687.12</v>
      </c>
      <c r="N56" s="93"/>
    </row>
    <row r="57" spans="1:14" ht="47.25">
      <c r="A57" s="9"/>
      <c r="B57" s="20" t="s">
        <v>194</v>
      </c>
      <c r="C57" s="18">
        <v>42309</v>
      </c>
      <c r="D57" s="19" t="s">
        <v>104</v>
      </c>
      <c r="E57" s="19" t="s">
        <v>105</v>
      </c>
      <c r="F57" s="19" t="s">
        <v>9</v>
      </c>
      <c r="G57" s="19" t="s">
        <v>106</v>
      </c>
      <c r="H57" s="47" t="s">
        <v>93</v>
      </c>
      <c r="I57" s="36">
        <v>1876.45</v>
      </c>
      <c r="J57" s="123">
        <v>1084.68</v>
      </c>
      <c r="K57" s="124">
        <v>653.77</v>
      </c>
      <c r="L57" s="124">
        <v>138</v>
      </c>
      <c r="M57" s="125">
        <f t="shared" si="2"/>
        <v>1876.45</v>
      </c>
      <c r="N57" s="119">
        <f t="shared" si="3"/>
        <v>0</v>
      </c>
    </row>
    <row r="58" spans="1:14" ht="47.25">
      <c r="A58" s="9"/>
      <c r="B58" s="20" t="s">
        <v>194</v>
      </c>
      <c r="C58" s="18">
        <v>42309</v>
      </c>
      <c r="D58" s="19" t="s">
        <v>104</v>
      </c>
      <c r="E58" s="19" t="s">
        <v>105</v>
      </c>
      <c r="F58" s="19" t="s">
        <v>19</v>
      </c>
      <c r="G58" s="19" t="s">
        <v>106</v>
      </c>
      <c r="H58" s="47" t="s">
        <v>94</v>
      </c>
      <c r="I58" s="36">
        <v>1747.74</v>
      </c>
      <c r="J58" s="123">
        <v>1010.81</v>
      </c>
      <c r="K58" s="124">
        <v>608.92999999999995</v>
      </c>
      <c r="L58" s="124">
        <v>128</v>
      </c>
      <c r="M58" s="125">
        <f t="shared" si="2"/>
        <v>1747.7399999999998</v>
      </c>
      <c r="N58" s="119">
        <f t="shared" si="3"/>
        <v>0</v>
      </c>
    </row>
    <row r="59" spans="1:14" ht="47.25">
      <c r="A59" s="9"/>
      <c r="B59" s="20" t="s">
        <v>194</v>
      </c>
      <c r="C59" s="18">
        <v>42309</v>
      </c>
      <c r="D59" s="19" t="s">
        <v>104</v>
      </c>
      <c r="E59" s="19" t="s">
        <v>105</v>
      </c>
      <c r="F59" s="19" t="s">
        <v>20</v>
      </c>
      <c r="G59" s="19" t="s">
        <v>106</v>
      </c>
      <c r="H59" s="47" t="s">
        <v>109</v>
      </c>
      <c r="I59" s="36">
        <v>702.4</v>
      </c>
      <c r="J59" s="123">
        <v>405.69</v>
      </c>
      <c r="K59" s="124">
        <v>244.71</v>
      </c>
      <c r="L59" s="124">
        <v>52</v>
      </c>
      <c r="M59" s="125">
        <f t="shared" ref="M59:M75" si="4">SUM(J59:L59)</f>
        <v>702.4</v>
      </c>
      <c r="N59" s="119">
        <f t="shared" ref="N59:N75" si="5">I59-M59</f>
        <v>0</v>
      </c>
    </row>
    <row r="60" spans="1:14" ht="47.25">
      <c r="A60" s="9"/>
      <c r="B60" s="20" t="s">
        <v>194</v>
      </c>
      <c r="C60" s="18">
        <v>42309</v>
      </c>
      <c r="D60" s="19" t="s">
        <v>104</v>
      </c>
      <c r="E60" s="19" t="s">
        <v>105</v>
      </c>
      <c r="F60" s="19" t="s">
        <v>12</v>
      </c>
      <c r="G60" s="19" t="s">
        <v>106</v>
      </c>
      <c r="H60" s="47" t="s">
        <v>107</v>
      </c>
      <c r="I60" s="36">
        <v>1111.98</v>
      </c>
      <c r="J60" s="123">
        <v>642.54999999999995</v>
      </c>
      <c r="K60" s="124">
        <v>387.43</v>
      </c>
      <c r="L60" s="124">
        <v>82</v>
      </c>
      <c r="M60" s="125">
        <f t="shared" si="4"/>
        <v>1111.98</v>
      </c>
      <c r="N60" s="119">
        <f t="shared" si="5"/>
        <v>0</v>
      </c>
    </row>
    <row r="61" spans="1:14" ht="47.25">
      <c r="A61" s="9"/>
      <c r="B61" s="20" t="s">
        <v>194</v>
      </c>
      <c r="C61" s="18">
        <v>42309</v>
      </c>
      <c r="D61" s="19" t="s">
        <v>104</v>
      </c>
      <c r="E61" s="19" t="s">
        <v>105</v>
      </c>
      <c r="F61" s="19" t="s">
        <v>22</v>
      </c>
      <c r="G61" s="19" t="s">
        <v>106</v>
      </c>
      <c r="H61" s="47" t="s">
        <v>108</v>
      </c>
      <c r="I61" s="36">
        <v>139.79</v>
      </c>
      <c r="J61" s="123">
        <v>85.54</v>
      </c>
      <c r="K61" s="124">
        <v>43.25</v>
      </c>
      <c r="L61" s="124">
        <v>11</v>
      </c>
      <c r="M61" s="125">
        <f t="shared" si="4"/>
        <v>139.79000000000002</v>
      </c>
      <c r="N61" s="119">
        <f t="shared" si="5"/>
        <v>0</v>
      </c>
    </row>
    <row r="62" spans="1:14" ht="63">
      <c r="A62" s="9"/>
      <c r="B62" s="20" t="s">
        <v>194</v>
      </c>
      <c r="C62" s="18">
        <v>42309</v>
      </c>
      <c r="D62" s="102" t="s">
        <v>116</v>
      </c>
      <c r="E62" s="19" t="s">
        <v>115</v>
      </c>
      <c r="F62" s="97" t="s">
        <v>21</v>
      </c>
      <c r="G62" s="97" t="s">
        <v>99</v>
      </c>
      <c r="H62" s="47" t="s">
        <v>125</v>
      </c>
      <c r="I62" s="36">
        <v>1320</v>
      </c>
      <c r="J62" s="123">
        <v>1113.2</v>
      </c>
      <c r="K62" s="124">
        <v>118.8</v>
      </c>
      <c r="L62" s="124">
        <v>88</v>
      </c>
      <c r="M62" s="125">
        <f t="shared" si="4"/>
        <v>1320</v>
      </c>
      <c r="N62" s="119">
        <f t="shared" si="5"/>
        <v>0</v>
      </c>
    </row>
    <row r="63" spans="1:14">
      <c r="A63" s="9"/>
      <c r="B63" s="14"/>
      <c r="C63" s="14"/>
      <c r="D63" s="98"/>
      <c r="E63" s="15"/>
      <c r="F63" s="15"/>
      <c r="G63" s="15"/>
      <c r="H63" s="16" t="s">
        <v>197</v>
      </c>
      <c r="I63" s="132" t="s">
        <v>146</v>
      </c>
      <c r="J63" s="129">
        <f>SUM(J57:J62)</f>
        <v>4342.4699999999993</v>
      </c>
      <c r="K63" s="129">
        <f>SUM(K57:K62)</f>
        <v>2056.89</v>
      </c>
      <c r="L63" s="129">
        <f>SUM(L57:L62)</f>
        <v>499</v>
      </c>
      <c r="M63" s="129">
        <f>SUM(M57:M62)</f>
        <v>6898.36</v>
      </c>
      <c r="N63" s="93"/>
    </row>
    <row r="64" spans="1:14" ht="47.25">
      <c r="A64" s="9"/>
      <c r="B64" s="20" t="s">
        <v>194</v>
      </c>
      <c r="C64" s="18">
        <v>42339</v>
      </c>
      <c r="D64" s="19" t="s">
        <v>154</v>
      </c>
      <c r="E64" s="19" t="s">
        <v>155</v>
      </c>
      <c r="F64" s="19" t="s">
        <v>9</v>
      </c>
      <c r="G64" s="19" t="s">
        <v>150</v>
      </c>
      <c r="H64" s="19" t="s">
        <v>95</v>
      </c>
      <c r="I64" s="36">
        <v>1876.45</v>
      </c>
      <c r="J64" s="124">
        <v>1084.68</v>
      </c>
      <c r="K64" s="124">
        <v>653.77</v>
      </c>
      <c r="L64" s="124">
        <v>138</v>
      </c>
      <c r="M64" s="125">
        <f t="shared" si="4"/>
        <v>1876.45</v>
      </c>
      <c r="N64" s="119">
        <f t="shared" si="5"/>
        <v>0</v>
      </c>
    </row>
    <row r="65" spans="1:14" ht="47.25">
      <c r="A65" s="9"/>
      <c r="B65" s="20" t="s">
        <v>194</v>
      </c>
      <c r="C65" s="18">
        <v>42339</v>
      </c>
      <c r="D65" s="19" t="s">
        <v>154</v>
      </c>
      <c r="E65" s="19" t="s">
        <v>155</v>
      </c>
      <c r="F65" s="19" t="s">
        <v>19</v>
      </c>
      <c r="G65" s="19" t="s">
        <v>150</v>
      </c>
      <c r="H65" s="19" t="s">
        <v>96</v>
      </c>
      <c r="I65" s="36">
        <v>1747.74</v>
      </c>
      <c r="J65" s="124">
        <v>1010.81</v>
      </c>
      <c r="K65" s="124">
        <v>608.92999999999995</v>
      </c>
      <c r="L65" s="124">
        <v>128</v>
      </c>
      <c r="M65" s="125">
        <f t="shared" si="4"/>
        <v>1747.7399999999998</v>
      </c>
      <c r="N65" s="119">
        <f t="shared" si="5"/>
        <v>0</v>
      </c>
    </row>
    <row r="66" spans="1:14" ht="47.25">
      <c r="A66" s="9"/>
      <c r="B66" s="20" t="s">
        <v>194</v>
      </c>
      <c r="C66" s="18">
        <v>42339</v>
      </c>
      <c r="D66" s="19" t="s">
        <v>154</v>
      </c>
      <c r="E66" s="19" t="s">
        <v>155</v>
      </c>
      <c r="F66" s="19" t="s">
        <v>12</v>
      </c>
      <c r="G66" s="19" t="s">
        <v>150</v>
      </c>
      <c r="H66" s="19" t="s">
        <v>97</v>
      </c>
      <c r="I66" s="36">
        <v>1111.98</v>
      </c>
      <c r="J66" s="124">
        <v>642.54</v>
      </c>
      <c r="K66" s="124">
        <v>387.44</v>
      </c>
      <c r="L66" s="124">
        <v>82</v>
      </c>
      <c r="M66" s="125">
        <f t="shared" si="4"/>
        <v>1111.98</v>
      </c>
      <c r="N66" s="119">
        <f t="shared" si="5"/>
        <v>0</v>
      </c>
    </row>
    <row r="67" spans="1:14" ht="47.25">
      <c r="A67" s="9"/>
      <c r="B67" s="20" t="s">
        <v>194</v>
      </c>
      <c r="C67" s="18">
        <v>42339</v>
      </c>
      <c r="D67" s="19" t="s">
        <v>154</v>
      </c>
      <c r="E67" s="19" t="s">
        <v>155</v>
      </c>
      <c r="F67" s="19" t="s">
        <v>22</v>
      </c>
      <c r="G67" s="19" t="s">
        <v>150</v>
      </c>
      <c r="H67" s="19" t="s">
        <v>98</v>
      </c>
      <c r="I67" s="36">
        <v>150.28</v>
      </c>
      <c r="J67" s="124">
        <v>88.96</v>
      </c>
      <c r="K67" s="124">
        <v>50.32</v>
      </c>
      <c r="L67" s="124">
        <v>11</v>
      </c>
      <c r="M67" s="125">
        <f t="shared" si="4"/>
        <v>150.28</v>
      </c>
      <c r="N67" s="119">
        <f t="shared" si="5"/>
        <v>0</v>
      </c>
    </row>
    <row r="68" spans="1:14" ht="63">
      <c r="A68" s="9"/>
      <c r="B68" s="20" t="s">
        <v>194</v>
      </c>
      <c r="C68" s="18">
        <v>42339</v>
      </c>
      <c r="D68" s="104"/>
      <c r="E68" s="19" t="s">
        <v>110</v>
      </c>
      <c r="F68" s="47" t="s">
        <v>21</v>
      </c>
      <c r="G68" s="47" t="s">
        <v>152</v>
      </c>
      <c r="H68" s="47" t="s">
        <v>148</v>
      </c>
      <c r="I68" s="36">
        <v>1320</v>
      </c>
      <c r="J68" s="124">
        <v>1113.2</v>
      </c>
      <c r="K68" s="124">
        <v>118.8</v>
      </c>
      <c r="L68" s="124">
        <v>88</v>
      </c>
      <c r="M68" s="125">
        <f t="shared" si="4"/>
        <v>1320</v>
      </c>
      <c r="N68" s="119">
        <f t="shared" si="5"/>
        <v>0</v>
      </c>
    </row>
    <row r="69" spans="1:14" ht="63">
      <c r="A69" s="9"/>
      <c r="B69" s="20" t="s">
        <v>194</v>
      </c>
      <c r="C69" s="18">
        <v>42339</v>
      </c>
      <c r="D69" s="104"/>
      <c r="E69" s="19" t="s">
        <v>101</v>
      </c>
      <c r="F69" s="47" t="s">
        <v>11</v>
      </c>
      <c r="G69" s="47" t="s">
        <v>112</v>
      </c>
      <c r="H69" s="19" t="s">
        <v>156</v>
      </c>
      <c r="I69" s="36">
        <v>472.24</v>
      </c>
      <c r="J69" s="124">
        <v>299.01</v>
      </c>
      <c r="K69" s="124">
        <v>149.22999999999999</v>
      </c>
      <c r="L69" s="124">
        <v>24</v>
      </c>
      <c r="M69" s="125">
        <f t="shared" si="4"/>
        <v>472.24</v>
      </c>
      <c r="N69" s="119">
        <f t="shared" si="5"/>
        <v>0</v>
      </c>
    </row>
    <row r="70" spans="1:14" ht="63">
      <c r="A70" s="9"/>
      <c r="B70" s="20" t="s">
        <v>194</v>
      </c>
      <c r="C70" s="18">
        <v>42339</v>
      </c>
      <c r="D70" s="104"/>
      <c r="E70" s="19" t="s">
        <v>102</v>
      </c>
      <c r="F70" s="47" t="s">
        <v>11</v>
      </c>
      <c r="G70" s="47" t="s">
        <v>112</v>
      </c>
      <c r="H70" s="19" t="s">
        <v>158</v>
      </c>
      <c r="I70" s="36">
        <v>625.72</v>
      </c>
      <c r="J70" s="124">
        <v>396.99</v>
      </c>
      <c r="K70" s="124">
        <v>197.73</v>
      </c>
      <c r="L70" s="124">
        <v>31</v>
      </c>
      <c r="M70" s="125">
        <f t="shared" si="4"/>
        <v>625.72</v>
      </c>
      <c r="N70" s="119">
        <f t="shared" si="5"/>
        <v>0</v>
      </c>
    </row>
    <row r="71" spans="1:14" ht="78.75">
      <c r="A71" s="9"/>
      <c r="B71" s="20" t="s">
        <v>194</v>
      </c>
      <c r="C71" s="18">
        <v>42339</v>
      </c>
      <c r="D71" s="104"/>
      <c r="E71" s="19" t="s">
        <v>103</v>
      </c>
      <c r="F71" s="47" t="s">
        <v>11</v>
      </c>
      <c r="G71" s="47" t="s">
        <v>112</v>
      </c>
      <c r="H71" s="19" t="s">
        <v>127</v>
      </c>
      <c r="I71" s="36">
        <v>690</v>
      </c>
      <c r="J71" s="124">
        <v>581.89</v>
      </c>
      <c r="K71" s="124">
        <v>62.11</v>
      </c>
      <c r="L71" s="124">
        <v>46</v>
      </c>
      <c r="M71" s="125">
        <f t="shared" si="4"/>
        <v>690</v>
      </c>
      <c r="N71" s="119">
        <f t="shared" si="5"/>
        <v>0</v>
      </c>
    </row>
    <row r="72" spans="1:14" ht="63">
      <c r="A72" s="9"/>
      <c r="B72" s="20" t="s">
        <v>194</v>
      </c>
      <c r="C72" s="18">
        <v>42339</v>
      </c>
      <c r="D72" s="104"/>
      <c r="E72" s="19" t="s">
        <v>111</v>
      </c>
      <c r="F72" s="47" t="s">
        <v>11</v>
      </c>
      <c r="G72" s="47" t="s">
        <v>112</v>
      </c>
      <c r="H72" s="19" t="s">
        <v>157</v>
      </c>
      <c r="I72" s="36">
        <v>295.14999999999998</v>
      </c>
      <c r="J72" s="124">
        <v>186.89</v>
      </c>
      <c r="K72" s="124">
        <v>93.26</v>
      </c>
      <c r="L72" s="124">
        <v>15</v>
      </c>
      <c r="M72" s="125">
        <f t="shared" si="4"/>
        <v>295.14999999999998</v>
      </c>
      <c r="N72" s="119">
        <f t="shared" si="5"/>
        <v>0</v>
      </c>
    </row>
    <row r="73" spans="1:14" ht="78.75">
      <c r="A73" s="9"/>
      <c r="B73" s="20" t="s">
        <v>194</v>
      </c>
      <c r="C73" s="18">
        <v>42339</v>
      </c>
      <c r="D73" s="104"/>
      <c r="E73" s="19" t="s">
        <v>122</v>
      </c>
      <c r="F73" s="19" t="s">
        <v>8</v>
      </c>
      <c r="G73" s="19" t="s">
        <v>114</v>
      </c>
      <c r="H73" s="19" t="s">
        <v>153</v>
      </c>
      <c r="I73" s="36">
        <v>2400</v>
      </c>
      <c r="J73" s="124">
        <v>2024</v>
      </c>
      <c r="K73" s="124">
        <v>216</v>
      </c>
      <c r="L73" s="124">
        <v>160</v>
      </c>
      <c r="M73" s="125">
        <f t="shared" si="4"/>
        <v>2400</v>
      </c>
      <c r="N73" s="119">
        <f t="shared" si="5"/>
        <v>0</v>
      </c>
    </row>
    <row r="74" spans="1:14" ht="78.75">
      <c r="A74" s="9"/>
      <c r="B74" s="20"/>
      <c r="C74" s="18"/>
      <c r="D74" s="104"/>
      <c r="E74" s="19" t="s">
        <v>149</v>
      </c>
      <c r="F74" s="19" t="s">
        <v>8</v>
      </c>
      <c r="G74" s="19" t="s">
        <v>152</v>
      </c>
      <c r="H74" s="19" t="s">
        <v>160</v>
      </c>
      <c r="I74" s="36">
        <v>1200</v>
      </c>
      <c r="J74" s="124">
        <v>1012</v>
      </c>
      <c r="K74" s="124">
        <v>108</v>
      </c>
      <c r="L74" s="124">
        <v>80</v>
      </c>
      <c r="M74" s="125">
        <f t="shared" si="4"/>
        <v>1200</v>
      </c>
      <c r="N74" s="119">
        <f t="shared" si="5"/>
        <v>0</v>
      </c>
    </row>
    <row r="75" spans="1:14" ht="78.75">
      <c r="A75" s="9"/>
      <c r="B75" s="20"/>
      <c r="C75" s="18"/>
      <c r="D75" s="104"/>
      <c r="E75" s="19" t="s">
        <v>159</v>
      </c>
      <c r="F75" s="19" t="s">
        <v>10</v>
      </c>
      <c r="G75" s="19" t="s">
        <v>100</v>
      </c>
      <c r="H75" s="24" t="s">
        <v>126</v>
      </c>
      <c r="I75" s="36">
        <v>500</v>
      </c>
      <c r="J75" s="124">
        <v>422</v>
      </c>
      <c r="K75" s="124">
        <v>145</v>
      </c>
      <c r="L75" s="124">
        <v>33</v>
      </c>
      <c r="M75" s="125">
        <f t="shared" si="4"/>
        <v>600</v>
      </c>
      <c r="N75" s="119">
        <f t="shared" si="5"/>
        <v>-100</v>
      </c>
    </row>
    <row r="76" spans="1:14">
      <c r="A76" s="9"/>
      <c r="B76" s="93"/>
      <c r="C76" s="93"/>
      <c r="D76" s="93"/>
      <c r="E76" s="93"/>
      <c r="F76" s="93"/>
      <c r="G76" s="93"/>
      <c r="H76" s="93"/>
      <c r="I76" s="132" t="s">
        <v>147</v>
      </c>
      <c r="J76" s="129">
        <f>SUM(J64:J75)</f>
        <v>8862.9700000000012</v>
      </c>
      <c r="K76" s="129">
        <f>SUM(K64:K75)</f>
        <v>2790.59</v>
      </c>
      <c r="L76" s="129">
        <f>SUM(L64:L75)</f>
        <v>836</v>
      </c>
      <c r="M76" s="129">
        <f>SUM(M64:M73)</f>
        <v>10689.56</v>
      </c>
      <c r="N76" s="93"/>
    </row>
    <row r="77" spans="1:14" s="25" customFormat="1">
      <c r="C77" s="26"/>
      <c r="D77" s="99"/>
      <c r="E77" s="27"/>
      <c r="F77" s="27"/>
      <c r="G77" s="27"/>
      <c r="H77" s="27"/>
      <c r="I77" s="41"/>
      <c r="J77" s="41"/>
      <c r="K77" s="28"/>
      <c r="L77" s="28"/>
      <c r="M77" s="127"/>
      <c r="N77" s="120"/>
    </row>
    <row r="78" spans="1:14" s="25" customFormat="1">
      <c r="C78" s="26"/>
      <c r="D78" s="99"/>
      <c r="E78" s="27"/>
      <c r="F78" s="27"/>
      <c r="G78" s="27"/>
      <c r="H78" s="27"/>
      <c r="I78" s="28"/>
      <c r="J78" s="41"/>
      <c r="K78" s="28"/>
      <c r="L78" s="28"/>
      <c r="M78" s="127"/>
      <c r="N78" s="120"/>
    </row>
    <row r="79" spans="1:14" s="25" customFormat="1">
      <c r="C79" s="26"/>
      <c r="D79" s="99"/>
      <c r="E79" s="27"/>
      <c r="F79" s="27"/>
      <c r="G79" s="27"/>
      <c r="H79" s="27"/>
      <c r="I79" s="41"/>
      <c r="J79" s="41"/>
      <c r="K79" s="28"/>
      <c r="L79" s="28"/>
      <c r="M79" s="127"/>
      <c r="N79" s="120"/>
    </row>
    <row r="80" spans="1:14" s="25" customFormat="1">
      <c r="C80" s="26"/>
      <c r="D80" s="99"/>
      <c r="E80" s="27"/>
      <c r="F80" s="27"/>
      <c r="G80" s="27"/>
      <c r="H80" s="27"/>
      <c r="I80" s="41"/>
      <c r="J80" s="41"/>
      <c r="K80" s="28"/>
      <c r="L80" s="28"/>
      <c r="M80" s="127"/>
      <c r="N80" s="120"/>
    </row>
    <row r="81" spans="3:14" s="25" customFormat="1">
      <c r="C81" s="26"/>
      <c r="D81" s="99"/>
      <c r="E81" s="29"/>
      <c r="F81" s="29"/>
      <c r="G81" s="29"/>
      <c r="H81" s="29"/>
      <c r="I81" s="33"/>
      <c r="J81" s="41"/>
      <c r="K81" s="28"/>
      <c r="L81" s="28"/>
      <c r="M81" s="127"/>
      <c r="N81" s="120"/>
    </row>
    <row r="82" spans="3:14" s="25" customFormat="1">
      <c r="C82" s="26"/>
      <c r="D82" s="99"/>
      <c r="E82" s="29"/>
      <c r="F82" s="29"/>
      <c r="G82" s="29"/>
      <c r="H82" s="29"/>
      <c r="I82" s="33"/>
      <c r="J82" s="41"/>
      <c r="K82" s="28"/>
      <c r="L82" s="28"/>
      <c r="M82" s="127"/>
      <c r="N82" s="120"/>
    </row>
    <row r="83" spans="3:14" s="25" customFormat="1">
      <c r="C83" s="26"/>
      <c r="D83" s="99"/>
      <c r="E83" s="29"/>
      <c r="F83" s="29"/>
      <c r="G83" s="29"/>
      <c r="H83" s="29"/>
      <c r="I83" s="33"/>
      <c r="J83" s="41"/>
      <c r="K83" s="28"/>
      <c r="L83" s="28"/>
      <c r="M83" s="127"/>
      <c r="N83" s="120"/>
    </row>
    <row r="84" spans="3:14" s="25" customFormat="1">
      <c r="C84" s="26"/>
      <c r="D84" s="99"/>
      <c r="E84" s="29"/>
      <c r="F84" s="29"/>
      <c r="G84" s="29"/>
      <c r="H84" s="29"/>
      <c r="I84" s="33"/>
      <c r="J84" s="41"/>
      <c r="K84" s="28"/>
      <c r="L84" s="28"/>
      <c r="M84" s="127"/>
      <c r="N84" s="120"/>
    </row>
    <row r="85" spans="3:14" s="25" customFormat="1">
      <c r="C85" s="26"/>
      <c r="D85" s="99"/>
      <c r="E85" s="29"/>
      <c r="F85" s="29"/>
      <c r="G85" s="29"/>
      <c r="H85" s="29"/>
      <c r="I85" s="33"/>
      <c r="J85" s="41"/>
      <c r="K85" s="28"/>
      <c r="L85" s="28"/>
      <c r="M85" s="127"/>
      <c r="N85" s="120"/>
    </row>
    <row r="86" spans="3:14" s="25" customFormat="1">
      <c r="C86" s="26"/>
      <c r="D86" s="99"/>
      <c r="E86" s="29"/>
      <c r="F86" s="29"/>
      <c r="G86" s="29"/>
      <c r="H86" s="29"/>
      <c r="I86" s="33"/>
      <c r="J86" s="41"/>
      <c r="K86" s="28"/>
      <c r="L86" s="28"/>
      <c r="M86" s="127"/>
      <c r="N86" s="120"/>
    </row>
    <row r="87" spans="3:14" s="25" customFormat="1">
      <c r="C87" s="26"/>
      <c r="D87" s="99"/>
      <c r="E87" s="29"/>
      <c r="F87" s="29"/>
      <c r="G87" s="29"/>
      <c r="H87" s="29"/>
      <c r="I87" s="33"/>
      <c r="J87" s="41"/>
      <c r="K87" s="28"/>
      <c r="L87" s="28"/>
      <c r="M87" s="127"/>
      <c r="N87" s="120"/>
    </row>
    <row r="88" spans="3:14" s="25" customFormat="1">
      <c r="C88" s="26"/>
      <c r="D88" s="99"/>
      <c r="E88" s="29"/>
      <c r="F88" s="29"/>
      <c r="G88" s="29"/>
      <c r="H88" s="29"/>
      <c r="I88" s="33"/>
      <c r="J88" s="41"/>
      <c r="K88" s="28"/>
      <c r="L88" s="28"/>
      <c r="M88" s="127"/>
      <c r="N88" s="120"/>
    </row>
    <row r="89" spans="3:14" s="25" customFormat="1">
      <c r="C89" s="26"/>
      <c r="D89" s="99"/>
      <c r="E89" s="29"/>
      <c r="F89" s="29"/>
      <c r="G89" s="29"/>
      <c r="H89" s="31"/>
      <c r="I89" s="33"/>
      <c r="J89" s="41"/>
      <c r="K89" s="28"/>
      <c r="L89" s="28"/>
      <c r="M89" s="127"/>
      <c r="N89" s="120"/>
    </row>
    <row r="90" spans="3:14" s="25" customFormat="1">
      <c r="C90" s="26"/>
      <c r="D90" s="99"/>
      <c r="E90" s="29"/>
      <c r="F90" s="29"/>
      <c r="G90" s="29"/>
      <c r="H90" s="31"/>
      <c r="I90" s="33"/>
      <c r="J90" s="41"/>
      <c r="K90" s="28"/>
      <c r="L90" s="28"/>
      <c r="M90" s="127"/>
      <c r="N90" s="120"/>
    </row>
    <row r="91" spans="3:14" s="25" customFormat="1">
      <c r="C91" s="26"/>
      <c r="D91" s="99"/>
      <c r="E91" s="29"/>
      <c r="F91" s="29"/>
      <c r="G91" s="27"/>
      <c r="H91" s="32"/>
      <c r="I91" s="41"/>
      <c r="J91" s="41"/>
      <c r="K91" s="28"/>
      <c r="L91" s="28"/>
      <c r="M91" s="127"/>
      <c r="N91" s="120"/>
    </row>
    <row r="92" spans="3:14" s="25" customFormat="1">
      <c r="C92" s="26"/>
      <c r="D92" s="99"/>
      <c r="E92" s="29"/>
      <c r="F92" s="29"/>
      <c r="G92" s="27"/>
      <c r="H92" s="32"/>
      <c r="I92" s="41"/>
      <c r="J92" s="41"/>
      <c r="K92" s="28"/>
      <c r="L92" s="28"/>
      <c r="M92" s="127"/>
      <c r="N92" s="120"/>
    </row>
    <row r="93" spans="3:14" s="25" customFormat="1">
      <c r="C93" s="26"/>
      <c r="D93" s="99"/>
      <c r="E93" s="29"/>
      <c r="F93" s="29"/>
      <c r="G93" s="27"/>
      <c r="H93" s="32"/>
      <c r="I93" s="41"/>
      <c r="J93" s="41"/>
      <c r="K93" s="28"/>
      <c r="L93" s="28"/>
      <c r="M93" s="127"/>
      <c r="N93" s="120"/>
    </row>
    <row r="94" spans="3:14" s="25" customFormat="1">
      <c r="C94" s="26"/>
      <c r="D94" s="99"/>
      <c r="E94" s="29"/>
      <c r="F94" s="29"/>
      <c r="G94" s="27"/>
      <c r="H94" s="32"/>
      <c r="I94" s="41"/>
      <c r="J94" s="41"/>
      <c r="K94" s="28"/>
      <c r="L94" s="28"/>
      <c r="M94" s="127"/>
      <c r="N94" s="120"/>
    </row>
    <row r="95" spans="3:14" s="25" customFormat="1">
      <c r="C95" s="26"/>
      <c r="D95" s="99"/>
      <c r="E95" s="29"/>
      <c r="F95" s="29"/>
      <c r="G95" s="27"/>
      <c r="H95" s="32"/>
      <c r="I95" s="41"/>
      <c r="J95" s="41"/>
      <c r="K95" s="28"/>
      <c r="L95" s="28"/>
      <c r="M95" s="127"/>
      <c r="N95" s="120"/>
    </row>
    <row r="96" spans="3:14" s="25" customFormat="1">
      <c r="C96" s="26"/>
      <c r="D96" s="99"/>
      <c r="E96" s="29"/>
      <c r="F96" s="29"/>
      <c r="G96" s="27"/>
      <c r="H96" s="32"/>
      <c r="I96" s="41"/>
      <c r="J96" s="41"/>
      <c r="K96" s="28"/>
      <c r="L96" s="28"/>
      <c r="M96" s="127"/>
      <c r="N96" s="120"/>
    </row>
    <row r="97" spans="3:14" s="25" customFormat="1">
      <c r="C97" s="26"/>
      <c r="D97" s="99"/>
      <c r="E97" s="29"/>
      <c r="F97" s="29"/>
      <c r="G97" s="27"/>
      <c r="H97" s="32"/>
      <c r="I97" s="41"/>
      <c r="J97" s="41"/>
      <c r="K97" s="28"/>
      <c r="L97" s="28"/>
      <c r="M97" s="127"/>
      <c r="N97" s="120"/>
    </row>
    <row r="98" spans="3:14" s="25" customFormat="1">
      <c r="C98" s="26"/>
      <c r="D98" s="99"/>
      <c r="E98" s="29"/>
      <c r="F98" s="29"/>
      <c r="G98" s="27"/>
      <c r="H98" s="32"/>
      <c r="I98" s="41"/>
      <c r="J98" s="41"/>
      <c r="K98" s="28"/>
      <c r="L98" s="28"/>
      <c r="M98" s="127"/>
      <c r="N98" s="120"/>
    </row>
    <row r="99" spans="3:14" s="25" customFormat="1">
      <c r="C99" s="26"/>
      <c r="D99" s="99"/>
      <c r="E99" s="29"/>
      <c r="F99" s="29"/>
      <c r="G99" s="27"/>
      <c r="H99" s="32"/>
      <c r="I99" s="41"/>
      <c r="J99" s="41"/>
      <c r="K99" s="28"/>
      <c r="L99" s="28"/>
      <c r="M99" s="127"/>
      <c r="N99" s="120"/>
    </row>
    <row r="100" spans="3:14" s="25" customFormat="1">
      <c r="C100" s="26"/>
      <c r="D100" s="99"/>
      <c r="E100" s="27"/>
      <c r="F100" s="27"/>
      <c r="G100" s="27"/>
      <c r="H100" s="27"/>
      <c r="I100" s="41"/>
      <c r="J100" s="41"/>
      <c r="K100" s="28"/>
      <c r="L100" s="28"/>
      <c r="M100" s="127"/>
      <c r="N100" s="120"/>
    </row>
    <row r="101" spans="3:14" s="25" customFormat="1">
      <c r="C101" s="26"/>
      <c r="D101" s="99"/>
      <c r="E101" s="27"/>
      <c r="F101" s="27"/>
      <c r="G101" s="27"/>
      <c r="H101" s="27"/>
      <c r="I101" s="41"/>
      <c r="J101" s="41"/>
      <c r="K101" s="28"/>
      <c r="L101" s="28"/>
      <c r="M101" s="127"/>
      <c r="N101" s="120"/>
    </row>
    <row r="102" spans="3:14" s="25" customFormat="1">
      <c r="C102" s="26"/>
      <c r="D102" s="99"/>
      <c r="E102" s="27"/>
      <c r="F102" s="27"/>
      <c r="G102" s="27"/>
      <c r="H102" s="27"/>
      <c r="I102" s="41"/>
      <c r="J102" s="41"/>
      <c r="K102" s="28"/>
      <c r="L102" s="28"/>
      <c r="M102" s="127"/>
      <c r="N102" s="120"/>
    </row>
    <row r="103" spans="3:14" s="25" customFormat="1">
      <c r="C103" s="26"/>
      <c r="D103" s="99"/>
      <c r="E103" s="27"/>
      <c r="F103" s="27"/>
      <c r="G103" s="27"/>
      <c r="H103" s="27"/>
      <c r="I103" s="41"/>
      <c r="J103" s="41"/>
      <c r="K103" s="28"/>
      <c r="L103" s="28"/>
      <c r="M103" s="127"/>
      <c r="N103" s="120"/>
    </row>
    <row r="104" spans="3:14" s="25" customFormat="1">
      <c r="C104" s="26"/>
      <c r="D104" s="99"/>
      <c r="E104" s="27"/>
      <c r="F104" s="27"/>
      <c r="G104" s="27"/>
      <c r="H104" s="27"/>
      <c r="I104" s="41"/>
      <c r="J104" s="41"/>
      <c r="K104" s="28"/>
      <c r="L104" s="28"/>
      <c r="M104" s="127"/>
      <c r="N104" s="120"/>
    </row>
    <row r="105" spans="3:14" s="25" customFormat="1">
      <c r="C105" s="26"/>
      <c r="D105" s="99"/>
      <c r="E105" s="27"/>
      <c r="F105" s="27"/>
      <c r="G105" s="27"/>
      <c r="H105" s="27"/>
      <c r="I105" s="41"/>
      <c r="J105" s="41"/>
      <c r="K105" s="28"/>
      <c r="L105" s="28"/>
      <c r="M105" s="127"/>
      <c r="N105" s="120"/>
    </row>
    <row r="106" spans="3:14" s="25" customFormat="1">
      <c r="C106" s="26"/>
      <c r="D106" s="99"/>
      <c r="E106" s="27"/>
      <c r="F106" s="27"/>
      <c r="G106" s="27"/>
      <c r="H106" s="27"/>
      <c r="I106" s="41"/>
      <c r="J106" s="41"/>
      <c r="K106" s="28"/>
      <c r="L106" s="28"/>
      <c r="M106" s="127"/>
      <c r="N106" s="120"/>
    </row>
    <row r="107" spans="3:14" s="25" customFormat="1">
      <c r="C107" s="26"/>
      <c r="D107" s="99"/>
      <c r="E107" s="27"/>
      <c r="F107" s="27"/>
      <c r="G107" s="27"/>
      <c r="H107" s="27"/>
      <c r="I107" s="41"/>
      <c r="J107" s="41"/>
      <c r="K107" s="28"/>
      <c r="L107" s="28"/>
      <c r="M107" s="127"/>
      <c r="N107" s="120"/>
    </row>
    <row r="108" spans="3:14" s="25" customFormat="1">
      <c r="C108" s="26"/>
      <c r="D108" s="99"/>
      <c r="E108" s="27"/>
      <c r="F108" s="27"/>
      <c r="G108" s="27"/>
      <c r="H108" s="27"/>
      <c r="I108" s="41"/>
      <c r="J108" s="41"/>
      <c r="K108" s="28"/>
      <c r="L108" s="28"/>
      <c r="M108" s="127"/>
      <c r="N108" s="120"/>
    </row>
    <row r="109" spans="3:14" s="25" customFormat="1">
      <c r="C109" s="26"/>
      <c r="D109" s="99"/>
      <c r="E109" s="27"/>
      <c r="F109" s="27"/>
      <c r="G109" s="27"/>
      <c r="H109" s="31"/>
      <c r="I109" s="33"/>
      <c r="J109" s="41"/>
      <c r="K109" s="28"/>
      <c r="L109" s="28"/>
      <c r="M109" s="127"/>
      <c r="N109" s="120"/>
    </row>
    <row r="110" spans="3:14" s="25" customFormat="1">
      <c r="C110" s="26"/>
      <c r="D110" s="99"/>
      <c r="E110" s="27"/>
      <c r="F110" s="27"/>
      <c r="G110" s="27"/>
      <c r="H110" s="27"/>
      <c r="I110" s="41"/>
      <c r="J110" s="41"/>
      <c r="K110" s="28"/>
      <c r="L110" s="28"/>
      <c r="M110" s="127"/>
      <c r="N110" s="120"/>
    </row>
    <row r="111" spans="3:14" s="25" customFormat="1">
      <c r="C111" s="26"/>
      <c r="D111" s="99"/>
      <c r="E111" s="27"/>
      <c r="F111" s="27"/>
      <c r="G111" s="27"/>
      <c r="H111" s="27"/>
      <c r="I111" s="41"/>
      <c r="J111" s="41"/>
      <c r="K111" s="28"/>
      <c r="L111" s="28"/>
      <c r="M111" s="127"/>
      <c r="N111" s="120"/>
    </row>
    <row r="112" spans="3:14" s="25" customFormat="1">
      <c r="C112" s="26"/>
      <c r="D112" s="99"/>
      <c r="E112" s="27"/>
      <c r="F112" s="27"/>
      <c r="G112" s="27"/>
      <c r="H112" s="31"/>
      <c r="I112" s="33"/>
      <c r="J112" s="41"/>
      <c r="K112" s="28"/>
      <c r="L112" s="28"/>
      <c r="M112" s="127"/>
      <c r="N112" s="120"/>
    </row>
    <row r="113" spans="3:14" s="25" customFormat="1">
      <c r="C113" s="26"/>
      <c r="D113" s="99"/>
      <c r="E113" s="27"/>
      <c r="F113" s="27"/>
      <c r="G113" s="27"/>
      <c r="H113" s="27"/>
      <c r="I113" s="41"/>
      <c r="J113" s="41"/>
      <c r="K113" s="28"/>
      <c r="L113" s="28"/>
      <c r="M113" s="127"/>
      <c r="N113" s="120"/>
    </row>
    <row r="114" spans="3:14" s="25" customFormat="1">
      <c r="C114" s="26"/>
      <c r="D114" s="99"/>
      <c r="E114" s="27"/>
      <c r="F114" s="27"/>
      <c r="G114" s="27"/>
      <c r="H114" s="27"/>
      <c r="I114" s="41"/>
      <c r="J114" s="41"/>
      <c r="K114" s="28"/>
      <c r="L114" s="28"/>
      <c r="M114" s="127"/>
      <c r="N114" s="120"/>
    </row>
    <row r="115" spans="3:14" s="25" customFormat="1">
      <c r="C115" s="26"/>
      <c r="D115" s="99"/>
      <c r="E115" s="27"/>
      <c r="F115" s="27"/>
      <c r="G115" s="27"/>
      <c r="H115" s="27"/>
      <c r="I115" s="41"/>
      <c r="J115" s="41"/>
      <c r="K115" s="28"/>
      <c r="L115" s="28"/>
      <c r="M115" s="127"/>
      <c r="N115" s="120"/>
    </row>
    <row r="116" spans="3:14" s="25" customFormat="1">
      <c r="C116" s="26"/>
      <c r="D116" s="99"/>
      <c r="E116" s="27"/>
      <c r="F116" s="27"/>
      <c r="G116" s="27"/>
      <c r="H116" s="27"/>
      <c r="I116" s="41"/>
      <c r="J116" s="41"/>
      <c r="K116" s="28"/>
      <c r="L116" s="28"/>
      <c r="M116" s="127"/>
      <c r="N116" s="120"/>
    </row>
    <row r="117" spans="3:14" s="25" customFormat="1">
      <c r="C117" s="26"/>
      <c r="D117" s="99"/>
      <c r="E117" s="27"/>
      <c r="F117" s="27"/>
      <c r="G117" s="27"/>
      <c r="H117" s="27"/>
      <c r="I117" s="41"/>
      <c r="J117" s="41"/>
      <c r="K117" s="28"/>
      <c r="L117" s="28"/>
      <c r="M117" s="127"/>
      <c r="N117" s="120"/>
    </row>
    <row r="118" spans="3:14" s="25" customFormat="1">
      <c r="C118" s="26"/>
      <c r="D118" s="99"/>
      <c r="E118" s="27"/>
      <c r="F118" s="27"/>
      <c r="G118" s="27"/>
      <c r="H118" s="27"/>
      <c r="I118" s="41"/>
      <c r="J118" s="41"/>
      <c r="K118" s="28"/>
      <c r="L118" s="28"/>
      <c r="M118" s="127"/>
      <c r="N118" s="120"/>
    </row>
    <row r="119" spans="3:14" s="25" customFormat="1">
      <c r="C119" s="26"/>
      <c r="D119" s="99"/>
      <c r="E119" s="27"/>
      <c r="F119" s="27"/>
      <c r="G119" s="27"/>
      <c r="H119" s="27"/>
      <c r="I119" s="41"/>
      <c r="J119" s="41"/>
      <c r="K119" s="28"/>
      <c r="L119" s="28"/>
      <c r="M119" s="127"/>
      <c r="N119" s="120"/>
    </row>
    <row r="120" spans="3:14" s="25" customFormat="1">
      <c r="C120" s="26"/>
      <c r="D120" s="99"/>
      <c r="E120" s="27"/>
      <c r="F120" s="27"/>
      <c r="G120" s="27"/>
      <c r="H120" s="27"/>
      <c r="I120" s="41"/>
      <c r="J120" s="41"/>
      <c r="K120" s="28"/>
      <c r="L120" s="28"/>
      <c r="M120" s="127"/>
      <c r="N120" s="120"/>
    </row>
    <row r="121" spans="3:14" s="25" customFormat="1">
      <c r="C121" s="26"/>
      <c r="D121" s="99"/>
      <c r="E121" s="27"/>
      <c r="F121" s="27"/>
      <c r="G121" s="27"/>
      <c r="H121" s="27"/>
      <c r="I121" s="41"/>
      <c r="J121" s="41"/>
      <c r="K121" s="28"/>
      <c r="L121" s="28"/>
      <c r="M121" s="127"/>
      <c r="N121" s="120"/>
    </row>
    <row r="122" spans="3:14" s="25" customFormat="1">
      <c r="C122" s="26"/>
      <c r="D122" s="99"/>
      <c r="E122" s="27"/>
      <c r="F122" s="27"/>
      <c r="G122" s="27"/>
      <c r="H122" s="27"/>
      <c r="I122" s="41"/>
      <c r="J122" s="41"/>
      <c r="K122" s="28"/>
      <c r="L122" s="28"/>
      <c r="M122" s="127"/>
      <c r="N122" s="120"/>
    </row>
    <row r="123" spans="3:14" s="25" customFormat="1">
      <c r="C123" s="26"/>
      <c r="D123" s="99"/>
      <c r="E123" s="27"/>
      <c r="F123" s="27"/>
      <c r="G123" s="27"/>
      <c r="H123" s="27"/>
      <c r="I123" s="41"/>
      <c r="J123" s="41"/>
      <c r="K123" s="28"/>
      <c r="L123" s="28"/>
      <c r="M123" s="127"/>
      <c r="N123" s="120"/>
    </row>
    <row r="124" spans="3:14" s="25" customFormat="1">
      <c r="C124" s="26"/>
      <c r="D124" s="99"/>
      <c r="E124" s="27"/>
      <c r="F124" s="27"/>
      <c r="G124" s="27"/>
      <c r="H124" s="27"/>
      <c r="I124" s="41"/>
      <c r="J124" s="41"/>
      <c r="K124" s="28"/>
      <c r="L124" s="28"/>
      <c r="M124" s="127"/>
      <c r="N124" s="120"/>
    </row>
    <row r="125" spans="3:14" s="25" customFormat="1">
      <c r="C125" s="26"/>
      <c r="D125" s="99"/>
      <c r="E125" s="27"/>
      <c r="F125" s="27"/>
      <c r="G125" s="27"/>
      <c r="H125" s="27"/>
      <c r="I125" s="41"/>
      <c r="J125" s="41"/>
      <c r="K125" s="28"/>
      <c r="L125" s="28"/>
      <c r="M125" s="127"/>
      <c r="N125" s="120"/>
    </row>
    <row r="126" spans="3:14" s="25" customFormat="1">
      <c r="C126" s="26"/>
      <c r="D126" s="99"/>
      <c r="E126" s="27"/>
      <c r="F126" s="27"/>
      <c r="G126" s="27"/>
      <c r="H126" s="27"/>
      <c r="I126" s="41"/>
      <c r="J126" s="41"/>
      <c r="K126" s="28"/>
      <c r="L126" s="28"/>
      <c r="M126" s="127"/>
      <c r="N126" s="120"/>
    </row>
    <row r="127" spans="3:14" s="25" customFormat="1">
      <c r="C127" s="26"/>
      <c r="D127" s="99"/>
      <c r="E127" s="27"/>
      <c r="F127" s="27"/>
      <c r="G127" s="27"/>
      <c r="H127" s="27"/>
      <c r="I127" s="41"/>
      <c r="J127" s="41"/>
      <c r="K127" s="28"/>
      <c r="L127" s="28"/>
      <c r="M127" s="127"/>
      <c r="N127" s="120"/>
    </row>
    <row r="128" spans="3:14" s="25" customFormat="1">
      <c r="C128" s="26"/>
      <c r="D128" s="99"/>
      <c r="E128" s="27"/>
      <c r="F128" s="27"/>
      <c r="G128" s="27"/>
      <c r="H128" s="27"/>
      <c r="I128" s="41"/>
      <c r="J128" s="41"/>
      <c r="K128" s="28"/>
      <c r="L128" s="28"/>
      <c r="M128" s="127"/>
      <c r="N128" s="120"/>
    </row>
    <row r="129" spans="3:14" s="25" customFormat="1">
      <c r="C129" s="26"/>
      <c r="D129" s="99"/>
      <c r="E129" s="27"/>
      <c r="F129" s="27"/>
      <c r="G129" s="27"/>
      <c r="H129" s="27"/>
      <c r="I129" s="41"/>
      <c r="J129" s="41"/>
      <c r="K129" s="28"/>
      <c r="L129" s="28"/>
      <c r="M129" s="127"/>
      <c r="N129" s="120"/>
    </row>
    <row r="130" spans="3:14" s="25" customFormat="1">
      <c r="C130" s="26"/>
      <c r="D130" s="99"/>
      <c r="E130" s="29"/>
      <c r="F130" s="29"/>
      <c r="G130" s="27"/>
      <c r="H130" s="27"/>
      <c r="I130" s="41"/>
      <c r="J130" s="41"/>
      <c r="K130" s="28"/>
      <c r="L130" s="28"/>
      <c r="M130" s="127"/>
      <c r="N130" s="120"/>
    </row>
    <row r="131" spans="3:14" s="25" customFormat="1">
      <c r="C131" s="26"/>
      <c r="D131" s="99"/>
      <c r="E131" s="29"/>
      <c r="F131" s="29"/>
      <c r="G131" s="27"/>
      <c r="H131" s="27"/>
      <c r="I131" s="41"/>
      <c r="J131" s="41"/>
      <c r="K131" s="28"/>
      <c r="L131" s="28"/>
      <c r="M131" s="127"/>
      <c r="N131" s="120"/>
    </row>
    <row r="132" spans="3:14" s="25" customFormat="1">
      <c r="C132" s="26"/>
      <c r="D132" s="99"/>
      <c r="E132" s="29"/>
      <c r="F132" s="29"/>
      <c r="G132" s="27"/>
      <c r="H132" s="27"/>
      <c r="I132" s="41"/>
      <c r="J132" s="41"/>
      <c r="K132" s="28"/>
      <c r="L132" s="28"/>
      <c r="M132" s="127"/>
      <c r="N132" s="120"/>
    </row>
    <row r="133" spans="3:14" s="25" customFormat="1">
      <c r="C133" s="26"/>
      <c r="D133" s="99"/>
      <c r="E133" s="29"/>
      <c r="F133" s="29"/>
      <c r="G133" s="27"/>
      <c r="H133" s="27"/>
      <c r="I133" s="41"/>
      <c r="J133" s="41"/>
      <c r="K133" s="28"/>
      <c r="L133" s="28"/>
      <c r="M133" s="127"/>
      <c r="N133" s="120"/>
    </row>
    <row r="134" spans="3:14" s="25" customFormat="1">
      <c r="C134" s="26"/>
      <c r="D134" s="99"/>
      <c r="E134" s="29"/>
      <c r="F134" s="29"/>
      <c r="G134" s="27"/>
      <c r="H134" s="27"/>
      <c r="I134" s="41"/>
      <c r="J134" s="41"/>
      <c r="K134" s="28"/>
      <c r="L134" s="28"/>
      <c r="M134" s="127"/>
      <c r="N134" s="120"/>
    </row>
    <row r="135" spans="3:14" s="25" customFormat="1">
      <c r="C135" s="26"/>
      <c r="D135" s="99"/>
      <c r="E135" s="29"/>
      <c r="F135" s="29"/>
      <c r="G135" s="27"/>
      <c r="H135" s="31"/>
      <c r="I135" s="33"/>
      <c r="J135" s="41"/>
      <c r="K135" s="28"/>
      <c r="L135" s="28"/>
      <c r="M135" s="127"/>
      <c r="N135" s="120"/>
    </row>
    <row r="136" spans="3:14" s="25" customFormat="1">
      <c r="C136" s="26"/>
      <c r="D136" s="99"/>
      <c r="E136" s="29"/>
      <c r="F136" s="29"/>
      <c r="G136" s="27"/>
      <c r="H136" s="31"/>
      <c r="I136" s="33"/>
      <c r="J136" s="41"/>
      <c r="K136" s="28"/>
      <c r="L136" s="28"/>
      <c r="M136" s="127"/>
      <c r="N136" s="120"/>
    </row>
    <row r="137" spans="3:14" s="25" customFormat="1">
      <c r="C137" s="26"/>
      <c r="D137" s="99"/>
      <c r="E137" s="29"/>
      <c r="F137" s="29"/>
      <c r="G137" s="27"/>
      <c r="H137" s="27"/>
      <c r="I137" s="41"/>
      <c r="J137" s="41"/>
      <c r="K137" s="28"/>
      <c r="L137" s="28"/>
      <c r="M137" s="127"/>
      <c r="N137" s="120"/>
    </row>
    <row r="138" spans="3:14" s="25" customFormat="1">
      <c r="C138" s="26"/>
      <c r="D138" s="99"/>
      <c r="E138" s="29"/>
      <c r="F138" s="29"/>
      <c r="G138" s="27"/>
      <c r="H138" s="31"/>
      <c r="I138" s="33"/>
      <c r="J138" s="41"/>
      <c r="K138" s="28"/>
      <c r="L138" s="28"/>
      <c r="M138" s="127"/>
      <c r="N138" s="120"/>
    </row>
    <row r="139" spans="3:14" s="25" customFormat="1">
      <c r="C139" s="26"/>
      <c r="D139" s="99"/>
      <c r="E139" s="29"/>
      <c r="F139" s="29"/>
      <c r="G139" s="27"/>
      <c r="H139" s="27"/>
      <c r="I139" s="41"/>
      <c r="J139" s="41"/>
      <c r="K139" s="28"/>
      <c r="L139" s="28"/>
      <c r="M139" s="127"/>
      <c r="N139" s="120"/>
    </row>
    <row r="140" spans="3:14" s="25" customFormat="1">
      <c r="C140" s="26"/>
      <c r="D140" s="99"/>
      <c r="E140" s="27"/>
      <c r="F140" s="27"/>
      <c r="G140" s="27"/>
      <c r="H140" s="27"/>
      <c r="I140" s="41"/>
      <c r="J140" s="41"/>
      <c r="K140" s="28"/>
      <c r="L140" s="28"/>
      <c r="M140" s="127"/>
      <c r="N140" s="120"/>
    </row>
    <row r="141" spans="3:14" s="25" customFormat="1">
      <c r="C141" s="26"/>
      <c r="D141" s="99"/>
      <c r="E141" s="27"/>
      <c r="F141" s="27"/>
      <c r="G141" s="27"/>
      <c r="H141" s="27"/>
      <c r="I141" s="41"/>
      <c r="J141" s="41"/>
      <c r="K141" s="28"/>
      <c r="L141" s="28"/>
      <c r="M141" s="127"/>
      <c r="N141" s="120"/>
    </row>
    <row r="142" spans="3:14" s="25" customFormat="1">
      <c r="C142" s="26"/>
      <c r="D142" s="99"/>
      <c r="E142" s="27"/>
      <c r="F142" s="27"/>
      <c r="G142" s="27"/>
      <c r="H142" s="27"/>
      <c r="I142" s="41"/>
      <c r="J142" s="41"/>
      <c r="K142" s="28"/>
      <c r="L142" s="28"/>
      <c r="M142" s="127"/>
      <c r="N142" s="120"/>
    </row>
    <row r="143" spans="3:14" s="25" customFormat="1">
      <c r="C143" s="26"/>
      <c r="D143" s="99"/>
      <c r="E143" s="27"/>
      <c r="F143" s="27"/>
      <c r="G143" s="27"/>
      <c r="H143" s="27"/>
      <c r="I143" s="41"/>
      <c r="J143" s="41"/>
      <c r="K143" s="28"/>
      <c r="L143" s="28"/>
      <c r="M143" s="127"/>
      <c r="N143" s="120"/>
    </row>
    <row r="144" spans="3:14" s="25" customFormat="1">
      <c r="C144" s="26"/>
      <c r="D144" s="99"/>
      <c r="E144" s="27"/>
      <c r="F144" s="27"/>
      <c r="G144" s="27"/>
      <c r="H144" s="27"/>
      <c r="I144" s="41"/>
      <c r="J144" s="41"/>
      <c r="K144" s="28"/>
      <c r="L144" s="28"/>
      <c r="M144" s="127"/>
      <c r="N144" s="120"/>
    </row>
    <row r="145" spans="3:14" s="25" customFormat="1">
      <c r="C145" s="26"/>
      <c r="D145" s="99"/>
      <c r="E145" s="27"/>
      <c r="F145" s="27"/>
      <c r="G145" s="27"/>
      <c r="H145" s="27"/>
      <c r="I145" s="41"/>
      <c r="J145" s="41"/>
      <c r="K145" s="28"/>
      <c r="L145" s="28"/>
      <c r="M145" s="127"/>
      <c r="N145" s="120"/>
    </row>
    <row r="146" spans="3:14" s="25" customFormat="1">
      <c r="C146" s="26"/>
      <c r="D146" s="99"/>
      <c r="E146" s="27"/>
      <c r="F146" s="27"/>
      <c r="G146" s="27"/>
      <c r="H146" s="27"/>
      <c r="I146" s="41"/>
      <c r="J146" s="41"/>
      <c r="K146" s="28"/>
      <c r="L146" s="28"/>
      <c r="M146" s="127"/>
      <c r="N146" s="120"/>
    </row>
    <row r="147" spans="3:14" s="25" customFormat="1">
      <c r="C147" s="26"/>
      <c r="D147" s="99"/>
      <c r="E147" s="27"/>
      <c r="F147" s="27"/>
      <c r="G147" s="27"/>
      <c r="H147" s="27"/>
      <c r="I147" s="41"/>
      <c r="J147" s="41"/>
      <c r="K147" s="28"/>
      <c r="L147" s="28"/>
      <c r="M147" s="127"/>
      <c r="N147" s="120"/>
    </row>
    <row r="148" spans="3:14" s="25" customFormat="1">
      <c r="C148" s="26"/>
      <c r="D148" s="99"/>
      <c r="E148" s="27"/>
      <c r="F148" s="27"/>
      <c r="G148" s="27"/>
      <c r="H148" s="27"/>
      <c r="I148" s="41"/>
      <c r="J148" s="41"/>
      <c r="K148" s="28"/>
      <c r="L148" s="28"/>
      <c r="M148" s="127"/>
      <c r="N148" s="120"/>
    </row>
    <row r="149" spans="3:14" s="25" customFormat="1">
      <c r="C149" s="26"/>
      <c r="D149" s="99"/>
      <c r="E149" s="27"/>
      <c r="F149" s="27"/>
      <c r="G149" s="27"/>
      <c r="H149" s="27"/>
      <c r="I149" s="41"/>
      <c r="J149" s="41"/>
      <c r="K149" s="28"/>
      <c r="L149" s="28"/>
      <c r="M149" s="127"/>
      <c r="N149" s="120"/>
    </row>
    <row r="150" spans="3:14" s="25" customFormat="1">
      <c r="C150" s="26"/>
      <c r="D150" s="99"/>
      <c r="E150" s="27"/>
      <c r="F150" s="27"/>
      <c r="G150" s="27"/>
      <c r="H150" s="31"/>
      <c r="I150" s="33"/>
      <c r="J150" s="41"/>
      <c r="K150" s="28"/>
      <c r="L150" s="28"/>
      <c r="M150" s="127"/>
      <c r="N150" s="120"/>
    </row>
    <row r="151" spans="3:14" s="25" customFormat="1">
      <c r="C151" s="26"/>
      <c r="D151" s="99"/>
      <c r="E151" s="27"/>
      <c r="F151" s="27"/>
      <c r="G151" s="27"/>
      <c r="H151" s="27"/>
      <c r="I151" s="41"/>
      <c r="J151" s="41"/>
      <c r="K151" s="28"/>
      <c r="L151" s="28"/>
      <c r="M151" s="127"/>
      <c r="N151" s="120"/>
    </row>
    <row r="152" spans="3:14" s="25" customFormat="1">
      <c r="C152" s="26"/>
      <c r="D152" s="99"/>
      <c r="E152" s="27"/>
      <c r="F152" s="27"/>
      <c r="G152" s="27"/>
      <c r="H152" s="27"/>
      <c r="I152" s="41"/>
      <c r="J152" s="41"/>
      <c r="K152" s="28"/>
      <c r="L152" s="28"/>
      <c r="M152" s="127"/>
      <c r="N152" s="120"/>
    </row>
    <row r="153" spans="3:14" s="25" customFormat="1">
      <c r="C153" s="26"/>
      <c r="D153" s="99"/>
      <c r="E153" s="27"/>
      <c r="F153" s="27"/>
      <c r="G153" s="27"/>
      <c r="H153" s="31"/>
      <c r="I153" s="33"/>
      <c r="J153" s="41"/>
      <c r="K153" s="28"/>
      <c r="L153" s="28"/>
      <c r="M153" s="127"/>
      <c r="N153" s="120"/>
    </row>
    <row r="154" spans="3:14" s="25" customFormat="1">
      <c r="C154" s="26"/>
      <c r="D154" s="99"/>
      <c r="E154" s="27"/>
      <c r="F154" s="27"/>
      <c r="G154" s="27"/>
      <c r="H154" s="27"/>
      <c r="I154" s="41"/>
      <c r="J154" s="41"/>
      <c r="K154" s="28"/>
      <c r="L154" s="28"/>
      <c r="M154" s="127"/>
      <c r="N154" s="120"/>
    </row>
    <row r="155" spans="3:14" s="25" customFormat="1">
      <c r="C155" s="26"/>
      <c r="D155" s="99"/>
      <c r="E155" s="29"/>
      <c r="F155" s="29"/>
      <c r="G155" s="27"/>
      <c r="H155" s="32"/>
      <c r="I155" s="41"/>
      <c r="J155" s="41"/>
      <c r="K155" s="28"/>
      <c r="L155" s="28"/>
      <c r="M155" s="127"/>
      <c r="N155" s="120"/>
    </row>
    <row r="156" spans="3:14" s="25" customFormat="1">
      <c r="C156" s="26"/>
      <c r="D156" s="99"/>
      <c r="E156" s="27"/>
      <c r="F156" s="27"/>
      <c r="G156" s="27"/>
      <c r="H156" s="100"/>
      <c r="I156" s="30"/>
      <c r="J156" s="41"/>
      <c r="K156" s="28"/>
      <c r="L156" s="28"/>
      <c r="M156" s="127"/>
      <c r="N156" s="120"/>
    </row>
    <row r="157" spans="3:14" s="25" customFormat="1">
      <c r="C157" s="26"/>
      <c r="D157" s="99"/>
      <c r="E157" s="27"/>
      <c r="F157" s="27"/>
      <c r="G157" s="27"/>
      <c r="H157" s="27"/>
      <c r="I157" s="41"/>
      <c r="J157" s="41"/>
      <c r="K157" s="28"/>
      <c r="L157" s="28"/>
      <c r="M157" s="127"/>
      <c r="N157" s="120"/>
    </row>
    <row r="158" spans="3:14" s="25" customFormat="1">
      <c r="C158" s="26"/>
      <c r="D158" s="99"/>
      <c r="E158" s="27"/>
      <c r="F158" s="27"/>
      <c r="G158" s="27"/>
      <c r="H158" s="27"/>
      <c r="I158" s="41"/>
      <c r="J158" s="41"/>
      <c r="K158" s="28"/>
      <c r="L158" s="28"/>
      <c r="M158" s="127"/>
      <c r="N158" s="120"/>
    </row>
    <row r="159" spans="3:14" s="25" customFormat="1">
      <c r="C159" s="26"/>
      <c r="D159" s="99"/>
      <c r="E159" s="27"/>
      <c r="F159" s="27"/>
      <c r="G159" s="27"/>
      <c r="H159" s="27"/>
      <c r="I159" s="41"/>
      <c r="J159" s="41"/>
      <c r="K159" s="28"/>
      <c r="L159" s="28"/>
      <c r="M159" s="127"/>
      <c r="N159" s="120"/>
    </row>
    <row r="160" spans="3:14" s="25" customFormat="1">
      <c r="C160" s="26"/>
      <c r="D160" s="99"/>
      <c r="E160" s="27"/>
      <c r="F160" s="27"/>
      <c r="G160" s="27"/>
      <c r="H160" s="27"/>
      <c r="I160" s="41"/>
      <c r="J160" s="41"/>
      <c r="K160" s="28"/>
      <c r="L160" s="28"/>
      <c r="M160" s="127"/>
      <c r="N160" s="120"/>
    </row>
    <row r="161" spans="3:14" s="25" customFormat="1">
      <c r="C161" s="26"/>
      <c r="D161" s="99"/>
      <c r="E161" s="27"/>
      <c r="F161" s="27"/>
      <c r="G161" s="27"/>
      <c r="H161" s="27"/>
      <c r="I161" s="41"/>
      <c r="J161" s="41"/>
      <c r="K161" s="28"/>
      <c r="L161" s="28"/>
      <c r="M161" s="127"/>
      <c r="N161" s="120"/>
    </row>
    <row r="162" spans="3:14" s="25" customFormat="1">
      <c r="C162" s="26"/>
      <c r="D162" s="99"/>
      <c r="E162" s="29"/>
      <c r="F162" s="29"/>
      <c r="G162" s="29"/>
      <c r="H162" s="29"/>
      <c r="I162" s="33"/>
      <c r="J162" s="41"/>
      <c r="K162" s="28"/>
      <c r="L162" s="28"/>
      <c r="M162" s="127"/>
      <c r="N162" s="120"/>
    </row>
    <row r="163" spans="3:14" s="25" customFormat="1">
      <c r="C163" s="26"/>
      <c r="D163" s="99"/>
      <c r="E163" s="29"/>
      <c r="F163" s="29"/>
      <c r="G163" s="29"/>
      <c r="H163" s="29"/>
      <c r="I163" s="33"/>
      <c r="J163" s="41"/>
      <c r="K163" s="28"/>
      <c r="L163" s="28"/>
      <c r="M163" s="127"/>
      <c r="N163" s="120"/>
    </row>
    <row r="164" spans="3:14" s="25" customFormat="1">
      <c r="C164" s="26"/>
      <c r="D164" s="99"/>
      <c r="E164" s="29"/>
      <c r="F164" s="29"/>
      <c r="G164" s="29"/>
      <c r="H164" s="29"/>
      <c r="I164" s="33"/>
      <c r="J164" s="41"/>
      <c r="K164" s="28"/>
      <c r="L164" s="28"/>
      <c r="M164" s="127"/>
      <c r="N164" s="120"/>
    </row>
    <row r="165" spans="3:14" s="25" customFormat="1">
      <c r="C165" s="26"/>
      <c r="D165" s="99"/>
      <c r="E165" s="29"/>
      <c r="F165" s="29"/>
      <c r="G165" s="29"/>
      <c r="H165" s="29"/>
      <c r="I165" s="33"/>
      <c r="J165" s="41"/>
      <c r="K165" s="28"/>
      <c r="L165" s="28"/>
      <c r="M165" s="127"/>
      <c r="N165" s="120"/>
    </row>
    <row r="166" spans="3:14" s="25" customFormat="1">
      <c r="C166" s="26"/>
      <c r="D166" s="99"/>
      <c r="E166" s="29"/>
      <c r="F166" s="29"/>
      <c r="G166" s="29"/>
      <c r="H166" s="29"/>
      <c r="I166" s="33"/>
      <c r="J166" s="41"/>
      <c r="K166" s="28"/>
      <c r="L166" s="28"/>
      <c r="M166" s="127"/>
      <c r="N166" s="120"/>
    </row>
    <row r="167" spans="3:14" s="25" customFormat="1">
      <c r="C167" s="26"/>
      <c r="D167" s="99"/>
      <c r="E167" s="29"/>
      <c r="F167" s="29"/>
      <c r="G167" s="29"/>
      <c r="H167" s="29"/>
      <c r="I167" s="33"/>
      <c r="J167" s="41"/>
      <c r="K167" s="28"/>
      <c r="L167" s="28"/>
      <c r="M167" s="127"/>
      <c r="N167" s="120"/>
    </row>
    <row r="168" spans="3:14" s="25" customFormat="1">
      <c r="C168" s="26"/>
      <c r="D168" s="99"/>
      <c r="E168" s="29"/>
      <c r="F168" s="29"/>
      <c r="G168" s="29"/>
      <c r="H168" s="29"/>
      <c r="I168" s="33"/>
      <c r="J168" s="41"/>
      <c r="K168" s="28"/>
      <c r="L168" s="28"/>
      <c r="M168" s="127"/>
      <c r="N168" s="120"/>
    </row>
    <row r="169" spans="3:14" s="25" customFormat="1">
      <c r="C169" s="26"/>
      <c r="D169" s="99"/>
      <c r="E169" s="29"/>
      <c r="F169" s="29"/>
      <c r="G169" s="29"/>
      <c r="H169" s="29"/>
      <c r="I169" s="33"/>
      <c r="J169" s="41"/>
      <c r="K169" s="28"/>
      <c r="L169" s="28"/>
      <c r="M169" s="127"/>
      <c r="N169" s="120"/>
    </row>
    <row r="170" spans="3:14" s="25" customFormat="1">
      <c r="C170" s="26"/>
      <c r="D170" s="99"/>
      <c r="E170" s="29"/>
      <c r="F170" s="29"/>
      <c r="G170" s="29"/>
      <c r="H170" s="31"/>
      <c r="I170" s="33"/>
      <c r="J170" s="41"/>
      <c r="K170" s="28"/>
      <c r="L170" s="28"/>
      <c r="M170" s="127"/>
      <c r="N170" s="120"/>
    </row>
    <row r="171" spans="3:14" s="25" customFormat="1">
      <c r="C171" s="26"/>
      <c r="D171" s="99"/>
      <c r="E171" s="29"/>
      <c r="F171" s="29"/>
      <c r="G171" s="29"/>
      <c r="H171" s="31"/>
      <c r="I171" s="33"/>
      <c r="J171" s="41"/>
      <c r="K171" s="28"/>
      <c r="L171" s="28"/>
      <c r="M171" s="127"/>
      <c r="N171" s="120"/>
    </row>
    <row r="172" spans="3:14" s="25" customFormat="1">
      <c r="C172" s="26"/>
      <c r="D172" s="99"/>
      <c r="E172" s="29"/>
      <c r="F172" s="29"/>
      <c r="G172" s="27"/>
      <c r="H172" s="32"/>
      <c r="I172" s="41"/>
      <c r="J172" s="41"/>
      <c r="K172" s="28"/>
      <c r="L172" s="28"/>
      <c r="M172" s="127"/>
      <c r="N172" s="120"/>
    </row>
    <row r="173" spans="3:14" s="25" customFormat="1">
      <c r="C173" s="26"/>
      <c r="D173" s="99"/>
      <c r="E173" s="29"/>
      <c r="F173" s="29"/>
      <c r="G173" s="27"/>
      <c r="H173" s="32"/>
      <c r="I173" s="41"/>
      <c r="J173" s="41"/>
      <c r="K173" s="28"/>
      <c r="L173" s="28"/>
      <c r="M173" s="127"/>
      <c r="N173" s="120"/>
    </row>
    <row r="174" spans="3:14" s="25" customFormat="1">
      <c r="C174" s="26"/>
      <c r="D174" s="99"/>
      <c r="E174" s="29"/>
      <c r="F174" s="29"/>
      <c r="G174" s="27"/>
      <c r="H174" s="32"/>
      <c r="I174" s="41"/>
      <c r="J174" s="41"/>
      <c r="K174" s="28"/>
      <c r="L174" s="28"/>
      <c r="M174" s="127"/>
      <c r="N174" s="120"/>
    </row>
    <row r="175" spans="3:14" s="25" customFormat="1">
      <c r="C175" s="26"/>
      <c r="D175" s="99"/>
      <c r="E175" s="29"/>
      <c r="F175" s="29"/>
      <c r="G175" s="27"/>
      <c r="H175" s="32"/>
      <c r="I175" s="41"/>
      <c r="J175" s="41"/>
      <c r="K175" s="28"/>
      <c r="L175" s="28"/>
      <c r="M175" s="127"/>
      <c r="N175" s="120"/>
    </row>
    <row r="176" spans="3:14" s="25" customFormat="1">
      <c r="C176" s="26"/>
      <c r="D176" s="99"/>
      <c r="E176" s="29"/>
      <c r="F176" s="29"/>
      <c r="G176" s="27"/>
      <c r="H176" s="32"/>
      <c r="I176" s="41"/>
      <c r="J176" s="41"/>
      <c r="K176" s="28"/>
      <c r="L176" s="28"/>
      <c r="M176" s="127"/>
      <c r="N176" s="120"/>
    </row>
    <row r="177" spans="3:14" s="25" customFormat="1">
      <c r="C177" s="26"/>
      <c r="D177" s="99"/>
      <c r="E177" s="29"/>
      <c r="F177" s="29"/>
      <c r="G177" s="27"/>
      <c r="H177" s="32"/>
      <c r="I177" s="41"/>
      <c r="J177" s="41"/>
      <c r="K177" s="28"/>
      <c r="L177" s="28"/>
      <c r="M177" s="127"/>
      <c r="N177" s="120"/>
    </row>
    <row r="178" spans="3:14" s="25" customFormat="1">
      <c r="C178" s="26"/>
      <c r="D178" s="99"/>
      <c r="E178" s="29"/>
      <c r="F178" s="29"/>
      <c r="G178" s="27"/>
      <c r="H178" s="32"/>
      <c r="I178" s="41"/>
      <c r="J178" s="41"/>
      <c r="K178" s="28"/>
      <c r="L178" s="28"/>
      <c r="M178" s="127"/>
      <c r="N178" s="120"/>
    </row>
    <row r="179" spans="3:14" s="25" customFormat="1">
      <c r="C179" s="26"/>
      <c r="D179" s="99"/>
      <c r="E179" s="29"/>
      <c r="F179" s="29"/>
      <c r="G179" s="27"/>
      <c r="H179" s="32"/>
      <c r="I179" s="41"/>
      <c r="J179" s="41"/>
      <c r="K179" s="28"/>
      <c r="L179" s="28"/>
      <c r="M179" s="127"/>
      <c r="N179" s="120"/>
    </row>
    <row r="180" spans="3:14" s="25" customFormat="1">
      <c r="C180" s="26"/>
      <c r="D180" s="99"/>
      <c r="E180" s="29"/>
      <c r="F180" s="29"/>
      <c r="G180" s="27"/>
      <c r="H180" s="32"/>
      <c r="I180" s="41"/>
      <c r="J180" s="41"/>
      <c r="K180" s="28"/>
      <c r="L180" s="28"/>
      <c r="M180" s="127"/>
      <c r="N180" s="120"/>
    </row>
    <row r="181" spans="3:14" s="25" customFormat="1">
      <c r="C181" s="26"/>
      <c r="D181" s="99"/>
      <c r="E181" s="27"/>
      <c r="F181" s="27"/>
      <c r="G181" s="27"/>
      <c r="H181" s="27"/>
      <c r="I181" s="41"/>
      <c r="J181" s="41"/>
      <c r="K181" s="28"/>
      <c r="L181" s="28"/>
      <c r="M181" s="127"/>
      <c r="N181" s="120"/>
    </row>
    <row r="182" spans="3:14" s="25" customFormat="1">
      <c r="C182" s="26"/>
      <c r="D182" s="99"/>
      <c r="E182" s="27"/>
      <c r="F182" s="27"/>
      <c r="G182" s="27"/>
      <c r="H182" s="27"/>
      <c r="I182" s="41"/>
      <c r="J182" s="41"/>
      <c r="K182" s="28"/>
      <c r="L182" s="28"/>
      <c r="M182" s="127"/>
      <c r="N182" s="120"/>
    </row>
    <row r="183" spans="3:14" s="25" customFormat="1">
      <c r="C183" s="26"/>
      <c r="D183" s="99"/>
      <c r="E183" s="27"/>
      <c r="F183" s="27"/>
      <c r="G183" s="27"/>
      <c r="H183" s="27"/>
      <c r="I183" s="41"/>
      <c r="J183" s="41"/>
      <c r="K183" s="28"/>
      <c r="L183" s="28"/>
      <c r="M183" s="127"/>
      <c r="N183" s="120"/>
    </row>
    <row r="184" spans="3:14" s="25" customFormat="1">
      <c r="C184" s="26"/>
      <c r="D184" s="99"/>
      <c r="E184" s="27"/>
      <c r="F184" s="27"/>
      <c r="G184" s="27"/>
      <c r="H184" s="27"/>
      <c r="I184" s="41"/>
      <c r="J184" s="41"/>
      <c r="K184" s="28"/>
      <c r="L184" s="28"/>
      <c r="M184" s="127"/>
      <c r="N184" s="120"/>
    </row>
    <row r="185" spans="3:14" s="25" customFormat="1">
      <c r="C185" s="26"/>
      <c r="D185" s="99"/>
      <c r="E185" s="27"/>
      <c r="F185" s="27"/>
      <c r="G185" s="27"/>
      <c r="H185" s="27"/>
      <c r="I185" s="41"/>
      <c r="J185" s="41"/>
      <c r="K185" s="28"/>
      <c r="L185" s="28"/>
      <c r="M185" s="127"/>
      <c r="N185" s="120"/>
    </row>
    <row r="186" spans="3:14" s="25" customFormat="1">
      <c r="C186" s="26"/>
      <c r="D186" s="99"/>
      <c r="E186" s="27"/>
      <c r="F186" s="27"/>
      <c r="G186" s="27"/>
      <c r="H186" s="31"/>
      <c r="I186" s="33"/>
      <c r="J186" s="41"/>
      <c r="K186" s="28"/>
      <c r="L186" s="28"/>
      <c r="M186" s="127"/>
      <c r="N186" s="120"/>
    </row>
    <row r="187" spans="3:14" s="25" customFormat="1">
      <c r="C187" s="26"/>
      <c r="D187" s="99"/>
      <c r="E187" s="27"/>
      <c r="F187" s="27"/>
      <c r="G187" s="27"/>
      <c r="H187" s="27"/>
      <c r="I187" s="41"/>
      <c r="J187" s="41"/>
      <c r="K187" s="28"/>
      <c r="L187" s="28"/>
      <c r="M187" s="127"/>
      <c r="N187" s="120"/>
    </row>
    <row r="188" spans="3:14" s="25" customFormat="1">
      <c r="C188" s="26"/>
      <c r="D188" s="99"/>
      <c r="E188" s="27"/>
      <c r="F188" s="27"/>
      <c r="G188" s="27"/>
      <c r="H188" s="27"/>
      <c r="I188" s="41"/>
      <c r="J188" s="41"/>
      <c r="K188" s="28"/>
      <c r="L188" s="28"/>
      <c r="M188" s="127"/>
      <c r="N188" s="120"/>
    </row>
    <row r="189" spans="3:14" s="25" customFormat="1">
      <c r="C189" s="26"/>
      <c r="D189" s="99"/>
      <c r="E189" s="27"/>
      <c r="F189" s="27"/>
      <c r="G189" s="27"/>
      <c r="H189" s="27"/>
      <c r="I189" s="41"/>
      <c r="J189" s="41"/>
      <c r="K189" s="28"/>
      <c r="L189" s="28"/>
      <c r="M189" s="127"/>
      <c r="N189" s="120"/>
    </row>
    <row r="190" spans="3:14" s="25" customFormat="1">
      <c r="C190" s="26"/>
      <c r="D190" s="99"/>
      <c r="E190" s="27"/>
      <c r="F190" s="27"/>
      <c r="G190" s="27"/>
      <c r="H190" s="27"/>
      <c r="I190" s="41"/>
      <c r="J190" s="41"/>
      <c r="K190" s="28"/>
      <c r="L190" s="28"/>
      <c r="M190" s="127"/>
      <c r="N190" s="120"/>
    </row>
    <row r="191" spans="3:14" s="25" customFormat="1">
      <c r="C191" s="26"/>
      <c r="D191" s="99"/>
      <c r="E191" s="27"/>
      <c r="F191" s="27"/>
      <c r="G191" s="27"/>
      <c r="H191" s="27"/>
      <c r="I191" s="41"/>
      <c r="J191" s="41"/>
      <c r="K191" s="28"/>
      <c r="L191" s="28"/>
      <c r="M191" s="127"/>
      <c r="N191" s="120"/>
    </row>
    <row r="192" spans="3:14" s="25" customFormat="1">
      <c r="C192" s="26"/>
      <c r="D192" s="99"/>
      <c r="E192" s="27"/>
      <c r="F192" s="27"/>
      <c r="G192" s="27"/>
      <c r="H192" s="27"/>
      <c r="I192" s="41"/>
      <c r="J192" s="41"/>
      <c r="K192" s="28"/>
      <c r="L192" s="28"/>
      <c r="M192" s="127"/>
      <c r="N192" s="120"/>
    </row>
    <row r="193" spans="3:14" s="25" customFormat="1">
      <c r="C193" s="26"/>
      <c r="D193" s="99"/>
      <c r="E193" s="27"/>
      <c r="F193" s="27"/>
      <c r="G193" s="27"/>
      <c r="H193" s="27"/>
      <c r="I193" s="41"/>
      <c r="J193" s="41"/>
      <c r="K193" s="28"/>
      <c r="L193" s="28"/>
      <c r="M193" s="127"/>
      <c r="N193" s="120"/>
    </row>
    <row r="194" spans="3:14" s="25" customFormat="1">
      <c r="C194" s="26"/>
      <c r="D194" s="99"/>
      <c r="E194" s="27"/>
      <c r="F194" s="27"/>
      <c r="G194" s="27"/>
      <c r="H194" s="27"/>
      <c r="I194" s="41"/>
      <c r="J194" s="41"/>
      <c r="K194" s="28"/>
      <c r="L194" s="28"/>
      <c r="M194" s="127"/>
      <c r="N194" s="120"/>
    </row>
    <row r="195" spans="3:14" s="25" customFormat="1">
      <c r="C195" s="26"/>
      <c r="D195" s="99"/>
      <c r="E195" s="27"/>
      <c r="F195" s="27"/>
      <c r="G195" s="27"/>
      <c r="H195" s="27"/>
      <c r="I195" s="41"/>
      <c r="J195" s="41"/>
      <c r="K195" s="28"/>
      <c r="L195" s="28"/>
      <c r="M195" s="127"/>
      <c r="N195" s="120"/>
    </row>
    <row r="196" spans="3:14" s="25" customFormat="1">
      <c r="C196" s="26"/>
      <c r="D196" s="99"/>
      <c r="E196" s="27"/>
      <c r="F196" s="27"/>
      <c r="G196" s="27"/>
      <c r="H196" s="27"/>
      <c r="I196" s="41"/>
      <c r="J196" s="41"/>
      <c r="K196" s="28"/>
      <c r="L196" s="28"/>
      <c r="M196" s="127"/>
      <c r="N196" s="120"/>
    </row>
    <row r="197" spans="3:14" s="25" customFormat="1">
      <c r="C197" s="26"/>
      <c r="D197" s="99"/>
      <c r="E197" s="27"/>
      <c r="F197" s="27"/>
      <c r="G197" s="27"/>
      <c r="H197" s="27"/>
      <c r="I197" s="41"/>
      <c r="J197" s="41"/>
      <c r="K197" s="28"/>
      <c r="L197" s="28"/>
      <c r="M197" s="127"/>
      <c r="N197" s="120"/>
    </row>
    <row r="198" spans="3:14" s="25" customFormat="1">
      <c r="C198" s="26"/>
      <c r="D198" s="99"/>
      <c r="E198" s="27"/>
      <c r="F198" s="27"/>
      <c r="G198" s="27"/>
      <c r="H198" s="27"/>
      <c r="I198" s="41"/>
      <c r="J198" s="41"/>
      <c r="K198" s="28"/>
      <c r="L198" s="28"/>
      <c r="M198" s="127"/>
      <c r="N198" s="120"/>
    </row>
    <row r="199" spans="3:14" s="25" customFormat="1">
      <c r="C199" s="26"/>
      <c r="D199" s="99"/>
      <c r="E199" s="27"/>
      <c r="F199" s="27"/>
      <c r="G199" s="27"/>
      <c r="H199" s="27"/>
      <c r="I199" s="41"/>
      <c r="J199" s="41"/>
      <c r="K199" s="28"/>
      <c r="L199" s="28"/>
      <c r="M199" s="127"/>
      <c r="N199" s="120"/>
    </row>
    <row r="200" spans="3:14" s="25" customFormat="1">
      <c r="C200" s="26"/>
      <c r="D200" s="99"/>
      <c r="E200" s="27"/>
      <c r="F200" s="27"/>
      <c r="G200" s="27"/>
      <c r="H200" s="27"/>
      <c r="I200" s="41"/>
      <c r="J200" s="41"/>
      <c r="K200" s="28"/>
      <c r="L200" s="28"/>
      <c r="M200" s="127"/>
      <c r="N200" s="120"/>
    </row>
    <row r="201" spans="3:14" s="25" customFormat="1">
      <c r="C201" s="26"/>
      <c r="D201" s="99"/>
      <c r="E201" s="27"/>
      <c r="F201" s="27"/>
      <c r="G201" s="27"/>
      <c r="H201" s="27"/>
      <c r="I201" s="41"/>
      <c r="J201" s="41"/>
      <c r="K201" s="28"/>
      <c r="L201" s="28"/>
      <c r="M201" s="127"/>
      <c r="N201" s="120"/>
    </row>
    <row r="202" spans="3:14" s="25" customFormat="1">
      <c r="C202" s="26"/>
      <c r="D202" s="99"/>
      <c r="E202" s="27"/>
      <c r="F202" s="27"/>
      <c r="G202" s="27"/>
      <c r="H202" s="27"/>
      <c r="I202" s="41"/>
      <c r="J202" s="41"/>
      <c r="K202" s="28"/>
      <c r="L202" s="28"/>
      <c r="M202" s="127"/>
      <c r="N202" s="120"/>
    </row>
    <row r="203" spans="3:14" s="25" customFormat="1">
      <c r="C203" s="26"/>
      <c r="D203" s="99"/>
      <c r="E203" s="27"/>
      <c r="F203" s="27"/>
      <c r="G203" s="27"/>
      <c r="H203" s="27"/>
      <c r="I203" s="41"/>
      <c r="J203" s="41"/>
      <c r="K203" s="28"/>
      <c r="L203" s="28"/>
      <c r="M203" s="127"/>
      <c r="N203" s="120"/>
    </row>
    <row r="204" spans="3:14" s="25" customFormat="1">
      <c r="C204" s="26"/>
      <c r="D204" s="99"/>
      <c r="E204" s="27"/>
      <c r="F204" s="27"/>
      <c r="G204" s="27"/>
      <c r="H204" s="27"/>
      <c r="I204" s="41"/>
      <c r="J204" s="41"/>
      <c r="K204" s="28"/>
      <c r="L204" s="28"/>
      <c r="M204" s="127"/>
      <c r="N204" s="120"/>
    </row>
    <row r="205" spans="3:14" s="25" customFormat="1">
      <c r="C205" s="26"/>
      <c r="D205" s="99"/>
      <c r="E205" s="27"/>
      <c r="F205" s="27"/>
      <c r="G205" s="27"/>
      <c r="H205" s="27"/>
      <c r="I205" s="41"/>
      <c r="J205" s="41"/>
      <c r="K205" s="28"/>
      <c r="L205" s="28"/>
      <c r="M205" s="127"/>
      <c r="N205" s="120"/>
    </row>
    <row r="206" spans="3:14" s="25" customFormat="1">
      <c r="C206" s="26"/>
      <c r="D206" s="99"/>
      <c r="E206" s="27"/>
      <c r="F206" s="27"/>
      <c r="G206" s="27"/>
      <c r="H206" s="27"/>
      <c r="I206" s="41"/>
      <c r="J206" s="41"/>
      <c r="K206" s="28"/>
      <c r="L206" s="28"/>
      <c r="M206" s="127"/>
      <c r="N206" s="120"/>
    </row>
    <row r="207" spans="3:14" s="25" customFormat="1">
      <c r="C207" s="26"/>
      <c r="D207" s="99"/>
      <c r="E207" s="27"/>
      <c r="F207" s="27"/>
      <c r="G207" s="27"/>
      <c r="H207" s="27"/>
      <c r="I207" s="41"/>
      <c r="J207" s="41"/>
      <c r="K207" s="28"/>
      <c r="L207" s="28"/>
      <c r="M207" s="127"/>
      <c r="N207" s="120"/>
    </row>
    <row r="208" spans="3:14" s="25" customFormat="1">
      <c r="C208" s="26"/>
      <c r="D208" s="99"/>
      <c r="E208" s="27"/>
      <c r="F208" s="27"/>
      <c r="G208" s="27"/>
      <c r="H208" s="27"/>
      <c r="I208" s="41"/>
      <c r="J208" s="41"/>
      <c r="K208" s="28"/>
      <c r="L208" s="28"/>
      <c r="M208" s="127"/>
      <c r="N208" s="120"/>
    </row>
    <row r="209" spans="3:14" s="25" customFormat="1">
      <c r="C209" s="26"/>
      <c r="D209" s="99"/>
      <c r="E209" s="27"/>
      <c r="F209" s="27"/>
      <c r="G209" s="27"/>
      <c r="H209" s="27"/>
      <c r="I209" s="41"/>
      <c r="J209" s="41"/>
      <c r="K209" s="28"/>
      <c r="L209" s="28"/>
      <c r="M209" s="127"/>
      <c r="N209" s="120"/>
    </row>
    <row r="210" spans="3:14" s="25" customFormat="1">
      <c r="C210" s="26"/>
      <c r="D210" s="99"/>
      <c r="E210" s="29"/>
      <c r="F210" s="29"/>
      <c r="G210" s="27"/>
      <c r="H210" s="31"/>
      <c r="I210" s="33"/>
      <c r="J210" s="41"/>
      <c r="K210" s="28"/>
      <c r="L210" s="28"/>
      <c r="M210" s="127"/>
      <c r="N210" s="120"/>
    </row>
    <row r="211" spans="3:14" s="25" customFormat="1">
      <c r="C211" s="26"/>
      <c r="D211" s="99"/>
      <c r="E211" s="29"/>
      <c r="F211" s="29"/>
      <c r="G211" s="27"/>
      <c r="H211" s="27"/>
      <c r="I211" s="41"/>
      <c r="J211" s="41"/>
      <c r="K211" s="28"/>
      <c r="L211" s="28"/>
      <c r="M211" s="127"/>
      <c r="N211" s="120"/>
    </row>
    <row r="212" spans="3:14" s="25" customFormat="1">
      <c r="C212" s="26"/>
      <c r="D212" s="99"/>
      <c r="E212" s="29"/>
      <c r="F212" s="29"/>
      <c r="G212" s="27"/>
      <c r="H212" s="31"/>
      <c r="I212" s="33"/>
      <c r="J212" s="41"/>
      <c r="K212" s="28"/>
      <c r="L212" s="28"/>
      <c r="M212" s="127"/>
      <c r="N212" s="120"/>
    </row>
    <row r="213" spans="3:14" s="25" customFormat="1">
      <c r="C213" s="26"/>
      <c r="D213" s="99"/>
      <c r="E213" s="29"/>
      <c r="F213" s="29"/>
      <c r="G213" s="27"/>
      <c r="H213" s="27"/>
      <c r="I213" s="41"/>
      <c r="J213" s="41"/>
      <c r="K213" s="28"/>
      <c r="L213" s="28"/>
      <c r="M213" s="127"/>
      <c r="N213" s="120"/>
    </row>
    <row r="214" spans="3:14" s="25" customFormat="1">
      <c r="C214" s="26"/>
      <c r="D214" s="99"/>
      <c r="E214" s="29"/>
      <c r="F214" s="29"/>
      <c r="G214" s="27"/>
      <c r="H214" s="27"/>
      <c r="I214" s="41"/>
      <c r="J214" s="41"/>
      <c r="K214" s="28"/>
      <c r="L214" s="28"/>
      <c r="M214" s="127"/>
      <c r="N214" s="120"/>
    </row>
    <row r="215" spans="3:14" s="25" customFormat="1">
      <c r="C215" s="26"/>
      <c r="D215" s="99"/>
      <c r="E215" s="29"/>
      <c r="F215" s="29"/>
      <c r="G215" s="27"/>
      <c r="H215" s="27"/>
      <c r="I215" s="41"/>
      <c r="J215" s="41"/>
      <c r="K215" s="28"/>
      <c r="L215" s="28"/>
      <c r="M215" s="127"/>
      <c r="N215" s="120"/>
    </row>
    <row r="216" spans="3:14" s="25" customFormat="1">
      <c r="C216" s="26"/>
      <c r="D216" s="99"/>
      <c r="E216" s="29"/>
      <c r="F216" s="29"/>
      <c r="G216" s="27"/>
      <c r="H216" s="27"/>
      <c r="I216" s="41"/>
      <c r="J216" s="41"/>
      <c r="K216" s="28"/>
      <c r="L216" s="28"/>
      <c r="M216" s="127"/>
      <c r="N216" s="120"/>
    </row>
    <row r="217" spans="3:14" s="25" customFormat="1">
      <c r="C217" s="26"/>
      <c r="D217" s="99"/>
      <c r="E217" s="29"/>
      <c r="F217" s="29"/>
      <c r="G217" s="27"/>
      <c r="H217" s="27"/>
      <c r="I217" s="41"/>
      <c r="J217" s="41"/>
      <c r="K217" s="28"/>
      <c r="L217" s="28"/>
      <c r="M217" s="127"/>
      <c r="N217" s="120"/>
    </row>
    <row r="218" spans="3:14" s="25" customFormat="1">
      <c r="C218" s="26"/>
      <c r="D218" s="99"/>
      <c r="E218" s="29"/>
      <c r="F218" s="29"/>
      <c r="G218" s="27"/>
      <c r="H218" s="27"/>
      <c r="I218" s="41"/>
      <c r="J218" s="41"/>
      <c r="K218" s="28"/>
      <c r="L218" s="28"/>
      <c r="M218" s="127"/>
      <c r="N218" s="120"/>
    </row>
    <row r="219" spans="3:14" s="25" customFormat="1">
      <c r="C219" s="26"/>
      <c r="D219" s="99"/>
      <c r="E219" s="27"/>
      <c r="F219" s="27"/>
      <c r="G219" s="27"/>
      <c r="H219" s="27"/>
      <c r="I219" s="41"/>
      <c r="J219" s="41"/>
      <c r="K219" s="28"/>
      <c r="L219" s="28"/>
      <c r="M219" s="127"/>
      <c r="N219" s="120"/>
    </row>
    <row r="220" spans="3:14" s="25" customFormat="1">
      <c r="C220" s="26"/>
      <c r="D220" s="99"/>
      <c r="E220" s="27"/>
      <c r="F220" s="27"/>
      <c r="G220" s="27"/>
      <c r="H220" s="27"/>
      <c r="I220" s="41"/>
      <c r="J220" s="41"/>
      <c r="K220" s="28"/>
      <c r="L220" s="28"/>
      <c r="M220" s="127"/>
      <c r="N220" s="120"/>
    </row>
    <row r="221" spans="3:14" s="25" customFormat="1">
      <c r="C221" s="26"/>
      <c r="D221" s="99"/>
      <c r="E221" s="27"/>
      <c r="F221" s="27"/>
      <c r="G221" s="27"/>
      <c r="H221" s="27"/>
      <c r="I221" s="41"/>
      <c r="J221" s="41"/>
      <c r="K221" s="28"/>
      <c r="L221" s="28"/>
      <c r="M221" s="127"/>
      <c r="N221" s="120"/>
    </row>
    <row r="222" spans="3:14" s="25" customFormat="1">
      <c r="C222" s="26"/>
      <c r="D222" s="99"/>
      <c r="E222" s="27"/>
      <c r="F222" s="27"/>
      <c r="G222" s="27"/>
      <c r="H222" s="27"/>
      <c r="I222" s="41"/>
      <c r="J222" s="41"/>
      <c r="K222" s="28"/>
      <c r="L222" s="28"/>
      <c r="M222" s="127"/>
      <c r="N222" s="120"/>
    </row>
    <row r="223" spans="3:14" s="25" customFormat="1">
      <c r="C223" s="26"/>
      <c r="D223" s="99"/>
      <c r="E223" s="27"/>
      <c r="F223" s="27"/>
      <c r="G223" s="27"/>
      <c r="H223" s="31"/>
      <c r="I223" s="33"/>
      <c r="J223" s="41"/>
      <c r="K223" s="28"/>
      <c r="L223" s="28"/>
      <c r="M223" s="127"/>
      <c r="N223" s="120"/>
    </row>
    <row r="224" spans="3:14" s="25" customFormat="1">
      <c r="C224" s="26"/>
      <c r="D224" s="99"/>
      <c r="E224" s="27"/>
      <c r="F224" s="27"/>
      <c r="G224" s="27"/>
      <c r="H224" s="27"/>
      <c r="I224" s="41"/>
      <c r="J224" s="41"/>
      <c r="K224" s="28"/>
      <c r="L224" s="28"/>
      <c r="M224" s="127"/>
      <c r="N224" s="120"/>
    </row>
    <row r="225" spans="3:14" s="25" customFormat="1">
      <c r="C225" s="26"/>
      <c r="D225" s="99"/>
      <c r="E225" s="27"/>
      <c r="F225" s="27"/>
      <c r="G225" s="27"/>
      <c r="H225" s="27"/>
      <c r="I225" s="41"/>
      <c r="J225" s="41"/>
      <c r="K225" s="28"/>
      <c r="L225" s="28"/>
      <c r="M225" s="127"/>
      <c r="N225" s="120"/>
    </row>
    <row r="226" spans="3:14" s="25" customFormat="1">
      <c r="C226" s="26"/>
      <c r="D226" s="99"/>
      <c r="E226" s="27"/>
      <c r="F226" s="27"/>
      <c r="G226" s="27"/>
      <c r="H226" s="27"/>
      <c r="I226" s="41"/>
      <c r="J226" s="41"/>
      <c r="K226" s="28"/>
      <c r="L226" s="28"/>
      <c r="M226" s="127"/>
      <c r="N226" s="120"/>
    </row>
    <row r="227" spans="3:14" s="25" customFormat="1">
      <c r="C227" s="26"/>
      <c r="D227" s="99"/>
      <c r="E227" s="27"/>
      <c r="F227" s="27"/>
      <c r="G227" s="27"/>
      <c r="H227" s="27"/>
      <c r="I227" s="41"/>
      <c r="J227" s="41"/>
      <c r="K227" s="28"/>
      <c r="L227" s="28"/>
      <c r="M227" s="127"/>
      <c r="N227" s="120"/>
    </row>
    <row r="228" spans="3:14" s="25" customFormat="1">
      <c r="C228" s="26"/>
      <c r="D228" s="99"/>
      <c r="E228" s="27"/>
      <c r="F228" s="27"/>
      <c r="G228" s="27"/>
      <c r="H228" s="27"/>
      <c r="I228" s="41"/>
      <c r="J228" s="41"/>
      <c r="K228" s="28"/>
      <c r="L228" s="28"/>
      <c r="M228" s="127"/>
      <c r="N228" s="120"/>
    </row>
    <row r="229" spans="3:14" s="25" customFormat="1">
      <c r="C229" s="26"/>
      <c r="D229" s="99"/>
      <c r="E229" s="27"/>
      <c r="F229" s="27"/>
      <c r="G229" s="27"/>
      <c r="H229" s="27"/>
      <c r="I229" s="41"/>
      <c r="J229" s="41"/>
      <c r="K229" s="28"/>
      <c r="L229" s="28"/>
      <c r="M229" s="127"/>
      <c r="N229" s="120"/>
    </row>
    <row r="230" spans="3:14" s="25" customFormat="1">
      <c r="C230" s="26"/>
      <c r="D230" s="99"/>
      <c r="E230" s="29"/>
      <c r="F230" s="29"/>
      <c r="G230" s="29"/>
      <c r="H230" s="27"/>
      <c r="I230" s="41"/>
      <c r="J230" s="41"/>
      <c r="K230" s="28"/>
      <c r="L230" s="28"/>
      <c r="M230" s="127"/>
      <c r="N230" s="120"/>
    </row>
    <row r="231" spans="3:14" s="25" customFormat="1">
      <c r="C231" s="26"/>
      <c r="D231" s="99"/>
      <c r="E231" s="29"/>
      <c r="F231" s="29"/>
      <c r="G231" s="29"/>
      <c r="H231" s="27"/>
      <c r="I231" s="41"/>
      <c r="J231" s="41"/>
      <c r="K231" s="28"/>
      <c r="L231" s="28"/>
      <c r="M231" s="127"/>
      <c r="N231" s="120"/>
    </row>
    <row r="232" spans="3:14" s="25" customFormat="1">
      <c r="C232" s="26"/>
      <c r="D232" s="99"/>
      <c r="E232" s="29"/>
      <c r="F232" s="29"/>
      <c r="G232" s="29"/>
      <c r="H232" s="27"/>
      <c r="I232" s="41"/>
      <c r="J232" s="41"/>
      <c r="K232" s="28"/>
      <c r="L232" s="28"/>
      <c r="M232" s="127"/>
      <c r="N232" s="120"/>
    </row>
    <row r="233" spans="3:14" s="25" customFormat="1">
      <c r="C233" s="26"/>
      <c r="D233" s="99"/>
      <c r="E233" s="29"/>
      <c r="F233" s="29"/>
      <c r="G233" s="29"/>
      <c r="H233" s="27"/>
      <c r="I233" s="41"/>
      <c r="J233" s="41"/>
      <c r="K233" s="28"/>
      <c r="L233" s="28"/>
      <c r="M233" s="127"/>
      <c r="N233" s="120"/>
    </row>
    <row r="234" spans="3:14" s="25" customFormat="1">
      <c r="C234" s="26"/>
      <c r="D234" s="99"/>
      <c r="E234" s="29"/>
      <c r="F234" s="29"/>
      <c r="G234" s="29"/>
      <c r="H234" s="27"/>
      <c r="I234" s="41"/>
      <c r="J234" s="41"/>
      <c r="K234" s="28"/>
      <c r="L234" s="28"/>
      <c r="M234" s="127"/>
      <c r="N234" s="120"/>
    </row>
    <row r="235" spans="3:14" s="25" customFormat="1">
      <c r="C235" s="26"/>
      <c r="D235" s="99"/>
      <c r="E235" s="29"/>
      <c r="F235" s="29"/>
      <c r="G235" s="29"/>
      <c r="H235" s="27"/>
      <c r="I235" s="41"/>
      <c r="J235" s="41"/>
      <c r="K235" s="28"/>
      <c r="L235" s="28"/>
      <c r="M235" s="127"/>
      <c r="N235" s="120"/>
    </row>
    <row r="236" spans="3:14" s="25" customFormat="1">
      <c r="C236" s="26"/>
      <c r="D236" s="99"/>
      <c r="E236" s="29"/>
      <c r="F236" s="29"/>
      <c r="G236" s="29"/>
      <c r="H236" s="29"/>
      <c r="I236" s="33"/>
      <c r="J236" s="41"/>
      <c r="K236" s="28"/>
      <c r="L236" s="28"/>
      <c r="M236" s="127"/>
      <c r="N236" s="120"/>
    </row>
    <row r="237" spans="3:14" s="25" customFormat="1">
      <c r="C237" s="26"/>
      <c r="D237" s="99"/>
      <c r="E237" s="29"/>
      <c r="F237" s="29"/>
      <c r="G237" s="29"/>
      <c r="H237" s="29"/>
      <c r="I237" s="33"/>
      <c r="J237" s="41"/>
      <c r="K237" s="28"/>
      <c r="L237" s="28"/>
      <c r="M237" s="127"/>
      <c r="N237" s="120"/>
    </row>
    <row r="238" spans="3:14" s="25" customFormat="1">
      <c r="C238" s="26"/>
      <c r="D238" s="99"/>
      <c r="E238" s="29"/>
      <c r="F238" s="29"/>
      <c r="G238" s="29"/>
      <c r="H238" s="29"/>
      <c r="I238" s="33"/>
      <c r="J238" s="41"/>
      <c r="K238" s="28"/>
      <c r="L238" s="28"/>
      <c r="M238" s="127"/>
      <c r="N238" s="120"/>
    </row>
    <row r="239" spans="3:14" s="25" customFormat="1">
      <c r="C239" s="26"/>
      <c r="D239" s="99"/>
      <c r="E239" s="29"/>
      <c r="F239" s="29"/>
      <c r="G239" s="29"/>
      <c r="H239" s="29"/>
      <c r="I239" s="33"/>
      <c r="J239" s="41"/>
      <c r="K239" s="28"/>
      <c r="L239" s="28"/>
      <c r="M239" s="127"/>
      <c r="N239" s="120"/>
    </row>
    <row r="240" spans="3:14" s="25" customFormat="1">
      <c r="C240" s="26"/>
      <c r="D240" s="99"/>
      <c r="E240" s="29"/>
      <c r="F240" s="29"/>
      <c r="G240" s="29"/>
      <c r="H240" s="29"/>
      <c r="I240" s="33"/>
      <c r="J240" s="41"/>
      <c r="K240" s="28"/>
      <c r="L240" s="28"/>
      <c r="M240" s="127"/>
      <c r="N240" s="120"/>
    </row>
    <row r="241" spans="3:14" s="25" customFormat="1">
      <c r="C241" s="26"/>
      <c r="D241" s="99"/>
      <c r="E241" s="29"/>
      <c r="F241" s="29"/>
      <c r="G241" s="29"/>
      <c r="H241" s="29"/>
      <c r="I241" s="33"/>
      <c r="J241" s="41"/>
      <c r="K241" s="28"/>
      <c r="L241" s="28"/>
      <c r="M241" s="127"/>
      <c r="N241" s="120"/>
    </row>
    <row r="242" spans="3:14" s="25" customFormat="1">
      <c r="C242" s="26"/>
      <c r="D242" s="99"/>
      <c r="E242" s="29"/>
      <c r="F242" s="29"/>
      <c r="G242" s="29"/>
      <c r="H242" s="29"/>
      <c r="I242" s="33"/>
      <c r="J242" s="41"/>
      <c r="K242" s="28"/>
      <c r="L242" s="28"/>
      <c r="M242" s="127"/>
      <c r="N242" s="120"/>
    </row>
    <row r="243" spans="3:14" s="25" customFormat="1">
      <c r="C243" s="26"/>
      <c r="D243" s="99"/>
      <c r="E243" s="29"/>
      <c r="F243" s="29"/>
      <c r="G243" s="29"/>
      <c r="H243" s="29"/>
      <c r="I243" s="33"/>
      <c r="J243" s="41"/>
      <c r="K243" s="28"/>
      <c r="L243" s="28"/>
      <c r="M243" s="127"/>
      <c r="N243" s="120"/>
    </row>
    <row r="244" spans="3:14" s="25" customFormat="1">
      <c r="C244" s="26"/>
      <c r="D244" s="99"/>
      <c r="E244" s="29"/>
      <c r="F244" s="29"/>
      <c r="G244" s="29"/>
      <c r="H244" s="31"/>
      <c r="I244" s="33"/>
      <c r="J244" s="41"/>
      <c r="K244" s="28"/>
      <c r="L244" s="28"/>
      <c r="M244" s="127"/>
      <c r="N244" s="120"/>
    </row>
    <row r="245" spans="3:14" s="25" customFormat="1">
      <c r="C245" s="26"/>
      <c r="D245" s="99"/>
      <c r="E245" s="29"/>
      <c r="F245" s="29"/>
      <c r="G245" s="29"/>
      <c r="H245" s="31"/>
      <c r="I245" s="33"/>
      <c r="J245" s="41"/>
      <c r="K245" s="28"/>
      <c r="L245" s="28"/>
      <c r="M245" s="127"/>
      <c r="N245" s="120"/>
    </row>
    <row r="246" spans="3:14" s="25" customFormat="1">
      <c r="C246" s="26"/>
      <c r="D246" s="99"/>
      <c r="E246" s="29"/>
      <c r="F246" s="29"/>
      <c r="G246" s="29"/>
      <c r="H246" s="32"/>
      <c r="I246" s="41"/>
      <c r="J246" s="41"/>
      <c r="K246" s="28"/>
      <c r="L246" s="28"/>
      <c r="M246" s="127"/>
      <c r="N246" s="120"/>
    </row>
    <row r="247" spans="3:14" s="25" customFormat="1">
      <c r="C247" s="26"/>
      <c r="D247" s="99"/>
      <c r="E247" s="29"/>
      <c r="F247" s="29"/>
      <c r="G247" s="29"/>
      <c r="H247" s="32"/>
      <c r="I247" s="41"/>
      <c r="J247" s="41"/>
      <c r="K247" s="28"/>
      <c r="L247" s="28"/>
      <c r="M247" s="127"/>
      <c r="N247" s="120"/>
    </row>
    <row r="248" spans="3:14" s="25" customFormat="1">
      <c r="C248" s="26"/>
      <c r="D248" s="99"/>
      <c r="E248" s="29"/>
      <c r="F248" s="29"/>
      <c r="G248" s="29"/>
      <c r="H248" s="32"/>
      <c r="I248" s="41"/>
      <c r="J248" s="41"/>
      <c r="K248" s="28"/>
      <c r="L248" s="28"/>
      <c r="M248" s="127"/>
      <c r="N248" s="120"/>
    </row>
    <row r="249" spans="3:14" s="25" customFormat="1">
      <c r="C249" s="26"/>
      <c r="D249" s="99"/>
      <c r="E249" s="29"/>
      <c r="F249" s="29"/>
      <c r="G249" s="29"/>
      <c r="H249" s="32"/>
      <c r="I249" s="41"/>
      <c r="J249" s="41"/>
      <c r="K249" s="28"/>
      <c r="L249" s="28"/>
      <c r="M249" s="127"/>
      <c r="N249" s="120"/>
    </row>
    <row r="250" spans="3:14" s="25" customFormat="1">
      <c r="C250" s="26"/>
      <c r="D250" s="99"/>
      <c r="E250" s="29"/>
      <c r="F250" s="29"/>
      <c r="G250" s="29"/>
      <c r="H250" s="32"/>
      <c r="I250" s="41"/>
      <c r="J250" s="41"/>
      <c r="K250" s="28"/>
      <c r="L250" s="28"/>
      <c r="M250" s="127"/>
      <c r="N250" s="120"/>
    </row>
    <row r="251" spans="3:14" s="25" customFormat="1">
      <c r="C251" s="26"/>
      <c r="D251" s="99"/>
      <c r="E251" s="29"/>
      <c r="F251" s="29"/>
      <c r="G251" s="29"/>
      <c r="H251" s="32"/>
      <c r="I251" s="41"/>
      <c r="J251" s="41"/>
      <c r="K251" s="28"/>
      <c r="L251" s="28"/>
      <c r="M251" s="127"/>
      <c r="N251" s="120"/>
    </row>
    <row r="252" spans="3:14" s="25" customFormat="1">
      <c r="C252" s="26"/>
      <c r="D252" s="99"/>
      <c r="E252" s="29"/>
      <c r="F252" s="29"/>
      <c r="G252" s="29"/>
      <c r="H252" s="32"/>
      <c r="I252" s="41"/>
      <c r="J252" s="41"/>
      <c r="K252" s="28"/>
      <c r="L252" s="28"/>
      <c r="M252" s="127"/>
      <c r="N252" s="120"/>
    </row>
    <row r="253" spans="3:14" s="25" customFormat="1">
      <c r="C253" s="26"/>
      <c r="D253" s="99"/>
      <c r="E253" s="29"/>
      <c r="F253" s="29"/>
      <c r="G253" s="29"/>
      <c r="H253" s="32"/>
      <c r="I253" s="41"/>
      <c r="J253" s="41"/>
      <c r="K253" s="28"/>
      <c r="L253" s="28"/>
      <c r="M253" s="127"/>
      <c r="N253" s="120"/>
    </row>
    <row r="254" spans="3:14" s="25" customFormat="1">
      <c r="C254" s="26"/>
      <c r="D254" s="99"/>
      <c r="E254" s="29"/>
      <c r="F254" s="29"/>
      <c r="G254" s="29"/>
      <c r="H254" s="32"/>
      <c r="I254" s="41"/>
      <c r="J254" s="41"/>
      <c r="K254" s="28"/>
      <c r="L254" s="28"/>
      <c r="M254" s="127"/>
      <c r="N254" s="120"/>
    </row>
    <row r="255" spans="3:14" s="25" customFormat="1">
      <c r="C255" s="26"/>
      <c r="D255" s="99"/>
      <c r="E255" s="29"/>
      <c r="F255" s="29"/>
      <c r="G255" s="29"/>
      <c r="H255" s="27"/>
      <c r="I255" s="41"/>
      <c r="J255" s="41"/>
      <c r="K255" s="28"/>
      <c r="L255" s="28"/>
      <c r="M255" s="127"/>
      <c r="N255" s="120"/>
    </row>
    <row r="256" spans="3:14" s="25" customFormat="1">
      <c r="C256" s="26"/>
      <c r="D256" s="99"/>
      <c r="E256" s="29"/>
      <c r="F256" s="29"/>
      <c r="G256" s="29"/>
      <c r="H256" s="27"/>
      <c r="I256" s="41"/>
      <c r="J256" s="41"/>
      <c r="K256" s="28"/>
      <c r="L256" s="28"/>
      <c r="M256" s="127"/>
      <c r="N256" s="120"/>
    </row>
    <row r="257" spans="3:14" s="25" customFormat="1">
      <c r="C257" s="26"/>
      <c r="D257" s="99"/>
      <c r="E257" s="29"/>
      <c r="F257" s="29"/>
      <c r="G257" s="29"/>
      <c r="H257" s="27"/>
      <c r="I257" s="41"/>
      <c r="J257" s="41"/>
      <c r="K257" s="28"/>
      <c r="L257" s="28"/>
      <c r="M257" s="127"/>
      <c r="N257" s="120"/>
    </row>
    <row r="258" spans="3:14" s="25" customFormat="1">
      <c r="C258" s="26"/>
      <c r="D258" s="99"/>
      <c r="E258" s="29"/>
      <c r="F258" s="29"/>
      <c r="G258" s="29"/>
      <c r="H258" s="27"/>
      <c r="I258" s="41"/>
      <c r="J258" s="41"/>
      <c r="K258" s="28"/>
      <c r="L258" s="28"/>
      <c r="M258" s="127"/>
      <c r="N258" s="120"/>
    </row>
    <row r="259" spans="3:14" s="25" customFormat="1">
      <c r="C259" s="26"/>
      <c r="D259" s="99"/>
      <c r="E259" s="29"/>
      <c r="F259" s="29"/>
      <c r="G259" s="29"/>
      <c r="H259" s="27"/>
      <c r="I259" s="41"/>
      <c r="J259" s="41"/>
      <c r="K259" s="28"/>
      <c r="L259" s="28"/>
      <c r="M259" s="127"/>
      <c r="N259" s="120"/>
    </row>
    <row r="260" spans="3:14" s="25" customFormat="1">
      <c r="C260" s="26"/>
      <c r="D260" s="99"/>
      <c r="E260" s="29"/>
      <c r="F260" s="29"/>
      <c r="G260" s="29"/>
      <c r="H260" s="27"/>
      <c r="I260" s="41"/>
      <c r="J260" s="41"/>
      <c r="K260" s="28"/>
      <c r="L260" s="28"/>
      <c r="M260" s="127"/>
      <c r="N260" s="120"/>
    </row>
    <row r="261" spans="3:14" s="25" customFormat="1">
      <c r="C261" s="26"/>
      <c r="D261" s="99"/>
      <c r="E261" s="29"/>
      <c r="F261" s="29"/>
      <c r="G261" s="29"/>
      <c r="H261" s="27"/>
      <c r="I261" s="41"/>
      <c r="J261" s="41"/>
      <c r="K261" s="28"/>
      <c r="L261" s="28"/>
      <c r="M261" s="127"/>
      <c r="N261" s="120"/>
    </row>
    <row r="262" spans="3:14" s="25" customFormat="1">
      <c r="C262" s="26"/>
      <c r="D262" s="99"/>
      <c r="E262" s="29"/>
      <c r="F262" s="29"/>
      <c r="G262" s="29"/>
      <c r="H262" s="27"/>
      <c r="I262" s="41"/>
      <c r="J262" s="41"/>
      <c r="K262" s="28"/>
      <c r="L262" s="28"/>
      <c r="M262" s="127"/>
      <c r="N262" s="120"/>
    </row>
    <row r="263" spans="3:14" s="25" customFormat="1">
      <c r="C263" s="26"/>
      <c r="D263" s="99"/>
      <c r="E263" s="29"/>
      <c r="F263" s="29"/>
      <c r="G263" s="29"/>
      <c r="H263" s="27"/>
      <c r="I263" s="41"/>
      <c r="J263" s="41"/>
      <c r="K263" s="28"/>
      <c r="L263" s="28"/>
      <c r="M263" s="127"/>
      <c r="N263" s="120"/>
    </row>
    <row r="264" spans="3:14" s="25" customFormat="1">
      <c r="C264" s="26"/>
      <c r="D264" s="99"/>
      <c r="E264" s="29"/>
      <c r="F264" s="29"/>
      <c r="G264" s="29"/>
      <c r="H264" s="27"/>
      <c r="I264" s="41"/>
      <c r="J264" s="41"/>
      <c r="K264" s="28"/>
      <c r="L264" s="28"/>
      <c r="M264" s="127"/>
      <c r="N264" s="120"/>
    </row>
    <row r="265" spans="3:14" s="25" customFormat="1">
      <c r="C265" s="26"/>
      <c r="D265" s="99"/>
      <c r="E265" s="29"/>
      <c r="F265" s="29"/>
      <c r="G265" s="29"/>
      <c r="H265" s="27"/>
      <c r="I265" s="41"/>
      <c r="J265" s="41"/>
      <c r="K265" s="28"/>
      <c r="L265" s="28"/>
      <c r="M265" s="127"/>
      <c r="N265" s="120"/>
    </row>
    <row r="266" spans="3:14" s="25" customFormat="1">
      <c r="C266" s="26"/>
      <c r="D266" s="99"/>
      <c r="E266" s="29"/>
      <c r="F266" s="29"/>
      <c r="G266" s="29"/>
      <c r="H266" s="27"/>
      <c r="I266" s="41"/>
      <c r="J266" s="41"/>
      <c r="K266" s="28"/>
      <c r="L266" s="28"/>
      <c r="M266" s="127"/>
      <c r="N266" s="120"/>
    </row>
    <row r="267" spans="3:14" s="25" customFormat="1">
      <c r="C267" s="26"/>
      <c r="D267" s="99"/>
      <c r="E267" s="29"/>
      <c r="F267" s="29"/>
      <c r="G267" s="29"/>
      <c r="H267" s="27"/>
      <c r="I267" s="41"/>
      <c r="J267" s="41"/>
      <c r="K267" s="28"/>
      <c r="L267" s="28"/>
      <c r="M267" s="127"/>
      <c r="N267" s="120"/>
    </row>
    <row r="268" spans="3:14" s="25" customFormat="1">
      <c r="C268" s="26"/>
      <c r="D268" s="99"/>
      <c r="E268" s="29"/>
      <c r="F268" s="29"/>
      <c r="G268" s="29"/>
      <c r="H268" s="27"/>
      <c r="I268" s="41"/>
      <c r="J268" s="41"/>
      <c r="K268" s="28"/>
      <c r="L268" s="28"/>
      <c r="M268" s="127"/>
      <c r="N268" s="120"/>
    </row>
    <row r="269" spans="3:14" s="25" customFormat="1">
      <c r="C269" s="26"/>
      <c r="D269" s="99"/>
      <c r="E269" s="29"/>
      <c r="F269" s="29"/>
      <c r="G269" s="29"/>
      <c r="H269" s="27"/>
      <c r="I269" s="41"/>
      <c r="J269" s="41"/>
      <c r="K269" s="28"/>
      <c r="L269" s="28"/>
      <c r="M269" s="127"/>
      <c r="N269" s="120"/>
    </row>
    <row r="270" spans="3:14" s="25" customFormat="1">
      <c r="C270" s="26"/>
      <c r="D270" s="99"/>
      <c r="E270" s="29"/>
      <c r="F270" s="29"/>
      <c r="G270" s="29"/>
      <c r="H270" s="27"/>
      <c r="I270" s="41"/>
      <c r="J270" s="41"/>
      <c r="K270" s="28"/>
      <c r="L270" s="28"/>
      <c r="M270" s="127"/>
      <c r="N270" s="120"/>
    </row>
    <row r="271" spans="3:14" s="25" customFormat="1">
      <c r="C271" s="26"/>
      <c r="D271" s="99"/>
      <c r="E271" s="29"/>
      <c r="F271" s="29"/>
      <c r="G271" s="29"/>
      <c r="H271" s="27"/>
      <c r="I271" s="41"/>
      <c r="J271" s="41"/>
      <c r="K271" s="28"/>
      <c r="L271" s="28"/>
      <c r="M271" s="127"/>
      <c r="N271" s="120"/>
    </row>
    <row r="272" spans="3:14" s="25" customFormat="1">
      <c r="C272" s="26"/>
      <c r="D272" s="99"/>
      <c r="E272" s="29"/>
      <c r="F272" s="29"/>
      <c r="G272" s="29"/>
      <c r="H272" s="27"/>
      <c r="I272" s="41"/>
      <c r="J272" s="41"/>
      <c r="K272" s="28"/>
      <c r="L272" s="28"/>
      <c r="M272" s="127"/>
      <c r="N272" s="120"/>
    </row>
    <row r="273" spans="3:14" s="25" customFormat="1">
      <c r="C273" s="26"/>
      <c r="D273" s="99"/>
      <c r="E273" s="29"/>
      <c r="F273" s="29"/>
      <c r="G273" s="29"/>
      <c r="H273" s="31"/>
      <c r="I273" s="33"/>
      <c r="J273" s="41"/>
      <c r="K273" s="28"/>
      <c r="L273" s="28"/>
      <c r="M273" s="127"/>
      <c r="N273" s="120"/>
    </row>
    <row r="274" spans="3:14" s="25" customFormat="1">
      <c r="C274" s="26"/>
      <c r="D274" s="99"/>
      <c r="E274" s="29"/>
      <c r="F274" s="29"/>
      <c r="G274" s="29"/>
      <c r="H274" s="27"/>
      <c r="I274" s="41"/>
      <c r="J274" s="41"/>
      <c r="K274" s="28"/>
      <c r="L274" s="28"/>
      <c r="M274" s="127"/>
      <c r="N274" s="120"/>
    </row>
    <row r="275" spans="3:14" s="25" customFormat="1">
      <c r="C275" s="26"/>
      <c r="D275" s="99"/>
      <c r="E275" s="29"/>
      <c r="F275" s="29"/>
      <c r="G275" s="29"/>
      <c r="H275" s="31"/>
      <c r="I275" s="33"/>
      <c r="J275" s="41"/>
      <c r="K275" s="28"/>
      <c r="L275" s="28"/>
      <c r="M275" s="127"/>
      <c r="N275" s="120"/>
    </row>
    <row r="276" spans="3:14" s="25" customFormat="1">
      <c r="C276" s="26"/>
      <c r="D276" s="99"/>
      <c r="E276" s="29"/>
      <c r="F276" s="29"/>
      <c r="G276" s="29"/>
      <c r="H276" s="27"/>
      <c r="I276" s="41"/>
      <c r="J276" s="41"/>
      <c r="K276" s="28"/>
      <c r="L276" s="28"/>
      <c r="M276" s="127"/>
      <c r="N276" s="120"/>
    </row>
    <row r="277" spans="3:14" s="25" customFormat="1">
      <c r="C277" s="26"/>
      <c r="D277" s="99"/>
      <c r="E277" s="29"/>
      <c r="F277" s="29"/>
      <c r="G277" s="29"/>
      <c r="H277" s="27"/>
      <c r="I277" s="41"/>
      <c r="J277" s="41"/>
      <c r="K277" s="28"/>
      <c r="L277" s="28"/>
      <c r="M277" s="127"/>
      <c r="N277" s="120"/>
    </row>
    <row r="278" spans="3:14" s="25" customFormat="1">
      <c r="C278" s="26"/>
      <c r="D278" s="99"/>
      <c r="E278" s="29"/>
      <c r="F278" s="29"/>
      <c r="G278" s="29"/>
      <c r="H278" s="27"/>
      <c r="I278" s="41"/>
      <c r="J278" s="41"/>
      <c r="K278" s="28"/>
      <c r="L278" s="28"/>
      <c r="M278" s="127"/>
      <c r="N278" s="120"/>
    </row>
    <row r="279" spans="3:14" s="25" customFormat="1">
      <c r="C279" s="26"/>
      <c r="D279" s="99"/>
      <c r="E279" s="29"/>
      <c r="F279" s="29"/>
      <c r="G279" s="29"/>
      <c r="H279" s="27"/>
      <c r="I279" s="41"/>
      <c r="J279" s="41"/>
      <c r="K279" s="28"/>
      <c r="L279" s="28"/>
      <c r="M279" s="127"/>
      <c r="N279" s="120"/>
    </row>
    <row r="280" spans="3:14" s="25" customFormat="1">
      <c r="C280" s="26"/>
      <c r="D280" s="99"/>
      <c r="E280" s="27"/>
      <c r="F280" s="27"/>
      <c r="G280" s="27"/>
      <c r="H280" s="27"/>
      <c r="I280" s="41"/>
      <c r="J280" s="41"/>
      <c r="K280" s="28"/>
      <c r="L280" s="28"/>
      <c r="M280" s="127"/>
      <c r="N280" s="120"/>
    </row>
    <row r="281" spans="3:14" s="25" customFormat="1">
      <c r="C281" s="26"/>
      <c r="D281" s="99"/>
      <c r="E281" s="27"/>
      <c r="F281" s="27"/>
      <c r="G281" s="27"/>
      <c r="H281" s="27"/>
      <c r="I281" s="41"/>
      <c r="J281" s="41"/>
      <c r="K281" s="28"/>
      <c r="L281" s="28"/>
      <c r="M281" s="127"/>
      <c r="N281" s="120"/>
    </row>
    <row r="282" spans="3:14" s="25" customFormat="1">
      <c r="C282" s="26"/>
      <c r="D282" s="99"/>
      <c r="E282" s="27"/>
      <c r="F282" s="27"/>
      <c r="G282" s="27"/>
      <c r="H282" s="27"/>
      <c r="I282" s="41"/>
      <c r="J282" s="41"/>
      <c r="K282" s="28"/>
      <c r="L282" s="28"/>
      <c r="M282" s="127"/>
      <c r="N282" s="120"/>
    </row>
    <row r="283" spans="3:14" s="25" customFormat="1">
      <c r="C283" s="26"/>
      <c r="D283" s="99"/>
      <c r="E283" s="27"/>
      <c r="F283" s="27"/>
      <c r="G283" s="27"/>
      <c r="H283" s="27"/>
      <c r="I283" s="41"/>
      <c r="J283" s="41"/>
      <c r="K283" s="28"/>
      <c r="L283" s="28"/>
      <c r="M283" s="127"/>
      <c r="N283" s="120"/>
    </row>
    <row r="284" spans="3:14" s="25" customFormat="1">
      <c r="C284" s="26"/>
      <c r="D284" s="99"/>
      <c r="E284" s="27"/>
      <c r="F284" s="27"/>
      <c r="G284" s="27"/>
      <c r="H284" s="27"/>
      <c r="I284" s="41"/>
      <c r="J284" s="41"/>
      <c r="K284" s="28"/>
      <c r="L284" s="28"/>
      <c r="M284" s="127"/>
      <c r="N284" s="120"/>
    </row>
    <row r="285" spans="3:14" s="25" customFormat="1">
      <c r="C285" s="26"/>
      <c r="D285" s="99"/>
      <c r="E285" s="29"/>
      <c r="F285" s="29"/>
      <c r="G285" s="29"/>
      <c r="H285" s="31"/>
      <c r="I285" s="33"/>
      <c r="J285" s="41"/>
      <c r="K285" s="28"/>
      <c r="L285" s="28"/>
      <c r="M285" s="127"/>
      <c r="N285" s="120"/>
    </row>
    <row r="286" spans="3:14" s="25" customFormat="1">
      <c r="C286" s="26"/>
      <c r="D286" s="99"/>
      <c r="E286" s="29"/>
      <c r="F286" s="29"/>
      <c r="G286" s="29"/>
      <c r="H286" s="27"/>
      <c r="I286" s="41"/>
      <c r="J286" s="41"/>
      <c r="K286" s="28"/>
      <c r="L286" s="28"/>
      <c r="M286" s="127"/>
      <c r="N286" s="120"/>
    </row>
    <row r="287" spans="3:14" s="25" customFormat="1">
      <c r="C287" s="26"/>
      <c r="D287" s="99"/>
      <c r="E287" s="29"/>
      <c r="F287" s="29"/>
      <c r="G287" s="29"/>
      <c r="H287" s="27"/>
      <c r="I287" s="41"/>
      <c r="J287" s="41"/>
      <c r="K287" s="28"/>
      <c r="L287" s="28"/>
      <c r="M287" s="127"/>
      <c r="N287" s="120"/>
    </row>
    <row r="288" spans="3:14" s="25" customFormat="1">
      <c r="C288" s="26"/>
      <c r="D288" s="99"/>
      <c r="E288" s="29"/>
      <c r="F288" s="29"/>
      <c r="G288" s="29"/>
      <c r="H288" s="27"/>
      <c r="I288" s="41"/>
      <c r="J288" s="41"/>
      <c r="K288" s="28"/>
      <c r="L288" s="28"/>
      <c r="M288" s="127"/>
      <c r="N288" s="120"/>
    </row>
    <row r="289" spans="3:14" s="25" customFormat="1">
      <c r="C289" s="26"/>
      <c r="D289" s="99"/>
      <c r="E289" s="29"/>
      <c r="F289" s="29"/>
      <c r="G289" s="29"/>
      <c r="H289" s="27"/>
      <c r="I289" s="41"/>
      <c r="J289" s="41"/>
      <c r="K289" s="28"/>
      <c r="L289" s="28"/>
      <c r="M289" s="127"/>
      <c r="N289" s="120"/>
    </row>
    <row r="290" spans="3:14" s="25" customFormat="1">
      <c r="C290" s="26"/>
      <c r="D290" s="99"/>
      <c r="E290" s="29"/>
      <c r="F290" s="29"/>
      <c r="G290" s="29"/>
      <c r="H290" s="27"/>
      <c r="I290" s="41"/>
      <c r="J290" s="41"/>
      <c r="K290" s="28"/>
      <c r="L290" s="28"/>
      <c r="M290" s="127"/>
      <c r="N290" s="120"/>
    </row>
    <row r="291" spans="3:14" s="25" customFormat="1">
      <c r="C291" s="26"/>
      <c r="D291" s="99"/>
      <c r="E291" s="29"/>
      <c r="F291" s="29"/>
      <c r="G291" s="29"/>
      <c r="H291" s="27"/>
      <c r="I291" s="41"/>
      <c r="J291" s="41"/>
      <c r="K291" s="28"/>
      <c r="L291" s="28"/>
      <c r="M291" s="127"/>
      <c r="N291" s="120"/>
    </row>
    <row r="292" spans="3:14" s="25" customFormat="1">
      <c r="C292" s="26"/>
      <c r="D292" s="99"/>
      <c r="E292" s="29"/>
      <c r="F292" s="29"/>
      <c r="G292" s="29"/>
      <c r="H292" s="27"/>
      <c r="I292" s="41"/>
      <c r="J292" s="41"/>
      <c r="K292" s="28"/>
      <c r="L292" s="28"/>
      <c r="M292" s="127"/>
      <c r="N292" s="120"/>
    </row>
    <row r="293" spans="3:14" s="25" customFormat="1">
      <c r="C293" s="26"/>
      <c r="D293" s="99"/>
      <c r="E293" s="29"/>
      <c r="F293" s="29"/>
      <c r="G293" s="29"/>
      <c r="H293" s="27"/>
      <c r="I293" s="41"/>
      <c r="J293" s="41"/>
      <c r="K293" s="28"/>
      <c r="L293" s="28"/>
      <c r="M293" s="127"/>
      <c r="N293" s="120"/>
    </row>
    <row r="294" spans="3:14" s="25" customFormat="1">
      <c r="C294" s="26"/>
      <c r="D294" s="99"/>
      <c r="E294" s="27"/>
      <c r="F294" s="27"/>
      <c r="G294" s="27"/>
      <c r="H294" s="31"/>
      <c r="I294" s="33"/>
      <c r="J294" s="41"/>
      <c r="K294" s="28"/>
      <c r="L294" s="28"/>
      <c r="M294" s="127"/>
      <c r="N294" s="120"/>
    </row>
    <row r="295" spans="3:14" s="25" customFormat="1">
      <c r="C295" s="26"/>
      <c r="D295" s="99"/>
      <c r="E295" s="27"/>
      <c r="F295" s="27"/>
      <c r="G295" s="27"/>
      <c r="H295" s="27"/>
      <c r="I295" s="41"/>
      <c r="J295" s="41"/>
      <c r="K295" s="28"/>
      <c r="L295" s="28"/>
      <c r="M295" s="127"/>
      <c r="N295" s="120"/>
    </row>
    <row r="296" spans="3:14" s="25" customFormat="1">
      <c r="C296" s="26"/>
      <c r="D296" s="99"/>
      <c r="E296" s="27"/>
      <c r="F296" s="27"/>
      <c r="G296" s="27"/>
      <c r="H296" s="27"/>
      <c r="I296" s="41"/>
      <c r="J296" s="41"/>
      <c r="K296" s="28"/>
      <c r="L296" s="28"/>
      <c r="M296" s="127"/>
      <c r="N296" s="120"/>
    </row>
    <row r="297" spans="3:14" s="25" customFormat="1">
      <c r="C297" s="26"/>
      <c r="D297" s="99"/>
      <c r="E297" s="27"/>
      <c r="F297" s="27"/>
      <c r="G297" s="27"/>
      <c r="H297" s="27"/>
      <c r="I297" s="41"/>
      <c r="J297" s="41"/>
      <c r="K297" s="28"/>
      <c r="L297" s="28"/>
      <c r="M297" s="127"/>
      <c r="N297" s="120"/>
    </row>
    <row r="298" spans="3:14" s="25" customFormat="1">
      <c r="C298" s="26"/>
      <c r="D298" s="99"/>
      <c r="E298" s="27"/>
      <c r="F298" s="27"/>
      <c r="G298" s="27"/>
      <c r="H298" s="27"/>
      <c r="I298" s="41"/>
      <c r="J298" s="41"/>
      <c r="K298" s="28"/>
      <c r="L298" s="28"/>
      <c r="M298" s="127"/>
      <c r="N298" s="120"/>
    </row>
    <row r="299" spans="3:14" s="25" customFormat="1">
      <c r="C299" s="26"/>
      <c r="D299" s="99"/>
      <c r="E299" s="27"/>
      <c r="F299" s="27"/>
      <c r="G299" s="27"/>
      <c r="H299" s="27"/>
      <c r="I299" s="41"/>
      <c r="J299" s="41"/>
      <c r="K299" s="28"/>
      <c r="L299" s="28"/>
      <c r="M299" s="127"/>
      <c r="N299" s="120"/>
    </row>
    <row r="300" spans="3:14" s="25" customFormat="1">
      <c r="C300" s="26"/>
      <c r="D300" s="99"/>
      <c r="E300" s="27"/>
      <c r="F300" s="27"/>
      <c r="G300" s="27"/>
      <c r="H300" s="31"/>
      <c r="I300" s="33"/>
      <c r="J300" s="41"/>
      <c r="K300" s="28"/>
      <c r="L300" s="28"/>
      <c r="M300" s="127"/>
      <c r="N300" s="120"/>
    </row>
    <row r="301" spans="3:14" s="25" customFormat="1">
      <c r="C301" s="26"/>
      <c r="D301" s="99"/>
      <c r="E301" s="27"/>
      <c r="F301" s="27"/>
      <c r="G301" s="27"/>
      <c r="H301" s="27"/>
      <c r="I301" s="41"/>
      <c r="J301" s="41"/>
      <c r="K301" s="28"/>
      <c r="L301" s="28"/>
      <c r="M301" s="127"/>
      <c r="N301" s="120"/>
    </row>
    <row r="302" spans="3:14" s="25" customFormat="1">
      <c r="C302" s="26"/>
      <c r="D302" s="99"/>
      <c r="E302" s="27"/>
      <c r="F302" s="27"/>
      <c r="G302" s="27"/>
      <c r="H302" s="27"/>
      <c r="I302" s="41"/>
      <c r="J302" s="41"/>
      <c r="K302" s="28"/>
      <c r="L302" s="28"/>
      <c r="M302" s="127"/>
      <c r="N302" s="120"/>
    </row>
    <row r="303" spans="3:14" s="25" customFormat="1">
      <c r="C303" s="26"/>
      <c r="D303" s="99"/>
      <c r="E303" s="27"/>
      <c r="F303" s="27"/>
      <c r="G303" s="27"/>
      <c r="H303" s="27"/>
      <c r="I303" s="41"/>
      <c r="J303" s="41"/>
      <c r="K303" s="28"/>
      <c r="L303" s="28"/>
      <c r="M303" s="127"/>
      <c r="N303" s="120"/>
    </row>
    <row r="304" spans="3:14" s="25" customFormat="1">
      <c r="C304" s="26"/>
      <c r="D304" s="99"/>
      <c r="E304" s="27"/>
      <c r="F304" s="27"/>
      <c r="G304" s="27"/>
      <c r="H304" s="27"/>
      <c r="I304" s="41"/>
      <c r="J304" s="41"/>
      <c r="K304" s="28"/>
      <c r="L304" s="28"/>
      <c r="M304" s="127"/>
      <c r="N304" s="120"/>
    </row>
    <row r="305" spans="3:14" s="25" customFormat="1">
      <c r="C305" s="26"/>
      <c r="D305" s="99"/>
      <c r="E305" s="29"/>
      <c r="F305" s="29"/>
      <c r="G305" s="27"/>
      <c r="H305" s="29"/>
      <c r="I305" s="33"/>
      <c r="J305" s="41"/>
      <c r="K305" s="28"/>
      <c r="L305" s="28"/>
      <c r="M305" s="127"/>
      <c r="N305" s="120"/>
    </row>
    <row r="306" spans="3:14" s="25" customFormat="1">
      <c r="C306" s="26"/>
      <c r="D306" s="99"/>
      <c r="E306" s="29"/>
      <c r="F306" s="29"/>
      <c r="G306" s="27"/>
      <c r="H306" s="29"/>
      <c r="I306" s="33"/>
      <c r="J306" s="41"/>
      <c r="K306" s="28"/>
      <c r="L306" s="28"/>
      <c r="M306" s="127"/>
      <c r="N306" s="120"/>
    </row>
    <row r="307" spans="3:14" s="25" customFormat="1">
      <c r="C307" s="26"/>
      <c r="D307" s="99"/>
      <c r="E307" s="29"/>
      <c r="F307" s="29"/>
      <c r="G307" s="27"/>
      <c r="H307" s="29"/>
      <c r="I307" s="33"/>
      <c r="J307" s="41"/>
      <c r="K307" s="28"/>
      <c r="L307" s="28"/>
      <c r="M307" s="127"/>
      <c r="N307" s="120"/>
    </row>
    <row r="308" spans="3:14" s="25" customFormat="1">
      <c r="C308" s="26"/>
      <c r="D308" s="99"/>
      <c r="E308" s="29"/>
      <c r="F308" s="29"/>
      <c r="G308" s="27"/>
      <c r="H308" s="29"/>
      <c r="I308" s="33"/>
      <c r="J308" s="41"/>
      <c r="K308" s="28"/>
      <c r="L308" s="28"/>
      <c r="M308" s="127"/>
      <c r="N308" s="120"/>
    </row>
    <row r="309" spans="3:14" s="25" customFormat="1">
      <c r="C309" s="26"/>
      <c r="D309" s="99"/>
      <c r="E309" s="29"/>
      <c r="F309" s="29"/>
      <c r="G309" s="27"/>
      <c r="H309" s="29"/>
      <c r="I309" s="33"/>
      <c r="J309" s="41"/>
      <c r="K309" s="28"/>
      <c r="L309" s="28"/>
      <c r="M309" s="127"/>
      <c r="N309" s="120"/>
    </row>
    <row r="310" spans="3:14" s="25" customFormat="1">
      <c r="C310" s="26"/>
      <c r="D310" s="99"/>
      <c r="E310" s="29"/>
      <c r="F310" s="29"/>
      <c r="G310" s="27"/>
      <c r="H310" s="29"/>
      <c r="I310" s="33"/>
      <c r="J310" s="41"/>
      <c r="K310" s="28"/>
      <c r="L310" s="28"/>
      <c r="M310" s="127"/>
      <c r="N310" s="120"/>
    </row>
    <row r="311" spans="3:14" s="25" customFormat="1">
      <c r="C311" s="26"/>
      <c r="D311" s="99"/>
      <c r="E311" s="29"/>
      <c r="F311" s="29"/>
      <c r="G311" s="27"/>
      <c r="H311" s="29"/>
      <c r="I311" s="33"/>
      <c r="J311" s="41"/>
      <c r="K311" s="28"/>
      <c r="L311" s="28"/>
      <c r="M311" s="127"/>
      <c r="N311" s="120"/>
    </row>
    <row r="312" spans="3:14" s="25" customFormat="1">
      <c r="C312" s="26"/>
      <c r="D312" s="99"/>
      <c r="E312" s="29"/>
      <c r="F312" s="29"/>
      <c r="G312" s="27"/>
      <c r="H312" s="29"/>
      <c r="I312" s="33"/>
      <c r="J312" s="41"/>
      <c r="K312" s="28"/>
      <c r="L312" s="28"/>
      <c r="M312" s="127"/>
      <c r="N312" s="120"/>
    </row>
    <row r="313" spans="3:14" s="25" customFormat="1">
      <c r="C313" s="26"/>
      <c r="D313" s="99"/>
      <c r="E313" s="29"/>
      <c r="F313" s="29"/>
      <c r="G313" s="27"/>
      <c r="H313" s="31"/>
      <c r="I313" s="33"/>
      <c r="J313" s="41"/>
      <c r="K313" s="28"/>
      <c r="L313" s="28"/>
      <c r="M313" s="127"/>
      <c r="N313" s="120"/>
    </row>
    <row r="314" spans="3:14" s="25" customFormat="1">
      <c r="C314" s="26"/>
      <c r="D314" s="99"/>
      <c r="E314" s="29"/>
      <c r="F314" s="29"/>
      <c r="G314" s="27"/>
      <c r="H314" s="31"/>
      <c r="I314" s="33"/>
      <c r="J314" s="41"/>
      <c r="K314" s="28"/>
      <c r="L314" s="28"/>
      <c r="M314" s="127"/>
      <c r="N314" s="120"/>
    </row>
    <row r="315" spans="3:14" s="25" customFormat="1">
      <c r="C315" s="26"/>
      <c r="D315" s="99"/>
      <c r="E315" s="27"/>
      <c r="F315" s="27"/>
      <c r="G315" s="27"/>
      <c r="H315" s="32"/>
      <c r="I315" s="41"/>
      <c r="J315" s="41"/>
      <c r="K315" s="28"/>
      <c r="L315" s="28"/>
      <c r="M315" s="127"/>
      <c r="N315" s="120"/>
    </row>
    <row r="316" spans="3:14" s="25" customFormat="1">
      <c r="C316" s="26"/>
      <c r="D316" s="99"/>
      <c r="E316" s="27"/>
      <c r="F316" s="27"/>
      <c r="G316" s="27"/>
      <c r="H316" s="32"/>
      <c r="I316" s="41"/>
      <c r="J316" s="41"/>
      <c r="K316" s="28"/>
      <c r="L316" s="28"/>
      <c r="M316" s="127"/>
      <c r="N316" s="120"/>
    </row>
    <row r="317" spans="3:14" s="25" customFormat="1">
      <c r="C317" s="26"/>
      <c r="D317" s="99"/>
      <c r="E317" s="27"/>
      <c r="F317" s="27"/>
      <c r="G317" s="27"/>
      <c r="H317" s="32"/>
      <c r="I317" s="41"/>
      <c r="J317" s="41"/>
      <c r="K317" s="28"/>
      <c r="L317" s="28"/>
      <c r="M317" s="127"/>
      <c r="N317" s="120"/>
    </row>
    <row r="318" spans="3:14" s="25" customFormat="1">
      <c r="C318" s="26"/>
      <c r="D318" s="99"/>
      <c r="E318" s="27"/>
      <c r="F318" s="27"/>
      <c r="G318" s="27"/>
      <c r="H318" s="32"/>
      <c r="I318" s="41"/>
      <c r="J318" s="41"/>
      <c r="K318" s="28"/>
      <c r="L318" s="28"/>
      <c r="M318" s="127"/>
      <c r="N318" s="120"/>
    </row>
    <row r="319" spans="3:14" s="25" customFormat="1">
      <c r="C319" s="26"/>
      <c r="D319" s="99"/>
      <c r="E319" s="27"/>
      <c r="F319" s="27"/>
      <c r="G319" s="27"/>
      <c r="H319" s="32"/>
      <c r="I319" s="41"/>
      <c r="J319" s="41"/>
      <c r="K319" s="28"/>
      <c r="L319" s="28"/>
      <c r="M319" s="127"/>
      <c r="N319" s="120"/>
    </row>
    <row r="320" spans="3:14" s="25" customFormat="1">
      <c r="C320" s="26"/>
      <c r="D320" s="99"/>
      <c r="E320" s="27"/>
      <c r="F320" s="27"/>
      <c r="G320" s="27"/>
      <c r="H320" s="32"/>
      <c r="I320" s="41"/>
      <c r="J320" s="41"/>
      <c r="K320" s="28"/>
      <c r="L320" s="28"/>
      <c r="M320" s="127"/>
      <c r="N320" s="120"/>
    </row>
    <row r="321" spans="3:14" s="25" customFormat="1">
      <c r="C321" s="26"/>
      <c r="D321" s="99"/>
      <c r="E321" s="27"/>
      <c r="F321" s="27"/>
      <c r="G321" s="27"/>
      <c r="H321" s="32"/>
      <c r="I321" s="41"/>
      <c r="J321" s="41"/>
      <c r="K321" s="28"/>
      <c r="L321" s="28"/>
      <c r="M321" s="127"/>
      <c r="N321" s="120"/>
    </row>
    <row r="322" spans="3:14" s="25" customFormat="1">
      <c r="C322" s="26"/>
      <c r="D322" s="99"/>
      <c r="E322" s="27"/>
      <c r="F322" s="27"/>
      <c r="G322" s="27"/>
      <c r="H322" s="32"/>
      <c r="I322" s="41"/>
      <c r="J322" s="41"/>
      <c r="K322" s="28"/>
      <c r="L322" s="28"/>
      <c r="M322" s="127"/>
      <c r="N322" s="120"/>
    </row>
    <row r="323" spans="3:14" s="25" customFormat="1">
      <c r="C323" s="26"/>
      <c r="D323" s="99"/>
      <c r="E323" s="27"/>
      <c r="F323" s="27"/>
      <c r="G323" s="27"/>
      <c r="H323" s="32"/>
      <c r="I323" s="41"/>
      <c r="J323" s="41"/>
      <c r="K323" s="28"/>
      <c r="L323" s="28"/>
      <c r="M323" s="127"/>
      <c r="N323" s="120"/>
    </row>
    <row r="324" spans="3:14" s="25" customFormat="1">
      <c r="C324" s="26"/>
      <c r="D324" s="99"/>
      <c r="E324" s="27"/>
      <c r="F324" s="27"/>
      <c r="G324" s="27"/>
      <c r="H324" s="27"/>
      <c r="I324" s="41"/>
      <c r="J324" s="41"/>
      <c r="K324" s="28"/>
      <c r="L324" s="28"/>
      <c r="M324" s="127"/>
      <c r="N324" s="120"/>
    </row>
    <row r="325" spans="3:14" s="25" customFormat="1">
      <c r="C325" s="26"/>
      <c r="D325" s="99"/>
      <c r="E325" s="27"/>
      <c r="F325" s="27"/>
      <c r="G325" s="27"/>
      <c r="H325" s="27"/>
      <c r="I325" s="41"/>
      <c r="J325" s="41"/>
      <c r="K325" s="28"/>
      <c r="L325" s="28"/>
      <c r="M325" s="127"/>
      <c r="N325" s="120"/>
    </row>
    <row r="326" spans="3:14" s="25" customFormat="1">
      <c r="C326" s="26"/>
      <c r="D326" s="99"/>
      <c r="E326" s="27"/>
      <c r="F326" s="27"/>
      <c r="G326" s="27"/>
      <c r="H326" s="27"/>
      <c r="I326" s="41"/>
      <c r="J326" s="41"/>
      <c r="K326" s="28"/>
      <c r="L326" s="28"/>
      <c r="M326" s="127"/>
      <c r="N326" s="120"/>
    </row>
    <row r="327" spans="3:14" s="25" customFormat="1">
      <c r="C327" s="26"/>
      <c r="D327" s="99"/>
      <c r="E327" s="27"/>
      <c r="F327" s="27"/>
      <c r="G327" s="27"/>
      <c r="H327" s="27"/>
      <c r="I327" s="41"/>
      <c r="J327" s="41"/>
      <c r="K327" s="28"/>
      <c r="L327" s="28"/>
      <c r="M327" s="127"/>
      <c r="N327" s="120"/>
    </row>
    <row r="328" spans="3:14" s="25" customFormat="1">
      <c r="C328" s="26"/>
      <c r="D328" s="99"/>
      <c r="E328" s="27"/>
      <c r="F328" s="27"/>
      <c r="G328" s="27"/>
      <c r="H328" s="27"/>
      <c r="I328" s="41"/>
      <c r="J328" s="41"/>
      <c r="K328" s="28"/>
      <c r="L328" s="28"/>
      <c r="M328" s="127"/>
      <c r="N328" s="120"/>
    </row>
    <row r="329" spans="3:14" s="25" customFormat="1">
      <c r="C329" s="26"/>
      <c r="D329" s="99"/>
      <c r="E329" s="29"/>
      <c r="F329" s="29"/>
      <c r="G329" s="29"/>
      <c r="H329" s="27"/>
      <c r="I329" s="41"/>
      <c r="J329" s="41"/>
      <c r="K329" s="28"/>
      <c r="L329" s="28"/>
      <c r="M329" s="127"/>
      <c r="N329" s="120"/>
    </row>
    <row r="330" spans="3:14" s="25" customFormat="1">
      <c r="C330" s="26"/>
      <c r="D330" s="99"/>
      <c r="E330" s="27"/>
      <c r="F330" s="27"/>
      <c r="G330" s="27"/>
      <c r="H330" s="27"/>
      <c r="I330" s="41"/>
      <c r="J330" s="41"/>
      <c r="K330" s="28"/>
      <c r="L330" s="28"/>
      <c r="M330" s="127"/>
      <c r="N330" s="120"/>
    </row>
    <row r="331" spans="3:14" s="25" customFormat="1">
      <c r="C331" s="26"/>
      <c r="D331" s="99"/>
      <c r="E331" s="27"/>
      <c r="F331" s="27"/>
      <c r="G331" s="27"/>
      <c r="H331" s="27"/>
      <c r="I331" s="41"/>
      <c r="J331" s="41"/>
      <c r="K331" s="28"/>
      <c r="L331" s="28"/>
      <c r="M331" s="127"/>
      <c r="N331" s="120"/>
    </row>
    <row r="332" spans="3:14" s="25" customFormat="1">
      <c r="C332" s="26"/>
      <c r="D332" s="99"/>
      <c r="E332" s="27"/>
      <c r="F332" s="27"/>
      <c r="G332" s="27"/>
      <c r="H332" s="27"/>
      <c r="I332" s="41"/>
      <c r="J332" s="41"/>
      <c r="K332" s="28"/>
      <c r="L332" s="28"/>
      <c r="M332" s="127"/>
      <c r="N332" s="120"/>
    </row>
    <row r="333" spans="3:14" s="25" customFormat="1">
      <c r="C333" s="26"/>
      <c r="D333" s="99"/>
      <c r="E333" s="27"/>
      <c r="F333" s="27"/>
      <c r="G333" s="27"/>
      <c r="H333" s="27"/>
      <c r="I333" s="41"/>
      <c r="J333" s="41"/>
      <c r="K333" s="28"/>
      <c r="L333" s="28"/>
      <c r="M333" s="127"/>
      <c r="N333" s="120"/>
    </row>
    <row r="334" spans="3:14" s="25" customFormat="1">
      <c r="C334" s="26"/>
      <c r="D334" s="99"/>
      <c r="E334" s="27"/>
      <c r="F334" s="27"/>
      <c r="G334" s="27"/>
      <c r="H334" s="27"/>
      <c r="I334" s="41"/>
      <c r="J334" s="41"/>
      <c r="K334" s="28"/>
      <c r="L334" s="28"/>
      <c r="M334" s="127"/>
      <c r="N334" s="120"/>
    </row>
    <row r="335" spans="3:14" s="25" customFormat="1">
      <c r="C335" s="26"/>
      <c r="D335" s="99"/>
      <c r="E335" s="27"/>
      <c r="F335" s="27"/>
      <c r="G335" s="27"/>
      <c r="H335" s="27"/>
      <c r="I335" s="41"/>
      <c r="J335" s="41"/>
      <c r="K335" s="28"/>
      <c r="L335" s="28"/>
      <c r="M335" s="127"/>
      <c r="N335" s="120"/>
    </row>
    <row r="336" spans="3:14" s="25" customFormat="1">
      <c r="C336" s="26"/>
      <c r="D336" s="99"/>
      <c r="E336" s="27"/>
      <c r="F336" s="27"/>
      <c r="G336" s="27"/>
      <c r="H336" s="27"/>
      <c r="I336" s="41"/>
      <c r="J336" s="41"/>
      <c r="K336" s="28"/>
      <c r="L336" s="28"/>
      <c r="M336" s="127"/>
      <c r="N336" s="120"/>
    </row>
    <row r="337" spans="3:14" s="25" customFormat="1">
      <c r="C337" s="26"/>
      <c r="D337" s="99"/>
      <c r="E337" s="27"/>
      <c r="F337" s="27"/>
      <c r="G337" s="27"/>
      <c r="H337" s="27"/>
      <c r="I337" s="41"/>
      <c r="J337" s="41"/>
      <c r="K337" s="28"/>
      <c r="L337" s="28"/>
      <c r="M337" s="127"/>
      <c r="N337" s="120"/>
    </row>
    <row r="338" spans="3:14" s="25" customFormat="1">
      <c r="C338" s="26"/>
      <c r="D338" s="99"/>
      <c r="E338" s="27"/>
      <c r="F338" s="27"/>
      <c r="G338" s="27"/>
      <c r="H338" s="27"/>
      <c r="I338" s="41"/>
      <c r="J338" s="41"/>
      <c r="K338" s="28"/>
      <c r="L338" s="28"/>
      <c r="M338" s="127"/>
      <c r="N338" s="120"/>
    </row>
    <row r="339" spans="3:14" s="25" customFormat="1">
      <c r="C339" s="26"/>
      <c r="D339" s="99"/>
      <c r="E339" s="27"/>
      <c r="F339" s="27"/>
      <c r="G339" s="27"/>
      <c r="H339" s="27"/>
      <c r="I339" s="41"/>
      <c r="J339" s="41"/>
      <c r="K339" s="28"/>
      <c r="L339" s="28"/>
      <c r="M339" s="127"/>
      <c r="N339" s="120"/>
    </row>
    <row r="340" spans="3:14" s="25" customFormat="1">
      <c r="C340" s="26"/>
      <c r="D340" s="99"/>
      <c r="E340" s="27"/>
      <c r="F340" s="27"/>
      <c r="G340" s="27"/>
      <c r="H340" s="27"/>
      <c r="I340" s="41"/>
      <c r="J340" s="41"/>
      <c r="K340" s="28"/>
      <c r="L340" s="28"/>
      <c r="M340" s="127"/>
      <c r="N340" s="120"/>
    </row>
    <row r="341" spans="3:14" s="25" customFormat="1">
      <c r="C341" s="26"/>
      <c r="D341" s="99"/>
      <c r="E341" s="27"/>
      <c r="F341" s="27"/>
      <c r="G341" s="27"/>
      <c r="H341" s="27"/>
      <c r="I341" s="41"/>
      <c r="J341" s="41"/>
      <c r="K341" s="28"/>
      <c r="L341" s="28"/>
      <c r="M341" s="127"/>
      <c r="N341" s="120"/>
    </row>
    <row r="342" spans="3:14" s="25" customFormat="1">
      <c r="C342" s="26"/>
      <c r="D342" s="99"/>
      <c r="E342" s="27"/>
      <c r="F342" s="27"/>
      <c r="G342" s="27"/>
      <c r="H342" s="27"/>
      <c r="I342" s="41"/>
      <c r="J342" s="41"/>
      <c r="K342" s="28"/>
      <c r="L342" s="28"/>
      <c r="M342" s="127"/>
      <c r="N342" s="120"/>
    </row>
    <row r="343" spans="3:14" s="25" customFormat="1">
      <c r="C343" s="26"/>
      <c r="D343" s="99"/>
      <c r="E343" s="27"/>
      <c r="F343" s="27"/>
      <c r="G343" s="27"/>
      <c r="H343" s="27"/>
      <c r="I343" s="41"/>
      <c r="J343" s="41"/>
      <c r="K343" s="28"/>
      <c r="L343" s="28"/>
      <c r="M343" s="127"/>
      <c r="N343" s="120"/>
    </row>
    <row r="344" spans="3:14" s="25" customFormat="1">
      <c r="C344" s="26"/>
      <c r="D344" s="99"/>
      <c r="E344" s="27"/>
      <c r="F344" s="27"/>
      <c r="G344" s="27"/>
      <c r="H344" s="27"/>
      <c r="I344" s="41"/>
      <c r="J344" s="41"/>
      <c r="K344" s="28"/>
      <c r="L344" s="28"/>
      <c r="M344" s="127"/>
      <c r="N344" s="120"/>
    </row>
    <row r="345" spans="3:14" s="25" customFormat="1">
      <c r="C345" s="26"/>
      <c r="D345" s="99"/>
      <c r="E345" s="27"/>
      <c r="F345" s="27"/>
      <c r="G345" s="27"/>
      <c r="H345" s="27"/>
      <c r="I345" s="41"/>
      <c r="J345" s="41"/>
      <c r="K345" s="28"/>
      <c r="L345" s="28"/>
      <c r="M345" s="127"/>
      <c r="N345" s="120"/>
    </row>
    <row r="346" spans="3:14" s="25" customFormat="1">
      <c r="C346" s="26"/>
      <c r="D346" s="99"/>
      <c r="E346" s="27"/>
      <c r="F346" s="27"/>
      <c r="G346" s="27"/>
      <c r="H346" s="27"/>
      <c r="I346" s="41"/>
      <c r="J346" s="41"/>
      <c r="K346" s="28"/>
      <c r="L346" s="28"/>
      <c r="M346" s="127"/>
      <c r="N346" s="120"/>
    </row>
    <row r="347" spans="3:14" s="25" customFormat="1">
      <c r="C347" s="26"/>
      <c r="D347" s="99"/>
      <c r="E347" s="27"/>
      <c r="F347" s="27"/>
      <c r="G347" s="27"/>
      <c r="H347" s="27"/>
      <c r="I347" s="41"/>
      <c r="J347" s="41"/>
      <c r="K347" s="28"/>
      <c r="L347" s="28"/>
      <c r="M347" s="127"/>
      <c r="N347" s="120"/>
    </row>
    <row r="348" spans="3:14" s="25" customFormat="1">
      <c r="C348" s="26"/>
      <c r="D348" s="99"/>
      <c r="E348" s="27"/>
      <c r="F348" s="27"/>
      <c r="G348" s="27"/>
      <c r="H348" s="27"/>
      <c r="I348" s="41"/>
      <c r="J348" s="41"/>
      <c r="K348" s="28"/>
      <c r="L348" s="28"/>
      <c r="M348" s="127"/>
      <c r="N348" s="120"/>
    </row>
    <row r="349" spans="3:14" s="25" customFormat="1">
      <c r="C349" s="26"/>
      <c r="D349" s="99"/>
      <c r="E349" s="27"/>
      <c r="F349" s="27"/>
      <c r="G349" s="27"/>
      <c r="H349" s="27"/>
      <c r="I349" s="41"/>
      <c r="J349" s="41"/>
      <c r="K349" s="28"/>
      <c r="L349" s="28"/>
      <c r="M349" s="127"/>
      <c r="N349" s="120"/>
    </row>
    <row r="350" spans="3:14" s="25" customFormat="1">
      <c r="C350" s="26"/>
      <c r="D350" s="99"/>
      <c r="E350" s="27"/>
      <c r="F350" s="27"/>
      <c r="G350" s="27"/>
      <c r="H350" s="27"/>
      <c r="I350" s="41"/>
      <c r="J350" s="41"/>
      <c r="K350" s="28"/>
      <c r="L350" s="28"/>
      <c r="M350" s="127"/>
      <c r="N350" s="120"/>
    </row>
    <row r="351" spans="3:14" s="25" customFormat="1">
      <c r="C351" s="26"/>
      <c r="D351" s="99"/>
      <c r="E351" s="27"/>
      <c r="F351" s="27"/>
      <c r="G351" s="27"/>
      <c r="H351" s="27"/>
      <c r="I351" s="41"/>
      <c r="J351" s="41"/>
      <c r="K351" s="28"/>
      <c r="L351" s="28"/>
      <c r="M351" s="127"/>
      <c r="N351" s="120"/>
    </row>
    <row r="352" spans="3:14" s="25" customFormat="1">
      <c r="C352" s="26"/>
      <c r="D352" s="99"/>
      <c r="E352" s="27"/>
      <c r="F352" s="27"/>
      <c r="G352" s="27"/>
      <c r="H352" s="27"/>
      <c r="I352" s="41"/>
      <c r="J352" s="41"/>
      <c r="K352" s="28"/>
      <c r="L352" s="28"/>
      <c r="M352" s="127"/>
      <c r="N352" s="120"/>
    </row>
    <row r="353" spans="2:14" s="25" customFormat="1">
      <c r="C353" s="26"/>
      <c r="D353" s="99"/>
      <c r="E353" s="27"/>
      <c r="F353" s="27"/>
      <c r="G353" s="27"/>
      <c r="H353" s="27"/>
      <c r="I353" s="41"/>
      <c r="J353" s="41"/>
      <c r="K353" s="28"/>
      <c r="L353" s="28"/>
      <c r="M353" s="127"/>
      <c r="N353" s="120"/>
    </row>
    <row r="354" spans="2:14" s="25" customFormat="1">
      <c r="C354" s="26"/>
      <c r="D354" s="99"/>
      <c r="E354" s="27"/>
      <c r="F354" s="27"/>
      <c r="G354" s="27"/>
      <c r="H354" s="27"/>
      <c r="I354" s="41"/>
      <c r="J354" s="41"/>
      <c r="K354" s="28"/>
      <c r="L354" s="28"/>
      <c r="M354" s="127"/>
      <c r="N354" s="120"/>
    </row>
    <row r="355" spans="2:14" s="25" customFormat="1">
      <c r="B355" s="26"/>
      <c r="C355" s="26"/>
      <c r="D355" s="99"/>
      <c r="E355" s="27"/>
      <c r="F355" s="27"/>
      <c r="G355" s="27"/>
      <c r="H355" s="27"/>
      <c r="I355" s="41"/>
      <c r="J355" s="41"/>
      <c r="K355" s="28"/>
      <c r="L355" s="28"/>
      <c r="M355" s="127"/>
      <c r="N355" s="120"/>
    </row>
    <row r="356" spans="2:14" s="25" customFormat="1">
      <c r="C356" s="26"/>
      <c r="D356" s="99"/>
      <c r="E356" s="27"/>
      <c r="F356" s="27"/>
      <c r="G356" s="27"/>
      <c r="H356" s="27"/>
      <c r="I356" s="41"/>
      <c r="J356" s="41"/>
      <c r="K356" s="28"/>
      <c r="L356" s="28"/>
      <c r="M356" s="127"/>
      <c r="N356" s="120"/>
    </row>
    <row r="357" spans="2:14" s="25" customFormat="1">
      <c r="C357" s="26"/>
      <c r="D357" s="99"/>
      <c r="E357" s="27"/>
      <c r="F357" s="27"/>
      <c r="G357" s="27"/>
      <c r="H357" s="27"/>
      <c r="I357" s="41"/>
      <c r="J357" s="41"/>
      <c r="K357" s="28"/>
      <c r="L357" s="28"/>
      <c r="M357" s="127"/>
      <c r="N357" s="120"/>
    </row>
    <row r="358" spans="2:14" s="25" customFormat="1">
      <c r="C358" s="26"/>
      <c r="D358" s="99"/>
      <c r="E358" s="27"/>
      <c r="F358" s="27"/>
      <c r="G358" s="27"/>
      <c r="H358" s="27"/>
      <c r="I358" s="41"/>
      <c r="J358" s="41"/>
      <c r="K358" s="28"/>
      <c r="L358" s="28"/>
      <c r="M358" s="127"/>
      <c r="N358" s="120"/>
    </row>
    <row r="359" spans="2:14" s="25" customFormat="1">
      <c r="C359" s="26"/>
      <c r="D359" s="99"/>
      <c r="E359" s="27"/>
      <c r="F359" s="27"/>
      <c r="G359" s="27"/>
      <c r="H359" s="27"/>
      <c r="I359" s="41"/>
      <c r="J359" s="41"/>
      <c r="K359" s="28"/>
      <c r="L359" s="28"/>
      <c r="M359" s="127"/>
      <c r="N359" s="120"/>
    </row>
    <row r="360" spans="2:14" s="25" customFormat="1">
      <c r="C360" s="26"/>
      <c r="D360" s="99"/>
      <c r="E360" s="27"/>
      <c r="F360" s="27"/>
      <c r="G360" s="27"/>
      <c r="H360" s="27"/>
      <c r="I360" s="41"/>
      <c r="J360" s="41"/>
      <c r="K360" s="28"/>
      <c r="L360" s="28"/>
      <c r="M360" s="127"/>
      <c r="N360" s="120"/>
    </row>
    <row r="361" spans="2:14" s="25" customFormat="1">
      <c r="C361" s="26"/>
      <c r="D361" s="99"/>
      <c r="E361" s="27"/>
      <c r="F361" s="27"/>
      <c r="G361" s="27"/>
      <c r="H361" s="27"/>
      <c r="I361" s="41"/>
      <c r="J361" s="41"/>
      <c r="K361" s="28"/>
      <c r="L361" s="28"/>
      <c r="M361" s="127"/>
      <c r="N361" s="120"/>
    </row>
    <row r="362" spans="2:14" s="25" customFormat="1">
      <c r="C362" s="26"/>
      <c r="D362" s="99"/>
      <c r="E362" s="27"/>
      <c r="F362" s="27"/>
      <c r="G362" s="27"/>
      <c r="H362" s="27"/>
      <c r="I362" s="41"/>
      <c r="J362" s="41"/>
      <c r="K362" s="28"/>
      <c r="L362" s="28"/>
      <c r="M362" s="127"/>
      <c r="N362" s="120"/>
    </row>
    <row r="363" spans="2:14" s="25" customFormat="1">
      <c r="C363" s="26"/>
      <c r="D363" s="99"/>
      <c r="E363" s="29"/>
      <c r="F363" s="29"/>
      <c r="G363" s="29"/>
      <c r="H363" s="29"/>
      <c r="I363" s="33"/>
      <c r="J363" s="41"/>
      <c r="K363" s="28"/>
      <c r="L363" s="28"/>
      <c r="M363" s="127"/>
      <c r="N363" s="120"/>
    </row>
    <row r="364" spans="2:14" s="25" customFormat="1">
      <c r="C364" s="26"/>
      <c r="D364" s="99"/>
      <c r="E364" s="29"/>
      <c r="F364" s="29"/>
      <c r="G364" s="29"/>
      <c r="H364" s="29"/>
      <c r="I364" s="33"/>
      <c r="J364" s="41"/>
      <c r="K364" s="28"/>
      <c r="L364" s="28"/>
      <c r="M364" s="127"/>
      <c r="N364" s="120"/>
    </row>
    <row r="365" spans="2:14" s="25" customFormat="1">
      <c r="C365" s="26"/>
      <c r="D365" s="99"/>
      <c r="E365" s="29"/>
      <c r="F365" s="29"/>
      <c r="G365" s="29"/>
      <c r="H365" s="29"/>
      <c r="I365" s="33"/>
      <c r="J365" s="41"/>
      <c r="K365" s="28"/>
      <c r="L365" s="28"/>
      <c r="M365" s="127"/>
      <c r="N365" s="120"/>
    </row>
    <row r="366" spans="2:14" s="25" customFormat="1">
      <c r="C366" s="26"/>
      <c r="D366" s="99"/>
      <c r="E366" s="29"/>
      <c r="F366" s="29"/>
      <c r="G366" s="29"/>
      <c r="H366" s="29"/>
      <c r="I366" s="33"/>
      <c r="J366" s="41"/>
      <c r="K366" s="28"/>
      <c r="L366" s="28"/>
      <c r="M366" s="127"/>
      <c r="N366" s="120"/>
    </row>
    <row r="367" spans="2:14" s="25" customFormat="1">
      <c r="C367" s="26"/>
      <c r="D367" s="99"/>
      <c r="E367" s="29"/>
      <c r="F367" s="29"/>
      <c r="G367" s="29"/>
      <c r="H367" s="29"/>
      <c r="I367" s="33"/>
      <c r="J367" s="41"/>
      <c r="K367" s="28"/>
      <c r="L367" s="28"/>
      <c r="M367" s="127"/>
      <c r="N367" s="120"/>
    </row>
    <row r="368" spans="2:14" s="25" customFormat="1">
      <c r="C368" s="26"/>
      <c r="D368" s="99"/>
      <c r="E368" s="29"/>
      <c r="F368" s="29"/>
      <c r="G368" s="29"/>
      <c r="H368" s="29"/>
      <c r="I368" s="33"/>
      <c r="J368" s="41"/>
      <c r="K368" s="28"/>
      <c r="L368" s="28"/>
      <c r="M368" s="127"/>
      <c r="N368" s="120"/>
    </row>
    <row r="369" spans="3:14" s="25" customFormat="1">
      <c r="C369" s="26"/>
      <c r="D369" s="99"/>
      <c r="E369" s="29"/>
      <c r="F369" s="29"/>
      <c r="G369" s="29"/>
      <c r="H369" s="29"/>
      <c r="I369" s="33"/>
      <c r="J369" s="41"/>
      <c r="K369" s="28"/>
      <c r="L369" s="28"/>
      <c r="M369" s="127"/>
      <c r="N369" s="120"/>
    </row>
    <row r="370" spans="3:14" s="25" customFormat="1">
      <c r="C370" s="26"/>
      <c r="D370" s="99"/>
      <c r="E370" s="29"/>
      <c r="F370" s="29"/>
      <c r="G370" s="29"/>
      <c r="H370" s="31"/>
      <c r="I370" s="33"/>
      <c r="J370" s="41"/>
      <c r="K370" s="28"/>
      <c r="L370" s="28"/>
      <c r="M370" s="127"/>
      <c r="N370" s="120"/>
    </row>
    <row r="371" spans="3:14" s="25" customFormat="1">
      <c r="C371" s="26"/>
      <c r="D371" s="99"/>
      <c r="E371" s="29"/>
      <c r="F371" s="29"/>
      <c r="G371" s="29"/>
      <c r="H371" s="31"/>
      <c r="I371" s="33"/>
      <c r="J371" s="41"/>
      <c r="K371" s="28"/>
      <c r="L371" s="28"/>
      <c r="M371" s="127"/>
      <c r="N371" s="120"/>
    </row>
    <row r="372" spans="3:14" s="25" customFormat="1">
      <c r="C372" s="26"/>
      <c r="D372" s="99"/>
      <c r="E372" s="29"/>
      <c r="F372" s="29"/>
      <c r="G372" s="27"/>
      <c r="H372" s="32"/>
      <c r="I372" s="41"/>
      <c r="J372" s="41"/>
      <c r="K372" s="28"/>
      <c r="L372" s="28"/>
      <c r="M372" s="127"/>
      <c r="N372" s="120"/>
    </row>
    <row r="373" spans="3:14" s="25" customFormat="1">
      <c r="C373" s="26"/>
      <c r="D373" s="99"/>
      <c r="E373" s="29"/>
      <c r="F373" s="29"/>
      <c r="G373" s="27"/>
      <c r="H373" s="32"/>
      <c r="I373" s="41"/>
      <c r="J373" s="41"/>
      <c r="K373" s="28"/>
      <c r="L373" s="28"/>
      <c r="M373" s="127"/>
      <c r="N373" s="120"/>
    </row>
    <row r="374" spans="3:14" s="25" customFormat="1">
      <c r="C374" s="26"/>
      <c r="D374" s="99"/>
      <c r="E374" s="29"/>
      <c r="F374" s="29"/>
      <c r="G374" s="27"/>
      <c r="H374" s="32"/>
      <c r="I374" s="41"/>
      <c r="J374" s="41"/>
      <c r="K374" s="28"/>
      <c r="L374" s="28"/>
      <c r="M374" s="127"/>
      <c r="N374" s="120"/>
    </row>
    <row r="375" spans="3:14" s="25" customFormat="1">
      <c r="C375" s="26"/>
      <c r="D375" s="99"/>
      <c r="E375" s="29"/>
      <c r="F375" s="29"/>
      <c r="G375" s="27"/>
      <c r="H375" s="32"/>
      <c r="I375" s="41"/>
      <c r="J375" s="41"/>
      <c r="K375" s="28"/>
      <c r="L375" s="28"/>
      <c r="M375" s="127"/>
      <c r="N375" s="120"/>
    </row>
    <row r="376" spans="3:14" s="25" customFormat="1">
      <c r="C376" s="26"/>
      <c r="D376" s="99"/>
      <c r="E376" s="29"/>
      <c r="F376" s="29"/>
      <c r="G376" s="27"/>
      <c r="H376" s="32"/>
      <c r="I376" s="41"/>
      <c r="J376" s="41"/>
      <c r="K376" s="28"/>
      <c r="L376" s="28"/>
      <c r="M376" s="127"/>
      <c r="N376" s="120"/>
    </row>
    <row r="377" spans="3:14" s="25" customFormat="1">
      <c r="C377" s="26"/>
      <c r="D377" s="99"/>
      <c r="E377" s="29"/>
      <c r="F377" s="29"/>
      <c r="G377" s="27"/>
      <c r="H377" s="32"/>
      <c r="I377" s="41"/>
      <c r="J377" s="41"/>
      <c r="K377" s="28"/>
      <c r="L377" s="28"/>
      <c r="M377" s="127"/>
      <c r="N377" s="120"/>
    </row>
    <row r="378" spans="3:14" s="25" customFormat="1">
      <c r="C378" s="26"/>
      <c r="D378" s="99"/>
      <c r="E378" s="29"/>
      <c r="F378" s="29"/>
      <c r="G378" s="27"/>
      <c r="H378" s="32"/>
      <c r="I378" s="41"/>
      <c r="J378" s="41"/>
      <c r="K378" s="28"/>
      <c r="L378" s="28"/>
      <c r="M378" s="127"/>
      <c r="N378" s="120"/>
    </row>
    <row r="379" spans="3:14" s="25" customFormat="1">
      <c r="C379" s="26"/>
      <c r="D379" s="99"/>
      <c r="E379" s="29"/>
      <c r="F379" s="29"/>
      <c r="G379" s="27"/>
      <c r="H379" s="32"/>
      <c r="I379" s="41"/>
      <c r="J379" s="41"/>
      <c r="K379" s="28"/>
      <c r="L379" s="28"/>
      <c r="M379" s="127"/>
      <c r="N379" s="120"/>
    </row>
    <row r="380" spans="3:14" s="25" customFormat="1">
      <c r="C380" s="26"/>
      <c r="D380" s="99"/>
      <c r="E380" s="29"/>
      <c r="F380" s="29"/>
      <c r="G380" s="27"/>
      <c r="H380" s="32"/>
      <c r="I380" s="41"/>
      <c r="J380" s="41"/>
      <c r="K380" s="28"/>
      <c r="L380" s="28"/>
      <c r="M380" s="127"/>
      <c r="N380" s="120"/>
    </row>
    <row r="381" spans="3:14" s="25" customFormat="1">
      <c r="C381" s="26"/>
      <c r="D381" s="99"/>
      <c r="E381" s="29"/>
      <c r="F381" s="29"/>
      <c r="G381" s="27"/>
      <c r="H381" s="27"/>
      <c r="I381" s="41"/>
      <c r="J381" s="41"/>
      <c r="K381" s="28"/>
      <c r="L381" s="28"/>
      <c r="M381" s="127"/>
      <c r="N381" s="120"/>
    </row>
    <row r="382" spans="3:14" s="25" customFormat="1">
      <c r="C382" s="26"/>
      <c r="D382" s="99"/>
      <c r="E382" s="29"/>
      <c r="F382" s="29"/>
      <c r="G382" s="27"/>
      <c r="H382" s="27"/>
      <c r="I382" s="41"/>
      <c r="J382" s="41"/>
      <c r="K382" s="28"/>
      <c r="L382" s="28"/>
      <c r="M382" s="127"/>
      <c r="N382" s="120"/>
    </row>
    <row r="383" spans="3:14" s="25" customFormat="1">
      <c r="C383" s="26"/>
      <c r="D383" s="99"/>
      <c r="E383" s="29"/>
      <c r="F383" s="29"/>
      <c r="G383" s="27"/>
      <c r="H383" s="27"/>
      <c r="I383" s="41"/>
      <c r="J383" s="41"/>
      <c r="K383" s="28"/>
      <c r="L383" s="28"/>
      <c r="M383" s="127"/>
      <c r="N383" s="120"/>
    </row>
    <row r="384" spans="3:14" s="25" customFormat="1">
      <c r="C384" s="26"/>
      <c r="D384" s="99"/>
      <c r="E384" s="27"/>
      <c r="F384" s="27"/>
      <c r="G384" s="27"/>
      <c r="H384" s="27"/>
      <c r="I384" s="41"/>
      <c r="J384" s="41"/>
      <c r="K384" s="28"/>
      <c r="L384" s="28"/>
      <c r="M384" s="127"/>
      <c r="N384" s="120"/>
    </row>
    <row r="385" spans="3:14" s="25" customFormat="1">
      <c r="C385" s="26"/>
      <c r="D385" s="99"/>
      <c r="E385" s="27"/>
      <c r="F385" s="27"/>
      <c r="G385" s="27"/>
      <c r="H385" s="27"/>
      <c r="I385" s="41"/>
      <c r="J385" s="41"/>
      <c r="K385" s="28"/>
      <c r="L385" s="28"/>
      <c r="M385" s="127"/>
      <c r="N385" s="120"/>
    </row>
    <row r="386" spans="3:14" s="25" customFormat="1">
      <c r="C386" s="26"/>
      <c r="D386" s="99"/>
      <c r="E386" s="27"/>
      <c r="F386" s="27"/>
      <c r="G386" s="27"/>
      <c r="H386" s="27"/>
      <c r="I386" s="41"/>
      <c r="J386" s="41"/>
      <c r="K386" s="28"/>
      <c r="L386" s="28"/>
      <c r="M386" s="127"/>
      <c r="N386" s="120"/>
    </row>
    <row r="387" spans="3:14" s="25" customFormat="1">
      <c r="C387" s="26"/>
      <c r="D387" s="99"/>
      <c r="E387" s="27"/>
      <c r="F387" s="27"/>
      <c r="G387" s="27"/>
      <c r="H387" s="31"/>
      <c r="I387" s="33"/>
      <c r="J387" s="41"/>
      <c r="K387" s="28"/>
      <c r="L387" s="28"/>
      <c r="M387" s="127"/>
      <c r="N387" s="120"/>
    </row>
    <row r="388" spans="3:14" s="25" customFormat="1">
      <c r="C388" s="26"/>
      <c r="D388" s="99"/>
      <c r="E388" s="27"/>
      <c r="F388" s="27"/>
      <c r="G388" s="27"/>
      <c r="H388" s="27"/>
      <c r="I388" s="41"/>
      <c r="J388" s="41"/>
      <c r="K388" s="28"/>
      <c r="L388" s="28"/>
      <c r="M388" s="127"/>
      <c r="N388" s="120"/>
    </row>
    <row r="389" spans="3:14" s="25" customFormat="1">
      <c r="C389" s="26"/>
      <c r="D389" s="99"/>
      <c r="E389" s="27"/>
      <c r="F389" s="27"/>
      <c r="G389" s="27"/>
      <c r="H389" s="31"/>
      <c r="I389" s="33"/>
      <c r="J389" s="41"/>
      <c r="K389" s="28"/>
      <c r="L389" s="28"/>
      <c r="M389" s="127"/>
      <c r="N389" s="120"/>
    </row>
    <row r="390" spans="3:14" s="25" customFormat="1">
      <c r="C390" s="26"/>
      <c r="D390" s="99"/>
      <c r="E390" s="27"/>
      <c r="F390" s="27"/>
      <c r="G390" s="27"/>
      <c r="H390" s="27"/>
      <c r="I390" s="41"/>
      <c r="J390" s="41"/>
      <c r="K390" s="28"/>
      <c r="L390" s="28"/>
      <c r="M390" s="127"/>
      <c r="N390" s="120"/>
    </row>
    <row r="391" spans="3:14" s="25" customFormat="1">
      <c r="C391" s="26"/>
      <c r="D391" s="99"/>
      <c r="E391" s="27"/>
      <c r="F391" s="27"/>
      <c r="G391" s="27"/>
      <c r="H391" s="27"/>
      <c r="I391" s="41"/>
      <c r="J391" s="41"/>
      <c r="K391" s="28"/>
      <c r="L391" s="28"/>
      <c r="M391" s="127"/>
      <c r="N391" s="120"/>
    </row>
    <row r="392" spans="3:14" s="25" customFormat="1">
      <c r="C392" s="26"/>
      <c r="D392" s="99"/>
      <c r="E392" s="27"/>
      <c r="F392" s="27"/>
      <c r="G392" s="27"/>
      <c r="H392" s="27"/>
      <c r="I392" s="41"/>
      <c r="J392" s="41"/>
      <c r="K392" s="28"/>
      <c r="L392" s="28"/>
      <c r="M392" s="127"/>
      <c r="N392" s="120"/>
    </row>
    <row r="393" spans="3:14" s="25" customFormat="1">
      <c r="C393" s="26"/>
      <c r="D393" s="99"/>
      <c r="E393" s="27"/>
      <c r="F393" s="27"/>
      <c r="G393" s="27"/>
      <c r="H393" s="27"/>
      <c r="I393" s="41"/>
      <c r="J393" s="41"/>
      <c r="K393" s="28"/>
      <c r="L393" s="28"/>
      <c r="M393" s="127"/>
      <c r="N393" s="120"/>
    </row>
    <row r="394" spans="3:14" s="25" customFormat="1">
      <c r="C394" s="26"/>
      <c r="D394" s="99"/>
      <c r="E394" s="27"/>
      <c r="F394" s="27"/>
      <c r="G394" s="27"/>
      <c r="H394" s="31"/>
      <c r="I394" s="33"/>
      <c r="J394" s="41"/>
      <c r="K394" s="28"/>
      <c r="L394" s="28"/>
      <c r="M394" s="127"/>
      <c r="N394" s="120"/>
    </row>
    <row r="395" spans="3:14" s="25" customFormat="1">
      <c r="C395" s="26"/>
      <c r="D395" s="99"/>
      <c r="E395" s="27"/>
      <c r="F395" s="27"/>
      <c r="G395" s="27"/>
      <c r="H395" s="27"/>
      <c r="I395" s="41"/>
      <c r="J395" s="41"/>
      <c r="K395" s="28"/>
      <c r="L395" s="28"/>
      <c r="M395" s="127"/>
      <c r="N395" s="120"/>
    </row>
    <row r="396" spans="3:14" s="25" customFormat="1">
      <c r="C396" s="26"/>
      <c r="D396" s="99"/>
      <c r="E396" s="27"/>
      <c r="F396" s="27"/>
      <c r="G396" s="27"/>
      <c r="H396" s="27"/>
      <c r="I396" s="41"/>
      <c r="J396" s="41"/>
      <c r="K396" s="28"/>
      <c r="L396" s="28"/>
      <c r="M396" s="127"/>
      <c r="N396" s="120"/>
    </row>
    <row r="397" spans="3:14" s="25" customFormat="1">
      <c r="C397" s="26"/>
      <c r="D397" s="99"/>
      <c r="E397" s="27"/>
      <c r="F397" s="27"/>
      <c r="G397" s="27"/>
      <c r="H397" s="27"/>
      <c r="I397" s="41"/>
      <c r="J397" s="41"/>
      <c r="K397" s="28"/>
      <c r="L397" s="28"/>
      <c r="M397" s="127"/>
      <c r="N397" s="120"/>
    </row>
    <row r="398" spans="3:14" s="25" customFormat="1">
      <c r="C398" s="26"/>
      <c r="D398" s="99"/>
      <c r="E398" s="27"/>
      <c r="F398" s="27"/>
      <c r="G398" s="27"/>
      <c r="H398" s="27"/>
      <c r="I398" s="41"/>
      <c r="J398" s="41"/>
      <c r="K398" s="28"/>
      <c r="L398" s="28"/>
      <c r="M398" s="127"/>
      <c r="N398" s="120"/>
    </row>
    <row r="399" spans="3:14" s="25" customFormat="1">
      <c r="C399" s="26"/>
      <c r="D399" s="99"/>
      <c r="E399" s="27"/>
      <c r="F399" s="27"/>
      <c r="G399" s="27"/>
      <c r="H399" s="27"/>
      <c r="I399" s="41"/>
      <c r="J399" s="41"/>
      <c r="K399" s="28"/>
      <c r="L399" s="28"/>
      <c r="M399" s="127"/>
      <c r="N399" s="120"/>
    </row>
    <row r="400" spans="3:14" s="25" customFormat="1">
      <c r="C400" s="26"/>
      <c r="D400" s="99"/>
      <c r="E400" s="27"/>
      <c r="F400" s="27"/>
      <c r="G400" s="27"/>
      <c r="H400" s="27"/>
      <c r="I400" s="41"/>
      <c r="J400" s="41"/>
      <c r="K400" s="28"/>
      <c r="L400" s="28"/>
      <c r="M400" s="127"/>
      <c r="N400" s="120"/>
    </row>
    <row r="401" spans="3:14" s="25" customFormat="1">
      <c r="C401" s="26"/>
      <c r="D401" s="99"/>
      <c r="E401" s="27"/>
      <c r="F401" s="27"/>
      <c r="G401" s="27"/>
      <c r="H401" s="27"/>
      <c r="I401" s="41"/>
      <c r="J401" s="41"/>
      <c r="K401" s="28"/>
      <c r="L401" s="28"/>
      <c r="M401" s="127"/>
      <c r="N401" s="120"/>
    </row>
    <row r="402" spans="3:14" s="25" customFormat="1">
      <c r="C402" s="26"/>
      <c r="D402" s="99"/>
      <c r="E402" s="27"/>
      <c r="F402" s="27"/>
      <c r="G402" s="27"/>
      <c r="H402" s="27"/>
      <c r="I402" s="41"/>
      <c r="J402" s="41"/>
      <c r="K402" s="28"/>
      <c r="L402" s="28"/>
      <c r="M402" s="127"/>
      <c r="N402" s="120"/>
    </row>
    <row r="403" spans="3:14" s="25" customFormat="1">
      <c r="C403" s="26"/>
      <c r="D403" s="99"/>
      <c r="E403" s="27"/>
      <c r="F403" s="27"/>
      <c r="G403" s="27"/>
      <c r="H403" s="27"/>
      <c r="I403" s="41"/>
      <c r="J403" s="41"/>
      <c r="K403" s="28"/>
      <c r="L403" s="28"/>
      <c r="M403" s="127"/>
      <c r="N403" s="120"/>
    </row>
    <row r="404" spans="3:14" s="25" customFormat="1">
      <c r="C404" s="26"/>
      <c r="D404" s="99"/>
      <c r="E404" s="27"/>
      <c r="F404" s="27"/>
      <c r="G404" s="27"/>
      <c r="H404" s="27"/>
      <c r="I404" s="41"/>
      <c r="J404" s="41"/>
      <c r="K404" s="28"/>
      <c r="L404" s="28"/>
      <c r="M404" s="127"/>
      <c r="N404" s="120"/>
    </row>
    <row r="405" spans="3:14" s="25" customFormat="1">
      <c r="C405" s="26"/>
      <c r="D405" s="99"/>
      <c r="E405" s="27"/>
      <c r="F405" s="27"/>
      <c r="G405" s="27"/>
      <c r="H405" s="27"/>
      <c r="I405" s="41"/>
      <c r="J405" s="41"/>
      <c r="K405" s="28"/>
      <c r="L405" s="28"/>
      <c r="M405" s="127"/>
      <c r="N405" s="120"/>
    </row>
    <row r="406" spans="3:14" s="25" customFormat="1">
      <c r="C406" s="26"/>
      <c r="D406" s="99"/>
      <c r="E406" s="27"/>
      <c r="F406" s="27"/>
      <c r="G406" s="27"/>
      <c r="H406" s="27"/>
      <c r="I406" s="41"/>
      <c r="J406" s="41"/>
      <c r="K406" s="28"/>
      <c r="L406" s="28"/>
      <c r="M406" s="127"/>
      <c r="N406" s="120"/>
    </row>
    <row r="407" spans="3:14" s="25" customFormat="1">
      <c r="C407" s="26"/>
      <c r="D407" s="99"/>
      <c r="E407" s="27"/>
      <c r="F407" s="27"/>
      <c r="G407" s="27"/>
      <c r="H407" s="27"/>
      <c r="I407" s="41"/>
      <c r="J407" s="41"/>
      <c r="K407" s="28"/>
      <c r="L407" s="28"/>
      <c r="M407" s="127"/>
      <c r="N407" s="120"/>
    </row>
    <row r="408" spans="3:14" s="25" customFormat="1">
      <c r="C408" s="26"/>
      <c r="D408" s="99"/>
      <c r="E408" s="27"/>
      <c r="F408" s="27"/>
      <c r="G408" s="27"/>
      <c r="H408" s="31"/>
      <c r="I408" s="33"/>
      <c r="J408" s="41"/>
      <c r="K408" s="28"/>
      <c r="L408" s="28"/>
      <c r="M408" s="127"/>
      <c r="N408" s="120"/>
    </row>
    <row r="409" spans="3:14" s="25" customFormat="1">
      <c r="C409" s="26"/>
      <c r="D409" s="99"/>
      <c r="E409" s="27"/>
      <c r="F409" s="27"/>
      <c r="G409" s="27"/>
      <c r="H409" s="27"/>
      <c r="I409" s="41"/>
      <c r="J409" s="41"/>
      <c r="K409" s="28"/>
      <c r="L409" s="28"/>
      <c r="M409" s="127"/>
      <c r="N409" s="120"/>
    </row>
    <row r="410" spans="3:14" s="25" customFormat="1">
      <c r="C410" s="26"/>
      <c r="D410" s="99"/>
      <c r="E410" s="27"/>
      <c r="F410" s="27"/>
      <c r="G410" s="27"/>
      <c r="H410" s="27"/>
      <c r="I410" s="41"/>
      <c r="J410" s="41"/>
      <c r="K410" s="28"/>
      <c r="L410" s="28"/>
      <c r="M410" s="127"/>
      <c r="N410" s="120"/>
    </row>
    <row r="411" spans="3:14" s="25" customFormat="1">
      <c r="C411" s="26"/>
      <c r="D411" s="99"/>
      <c r="E411" s="27"/>
      <c r="F411" s="27"/>
      <c r="G411" s="27"/>
      <c r="H411" s="27"/>
      <c r="I411" s="41"/>
      <c r="J411" s="41"/>
      <c r="K411" s="28"/>
      <c r="L411" s="28"/>
      <c r="M411" s="127"/>
      <c r="N411" s="120"/>
    </row>
    <row r="412" spans="3:14" s="25" customFormat="1">
      <c r="C412" s="26"/>
      <c r="D412" s="99"/>
      <c r="E412" s="27"/>
      <c r="F412" s="27"/>
      <c r="G412" s="27"/>
      <c r="H412" s="27"/>
      <c r="I412" s="41"/>
      <c r="J412" s="41"/>
      <c r="K412" s="28"/>
      <c r="L412" s="28"/>
      <c r="M412" s="127"/>
      <c r="N412" s="120"/>
    </row>
    <row r="413" spans="3:14" s="25" customFormat="1">
      <c r="C413" s="26"/>
      <c r="D413" s="99"/>
      <c r="E413" s="27"/>
      <c r="F413" s="27"/>
      <c r="G413" s="27"/>
      <c r="H413" s="27"/>
      <c r="I413" s="41"/>
      <c r="J413" s="41"/>
      <c r="K413" s="28"/>
      <c r="L413" s="28"/>
      <c r="M413" s="127"/>
      <c r="N413" s="120"/>
    </row>
    <row r="414" spans="3:14" s="25" customFormat="1">
      <c r="C414" s="26"/>
      <c r="D414" s="99"/>
      <c r="E414" s="27"/>
      <c r="F414" s="27"/>
      <c r="G414" s="27"/>
      <c r="H414" s="27"/>
      <c r="I414" s="41"/>
      <c r="J414" s="41"/>
      <c r="K414" s="28"/>
      <c r="L414" s="28"/>
      <c r="M414" s="127"/>
      <c r="N414" s="120"/>
    </row>
    <row r="415" spans="3:14" s="25" customFormat="1">
      <c r="C415" s="26"/>
      <c r="D415" s="99"/>
      <c r="E415" s="27"/>
      <c r="F415" s="27"/>
      <c r="G415" s="27"/>
      <c r="H415" s="27"/>
      <c r="I415" s="41"/>
      <c r="J415" s="41"/>
      <c r="K415" s="28"/>
      <c r="L415" s="28"/>
      <c r="M415" s="127"/>
      <c r="N415" s="120"/>
    </row>
    <row r="416" spans="3:14" s="25" customFormat="1">
      <c r="C416" s="26"/>
      <c r="D416" s="99"/>
      <c r="E416" s="27"/>
      <c r="F416" s="27"/>
      <c r="G416" s="27"/>
      <c r="H416" s="27"/>
      <c r="I416" s="41"/>
      <c r="J416" s="41"/>
      <c r="K416" s="28"/>
      <c r="L416" s="28"/>
      <c r="M416" s="127"/>
      <c r="N416" s="120"/>
    </row>
    <row r="417" spans="3:14" s="25" customFormat="1">
      <c r="C417" s="26"/>
      <c r="D417" s="99"/>
      <c r="E417" s="27"/>
      <c r="F417" s="27"/>
      <c r="G417" s="27"/>
      <c r="H417" s="27"/>
      <c r="I417" s="41"/>
      <c r="J417" s="41"/>
      <c r="K417" s="28"/>
      <c r="L417" s="28"/>
      <c r="M417" s="127"/>
      <c r="N417" s="120"/>
    </row>
    <row r="418" spans="3:14" s="25" customFormat="1">
      <c r="C418" s="26"/>
      <c r="D418" s="99"/>
      <c r="E418" s="27"/>
      <c r="F418" s="27"/>
      <c r="G418" s="27"/>
      <c r="H418" s="27"/>
      <c r="I418" s="41"/>
      <c r="J418" s="41"/>
      <c r="K418" s="28"/>
      <c r="L418" s="28"/>
      <c r="M418" s="127"/>
      <c r="N418" s="120"/>
    </row>
    <row r="419" spans="3:14" s="25" customFormat="1">
      <c r="C419" s="26"/>
      <c r="D419" s="99"/>
      <c r="E419" s="27"/>
      <c r="F419" s="27"/>
      <c r="G419" s="27"/>
      <c r="H419" s="27"/>
      <c r="I419" s="41"/>
      <c r="J419" s="41"/>
      <c r="K419" s="28"/>
      <c r="L419" s="28"/>
      <c r="M419" s="127"/>
      <c r="N419" s="120"/>
    </row>
    <row r="420" spans="3:14" s="25" customFormat="1">
      <c r="C420" s="26"/>
      <c r="D420" s="99"/>
      <c r="E420" s="27"/>
      <c r="F420" s="27"/>
      <c r="G420" s="27"/>
      <c r="H420" s="27"/>
      <c r="I420" s="41"/>
      <c r="J420" s="41"/>
      <c r="K420" s="28"/>
      <c r="L420" s="28"/>
      <c r="M420" s="127"/>
      <c r="N420" s="120"/>
    </row>
    <row r="421" spans="3:14" s="25" customFormat="1">
      <c r="C421" s="26"/>
      <c r="D421" s="99"/>
      <c r="E421" s="27"/>
      <c r="F421" s="27"/>
      <c r="G421" s="27"/>
      <c r="H421" s="27"/>
      <c r="I421" s="41"/>
      <c r="J421" s="41"/>
      <c r="K421" s="28"/>
      <c r="L421" s="28"/>
      <c r="M421" s="127"/>
      <c r="N421" s="120"/>
    </row>
    <row r="422" spans="3:14" s="25" customFormat="1">
      <c r="C422" s="26"/>
      <c r="D422" s="99"/>
      <c r="E422" s="27"/>
      <c r="F422" s="27"/>
      <c r="G422" s="27"/>
      <c r="H422" s="27"/>
      <c r="I422" s="41"/>
      <c r="J422" s="41"/>
      <c r="K422" s="28"/>
      <c r="L422" s="28"/>
      <c r="M422" s="127"/>
      <c r="N422" s="120"/>
    </row>
    <row r="423" spans="3:14" s="25" customFormat="1">
      <c r="C423" s="26"/>
      <c r="D423" s="99"/>
      <c r="E423" s="27"/>
      <c r="F423" s="27"/>
      <c r="G423" s="27"/>
      <c r="H423" s="27"/>
      <c r="I423" s="41"/>
      <c r="J423" s="41"/>
      <c r="K423" s="28"/>
      <c r="L423" s="28"/>
      <c r="M423" s="127"/>
      <c r="N423" s="120"/>
    </row>
    <row r="424" spans="3:14" s="25" customFormat="1">
      <c r="D424" s="27"/>
      <c r="E424" s="27"/>
      <c r="F424" s="27"/>
      <c r="G424" s="27"/>
      <c r="H424" s="27"/>
      <c r="I424" s="28"/>
      <c r="J424" s="41"/>
      <c r="K424" s="28"/>
      <c r="L424" s="28"/>
      <c r="M424" s="127"/>
      <c r="N424" s="120"/>
    </row>
    <row r="425" spans="3:14" s="25" customFormat="1">
      <c r="C425" s="26"/>
      <c r="D425" s="99"/>
      <c r="E425" s="27"/>
      <c r="F425" s="27"/>
      <c r="G425" s="27"/>
      <c r="H425" s="27"/>
      <c r="I425" s="41"/>
      <c r="J425" s="41"/>
      <c r="K425" s="28"/>
      <c r="L425" s="28"/>
      <c r="M425" s="127"/>
      <c r="N425" s="120"/>
    </row>
    <row r="426" spans="3:14" s="25" customFormat="1">
      <c r="C426" s="26"/>
      <c r="D426" s="99"/>
      <c r="E426" s="27"/>
      <c r="F426" s="27"/>
      <c r="G426" s="27"/>
      <c r="H426" s="27"/>
      <c r="I426" s="41"/>
      <c r="J426" s="41"/>
      <c r="K426" s="28"/>
      <c r="L426" s="28"/>
      <c r="M426" s="127"/>
      <c r="N426" s="120"/>
    </row>
    <row r="427" spans="3:14" s="25" customFormat="1">
      <c r="C427" s="26"/>
      <c r="D427" s="99"/>
      <c r="E427" s="27"/>
      <c r="F427" s="27"/>
      <c r="G427" s="27"/>
      <c r="H427" s="27"/>
      <c r="I427" s="41"/>
      <c r="J427" s="41"/>
      <c r="K427" s="28"/>
      <c r="L427" s="28"/>
      <c r="M427" s="127"/>
      <c r="N427" s="120"/>
    </row>
    <row r="428" spans="3:14" s="25" customFormat="1">
      <c r="C428" s="26"/>
      <c r="D428" s="99"/>
      <c r="E428" s="27"/>
      <c r="F428" s="27"/>
      <c r="G428" s="27"/>
      <c r="H428" s="27"/>
      <c r="I428" s="41"/>
      <c r="J428" s="41"/>
      <c r="K428" s="28"/>
      <c r="L428" s="28"/>
      <c r="M428" s="127"/>
      <c r="N428" s="120"/>
    </row>
    <row r="429" spans="3:14" s="25" customFormat="1">
      <c r="C429" s="26"/>
      <c r="D429" s="99"/>
      <c r="E429" s="27"/>
      <c r="F429" s="27"/>
      <c r="G429" s="27"/>
      <c r="H429" s="27"/>
      <c r="I429" s="41"/>
      <c r="J429" s="41"/>
      <c r="K429" s="28"/>
      <c r="L429" s="28"/>
      <c r="M429" s="127"/>
      <c r="N429" s="120"/>
    </row>
    <row r="430" spans="3:14" s="25" customFormat="1">
      <c r="C430" s="26"/>
      <c r="D430" s="99"/>
      <c r="E430" s="27"/>
      <c r="F430" s="27"/>
      <c r="G430" s="27"/>
      <c r="H430" s="27"/>
      <c r="I430" s="41"/>
      <c r="J430" s="41"/>
      <c r="K430" s="28"/>
      <c r="L430" s="28"/>
      <c r="M430" s="127"/>
      <c r="N430" s="120"/>
    </row>
    <row r="431" spans="3:14" s="25" customFormat="1">
      <c r="C431" s="26"/>
      <c r="D431" s="99"/>
      <c r="E431" s="27"/>
      <c r="F431" s="27"/>
      <c r="G431" s="27"/>
      <c r="H431" s="27"/>
      <c r="I431" s="41"/>
      <c r="J431" s="41"/>
      <c r="K431" s="28"/>
      <c r="L431" s="28"/>
      <c r="M431" s="127"/>
      <c r="N431" s="120"/>
    </row>
    <row r="432" spans="3:14" s="25" customFormat="1">
      <c r="C432" s="26"/>
      <c r="D432" s="99"/>
      <c r="E432" s="27"/>
      <c r="F432" s="27"/>
      <c r="G432" s="27"/>
      <c r="H432" s="27"/>
      <c r="I432" s="41"/>
      <c r="J432" s="41"/>
      <c r="K432" s="28"/>
      <c r="L432" s="28"/>
      <c r="M432" s="127"/>
      <c r="N432" s="120"/>
    </row>
    <row r="433" spans="3:14" s="25" customFormat="1">
      <c r="C433" s="26"/>
      <c r="D433" s="99"/>
      <c r="E433" s="27"/>
      <c r="F433" s="27"/>
      <c r="G433" s="27"/>
      <c r="H433" s="27"/>
      <c r="I433" s="41"/>
      <c r="J433" s="41"/>
      <c r="K433" s="28"/>
      <c r="L433" s="28"/>
      <c r="M433" s="127"/>
      <c r="N433" s="120"/>
    </row>
    <row r="434" spans="3:14" s="25" customFormat="1">
      <c r="C434" s="26"/>
      <c r="D434" s="99"/>
      <c r="E434" s="29"/>
      <c r="F434" s="29"/>
      <c r="G434" s="29"/>
      <c r="H434" s="29"/>
      <c r="I434" s="33"/>
      <c r="J434" s="41"/>
      <c r="K434" s="28"/>
      <c r="L434" s="28"/>
      <c r="M434" s="127"/>
      <c r="N434" s="120"/>
    </row>
    <row r="435" spans="3:14" s="25" customFormat="1">
      <c r="C435" s="26"/>
      <c r="D435" s="99"/>
      <c r="E435" s="29"/>
      <c r="F435" s="29"/>
      <c r="G435" s="29"/>
      <c r="H435" s="29"/>
      <c r="I435" s="33"/>
      <c r="J435" s="41"/>
      <c r="K435" s="28"/>
      <c r="L435" s="28"/>
      <c r="M435" s="127"/>
      <c r="N435" s="120"/>
    </row>
    <row r="436" spans="3:14" s="25" customFormat="1">
      <c r="C436" s="26"/>
      <c r="D436" s="99"/>
      <c r="E436" s="29"/>
      <c r="F436" s="29"/>
      <c r="G436" s="29"/>
      <c r="H436" s="29"/>
      <c r="I436" s="33"/>
      <c r="J436" s="41"/>
      <c r="K436" s="28"/>
      <c r="L436" s="28"/>
      <c r="M436" s="127"/>
      <c r="N436" s="120"/>
    </row>
    <row r="437" spans="3:14" s="25" customFormat="1">
      <c r="C437" s="26"/>
      <c r="D437" s="99"/>
      <c r="E437" s="29"/>
      <c r="F437" s="29"/>
      <c r="G437" s="29"/>
      <c r="H437" s="29"/>
      <c r="I437" s="33"/>
      <c r="J437" s="41"/>
      <c r="K437" s="28"/>
      <c r="L437" s="28"/>
      <c r="M437" s="127"/>
      <c r="N437" s="120"/>
    </row>
    <row r="438" spans="3:14" s="25" customFormat="1">
      <c r="C438" s="26"/>
      <c r="D438" s="99"/>
      <c r="E438" s="29"/>
      <c r="F438" s="29"/>
      <c r="G438" s="29"/>
      <c r="H438" s="29"/>
      <c r="I438" s="33"/>
      <c r="J438" s="41"/>
      <c r="K438" s="28"/>
      <c r="L438" s="28"/>
      <c r="M438" s="127"/>
      <c r="N438" s="120"/>
    </row>
    <row r="439" spans="3:14" s="25" customFormat="1">
      <c r="C439" s="26"/>
      <c r="D439" s="99"/>
      <c r="E439" s="29"/>
      <c r="F439" s="29"/>
      <c r="G439" s="29"/>
      <c r="H439" s="29"/>
      <c r="I439" s="33"/>
      <c r="J439" s="41"/>
      <c r="K439" s="28"/>
      <c r="L439" s="28"/>
      <c r="M439" s="127"/>
      <c r="N439" s="120"/>
    </row>
    <row r="440" spans="3:14" s="25" customFormat="1">
      <c r="C440" s="26"/>
      <c r="D440" s="99"/>
      <c r="E440" s="29"/>
      <c r="F440" s="29"/>
      <c r="G440" s="29"/>
      <c r="H440" s="29"/>
      <c r="I440" s="33"/>
      <c r="J440" s="41"/>
      <c r="K440" s="28"/>
      <c r="L440" s="28"/>
      <c r="M440" s="127"/>
      <c r="N440" s="120"/>
    </row>
    <row r="441" spans="3:14" s="25" customFormat="1">
      <c r="C441" s="26"/>
      <c r="D441" s="99"/>
      <c r="E441" s="29"/>
      <c r="F441" s="29"/>
      <c r="G441" s="29"/>
      <c r="H441" s="31"/>
      <c r="I441" s="33"/>
      <c r="J441" s="41"/>
      <c r="K441" s="28"/>
      <c r="L441" s="28"/>
      <c r="M441" s="127"/>
      <c r="N441" s="120"/>
    </row>
    <row r="442" spans="3:14" s="25" customFormat="1">
      <c r="C442" s="26"/>
      <c r="D442" s="99"/>
      <c r="E442" s="29"/>
      <c r="F442" s="29"/>
      <c r="G442" s="29"/>
      <c r="H442" s="31"/>
      <c r="I442" s="33"/>
      <c r="J442" s="41"/>
      <c r="K442" s="28"/>
      <c r="L442" s="28"/>
      <c r="M442" s="127"/>
      <c r="N442" s="120"/>
    </row>
    <row r="443" spans="3:14" s="25" customFormat="1">
      <c r="C443" s="26"/>
      <c r="D443" s="99"/>
      <c r="E443" s="29"/>
      <c r="F443" s="29"/>
      <c r="G443" s="27"/>
      <c r="H443" s="32"/>
      <c r="I443" s="41"/>
      <c r="J443" s="41"/>
      <c r="K443" s="28"/>
      <c r="L443" s="28"/>
      <c r="M443" s="127"/>
      <c r="N443" s="120"/>
    </row>
    <row r="444" spans="3:14" s="25" customFormat="1">
      <c r="C444" s="26"/>
      <c r="D444" s="99"/>
      <c r="E444" s="29"/>
      <c r="F444" s="29"/>
      <c r="G444" s="27"/>
      <c r="H444" s="32"/>
      <c r="I444" s="41"/>
      <c r="J444" s="41"/>
      <c r="K444" s="28"/>
      <c r="L444" s="28"/>
      <c r="M444" s="127"/>
      <c r="N444" s="120"/>
    </row>
    <row r="445" spans="3:14" s="25" customFormat="1">
      <c r="C445" s="26"/>
      <c r="D445" s="99"/>
      <c r="E445" s="29"/>
      <c r="F445" s="29"/>
      <c r="G445" s="27"/>
      <c r="H445" s="32"/>
      <c r="I445" s="41"/>
      <c r="J445" s="41"/>
      <c r="K445" s="28"/>
      <c r="L445" s="28"/>
      <c r="M445" s="127"/>
      <c r="N445" s="120"/>
    </row>
    <row r="446" spans="3:14" s="25" customFormat="1">
      <c r="C446" s="26"/>
      <c r="D446" s="99"/>
      <c r="E446" s="29"/>
      <c r="F446" s="29"/>
      <c r="G446" s="27"/>
      <c r="H446" s="32"/>
      <c r="I446" s="41"/>
      <c r="J446" s="41"/>
      <c r="K446" s="28"/>
      <c r="L446" s="28"/>
      <c r="M446" s="127"/>
      <c r="N446" s="120"/>
    </row>
    <row r="447" spans="3:14" s="25" customFormat="1">
      <c r="C447" s="26"/>
      <c r="D447" s="99"/>
      <c r="E447" s="29"/>
      <c r="F447" s="29"/>
      <c r="G447" s="27"/>
      <c r="H447" s="32"/>
      <c r="I447" s="41"/>
      <c r="J447" s="41"/>
      <c r="K447" s="28"/>
      <c r="L447" s="28"/>
      <c r="M447" s="127"/>
      <c r="N447" s="120"/>
    </row>
    <row r="448" spans="3:14" s="25" customFormat="1">
      <c r="C448" s="26"/>
      <c r="D448" s="99"/>
      <c r="E448" s="29"/>
      <c r="F448" s="29"/>
      <c r="G448" s="27"/>
      <c r="H448" s="32"/>
      <c r="I448" s="41"/>
      <c r="J448" s="41"/>
      <c r="K448" s="28"/>
      <c r="L448" s="28"/>
      <c r="M448" s="127"/>
      <c r="N448" s="120"/>
    </row>
    <row r="449" spans="3:14" s="25" customFormat="1">
      <c r="C449" s="26"/>
      <c r="D449" s="99"/>
      <c r="E449" s="29"/>
      <c r="F449" s="29"/>
      <c r="G449" s="27"/>
      <c r="H449" s="32"/>
      <c r="I449" s="41"/>
      <c r="J449" s="41"/>
      <c r="K449" s="28"/>
      <c r="L449" s="28"/>
      <c r="M449" s="127"/>
      <c r="N449" s="120"/>
    </row>
    <row r="450" spans="3:14" s="25" customFormat="1">
      <c r="C450" s="26"/>
      <c r="D450" s="99"/>
      <c r="E450" s="29"/>
      <c r="F450" s="29"/>
      <c r="G450" s="27"/>
      <c r="H450" s="32"/>
      <c r="I450" s="41"/>
      <c r="J450" s="41"/>
      <c r="K450" s="28"/>
      <c r="L450" s="28"/>
      <c r="M450" s="127"/>
      <c r="N450" s="120"/>
    </row>
    <row r="451" spans="3:14" s="25" customFormat="1">
      <c r="C451" s="26"/>
      <c r="D451" s="99"/>
      <c r="E451" s="29"/>
      <c r="F451" s="29"/>
      <c r="G451" s="27"/>
      <c r="H451" s="32"/>
      <c r="I451" s="41"/>
      <c r="J451" s="41"/>
      <c r="K451" s="28"/>
      <c r="L451" s="28"/>
      <c r="M451" s="127"/>
      <c r="N451" s="120"/>
    </row>
    <row r="452" spans="3:14" s="25" customFormat="1">
      <c r="C452" s="26"/>
      <c r="D452" s="99"/>
      <c r="E452" s="29"/>
      <c r="F452" s="29"/>
      <c r="G452" s="27"/>
      <c r="H452" s="27"/>
      <c r="I452" s="41"/>
      <c r="J452" s="41"/>
      <c r="K452" s="28"/>
      <c r="L452" s="28"/>
      <c r="M452" s="127"/>
      <c r="N452" s="120"/>
    </row>
    <row r="453" spans="3:14" s="25" customFormat="1">
      <c r="C453" s="26"/>
      <c r="D453" s="99"/>
      <c r="E453" s="29"/>
      <c r="F453" s="29"/>
      <c r="G453" s="27"/>
      <c r="H453" s="27"/>
      <c r="I453" s="41"/>
      <c r="J453" s="41"/>
      <c r="K453" s="28"/>
      <c r="L453" s="28"/>
      <c r="M453" s="127"/>
      <c r="N453" s="120"/>
    </row>
    <row r="454" spans="3:14" s="25" customFormat="1">
      <c r="C454" s="26"/>
      <c r="D454" s="99"/>
      <c r="E454" s="27"/>
      <c r="F454" s="27"/>
      <c r="G454" s="27"/>
      <c r="H454" s="31"/>
      <c r="I454" s="33"/>
      <c r="J454" s="41"/>
      <c r="K454" s="28"/>
      <c r="L454" s="28"/>
      <c r="M454" s="127"/>
      <c r="N454" s="120"/>
    </row>
    <row r="455" spans="3:14" s="25" customFormat="1">
      <c r="C455" s="26"/>
      <c r="D455" s="99"/>
      <c r="E455" s="27"/>
      <c r="F455" s="27"/>
      <c r="G455" s="27"/>
      <c r="H455" s="27"/>
      <c r="I455" s="41"/>
      <c r="J455" s="41"/>
      <c r="K455" s="28"/>
      <c r="L455" s="28"/>
      <c r="M455" s="127"/>
      <c r="N455" s="120"/>
    </row>
    <row r="456" spans="3:14" s="25" customFormat="1">
      <c r="C456" s="26"/>
      <c r="D456" s="99"/>
      <c r="E456" s="27"/>
      <c r="F456" s="27"/>
      <c r="G456" s="27"/>
      <c r="H456" s="27"/>
      <c r="I456" s="41"/>
      <c r="J456" s="41"/>
      <c r="K456" s="28"/>
      <c r="L456" s="28"/>
      <c r="M456" s="127"/>
      <c r="N456" s="120"/>
    </row>
    <row r="457" spans="3:14" s="25" customFormat="1">
      <c r="C457" s="26"/>
      <c r="D457" s="99"/>
      <c r="E457" s="27"/>
      <c r="F457" s="27"/>
      <c r="G457" s="27"/>
      <c r="H457" s="31"/>
      <c r="I457" s="33"/>
      <c r="J457" s="41"/>
      <c r="K457" s="28"/>
      <c r="L457" s="28"/>
      <c r="M457" s="127"/>
      <c r="N457" s="120"/>
    </row>
    <row r="458" spans="3:14" s="25" customFormat="1">
      <c r="C458" s="26"/>
      <c r="D458" s="99"/>
      <c r="E458" s="27"/>
      <c r="F458" s="27"/>
      <c r="G458" s="27"/>
      <c r="H458" s="27"/>
      <c r="I458" s="41"/>
      <c r="J458" s="41"/>
      <c r="K458" s="28"/>
      <c r="L458" s="28"/>
      <c r="M458" s="127"/>
      <c r="N458" s="120"/>
    </row>
    <row r="459" spans="3:14" s="25" customFormat="1">
      <c r="C459" s="26"/>
      <c r="D459" s="99"/>
      <c r="E459" s="27"/>
      <c r="F459" s="27"/>
      <c r="G459" s="27"/>
      <c r="H459" s="31"/>
      <c r="I459" s="33"/>
      <c r="J459" s="41"/>
      <c r="K459" s="28"/>
      <c r="L459" s="28"/>
      <c r="M459" s="127"/>
      <c r="N459" s="120"/>
    </row>
    <row r="460" spans="3:14" s="25" customFormat="1">
      <c r="C460" s="26"/>
      <c r="D460" s="99"/>
      <c r="E460" s="27"/>
      <c r="F460" s="27"/>
      <c r="G460" s="27"/>
      <c r="H460" s="27"/>
      <c r="I460" s="41"/>
      <c r="J460" s="41"/>
      <c r="K460" s="28"/>
      <c r="L460" s="28"/>
      <c r="M460" s="127"/>
      <c r="N460" s="120"/>
    </row>
    <row r="461" spans="3:14" s="25" customFormat="1">
      <c r="C461" s="26"/>
      <c r="D461" s="99"/>
      <c r="E461" s="27"/>
      <c r="F461" s="27"/>
      <c r="G461" s="27"/>
      <c r="H461" s="31"/>
      <c r="I461" s="33"/>
      <c r="J461" s="41"/>
      <c r="K461" s="28"/>
      <c r="L461" s="28"/>
      <c r="M461" s="127"/>
      <c r="N461" s="120"/>
    </row>
    <row r="462" spans="3:14" s="25" customFormat="1">
      <c r="C462" s="26"/>
      <c r="D462" s="99"/>
      <c r="E462" s="27"/>
      <c r="F462" s="27"/>
      <c r="G462" s="27"/>
      <c r="H462" s="27"/>
      <c r="I462" s="41"/>
      <c r="J462" s="41"/>
      <c r="K462" s="28"/>
      <c r="L462" s="28"/>
      <c r="M462" s="127"/>
      <c r="N462" s="120"/>
    </row>
    <row r="463" spans="3:14" s="25" customFormat="1">
      <c r="C463" s="26"/>
      <c r="D463" s="99"/>
      <c r="E463" s="27"/>
      <c r="F463" s="27"/>
      <c r="G463" s="27"/>
      <c r="H463" s="27"/>
      <c r="I463" s="41"/>
      <c r="J463" s="41"/>
      <c r="K463" s="28"/>
      <c r="L463" s="28"/>
      <c r="M463" s="127"/>
      <c r="N463" s="120"/>
    </row>
    <row r="464" spans="3:14" s="25" customFormat="1">
      <c r="C464" s="26"/>
      <c r="D464" s="99"/>
      <c r="E464" s="27"/>
      <c r="F464" s="27"/>
      <c r="G464" s="27"/>
      <c r="H464" s="27"/>
      <c r="I464" s="41"/>
      <c r="J464" s="41"/>
      <c r="K464" s="28"/>
      <c r="L464" s="28"/>
      <c r="M464" s="127"/>
      <c r="N464" s="120"/>
    </row>
    <row r="465" spans="3:14" s="25" customFormat="1">
      <c r="C465" s="26"/>
      <c r="D465" s="99"/>
      <c r="E465" s="27"/>
      <c r="F465" s="27"/>
      <c r="G465" s="27"/>
      <c r="H465" s="27"/>
      <c r="I465" s="41"/>
      <c r="J465" s="41"/>
      <c r="K465" s="28"/>
      <c r="L465" s="28"/>
      <c r="M465" s="127"/>
      <c r="N465" s="120"/>
    </row>
    <row r="466" spans="3:14" s="25" customFormat="1">
      <c r="C466" s="26"/>
      <c r="D466" s="99"/>
      <c r="E466" s="27"/>
      <c r="F466" s="27"/>
      <c r="G466" s="27"/>
      <c r="H466" s="27"/>
      <c r="I466" s="41"/>
      <c r="J466" s="41"/>
      <c r="K466" s="28"/>
      <c r="L466" s="28"/>
      <c r="M466" s="127"/>
      <c r="N466" s="120"/>
    </row>
    <row r="467" spans="3:14" s="25" customFormat="1">
      <c r="C467" s="26"/>
      <c r="D467" s="99"/>
      <c r="E467" s="27"/>
      <c r="F467" s="27"/>
      <c r="G467" s="27"/>
      <c r="H467" s="27"/>
      <c r="I467" s="41"/>
      <c r="J467" s="41"/>
      <c r="K467" s="28"/>
      <c r="L467" s="28"/>
      <c r="M467" s="127"/>
      <c r="N467" s="120"/>
    </row>
    <row r="468" spans="3:14" s="25" customFormat="1">
      <c r="C468" s="26"/>
      <c r="D468" s="99"/>
      <c r="E468" s="27"/>
      <c r="F468" s="27"/>
      <c r="G468" s="27"/>
      <c r="H468" s="27"/>
      <c r="I468" s="41"/>
      <c r="J468" s="41"/>
      <c r="K468" s="28"/>
      <c r="L468" s="28"/>
      <c r="M468" s="127"/>
      <c r="N468" s="120"/>
    </row>
    <row r="469" spans="3:14" s="25" customFormat="1">
      <c r="C469" s="26"/>
      <c r="D469" s="99"/>
      <c r="E469" s="27"/>
      <c r="F469" s="27"/>
      <c r="G469" s="27"/>
      <c r="H469" s="27"/>
      <c r="I469" s="41"/>
      <c r="J469" s="41"/>
      <c r="K469" s="28"/>
      <c r="L469" s="28"/>
      <c r="M469" s="127"/>
      <c r="N469" s="120"/>
    </row>
    <row r="470" spans="3:14" s="25" customFormat="1">
      <c r="C470" s="26"/>
      <c r="D470" s="99"/>
      <c r="E470" s="27"/>
      <c r="F470" s="27"/>
      <c r="G470" s="27"/>
      <c r="H470" s="27"/>
      <c r="I470" s="41"/>
      <c r="J470" s="41"/>
      <c r="K470" s="28"/>
      <c r="L470" s="28"/>
      <c r="M470" s="127"/>
      <c r="N470" s="120"/>
    </row>
    <row r="471" spans="3:14" s="25" customFormat="1">
      <c r="C471" s="26"/>
      <c r="D471" s="99"/>
      <c r="E471" s="27"/>
      <c r="F471" s="27"/>
      <c r="G471" s="27"/>
      <c r="H471" s="27"/>
      <c r="I471" s="41"/>
      <c r="J471" s="41"/>
      <c r="K471" s="28"/>
      <c r="L471" s="28"/>
      <c r="M471" s="127"/>
      <c r="N471" s="120"/>
    </row>
    <row r="472" spans="3:14" s="25" customFormat="1">
      <c r="C472" s="26"/>
      <c r="D472" s="99"/>
      <c r="E472" s="27"/>
      <c r="F472" s="27"/>
      <c r="G472" s="27"/>
      <c r="H472" s="27"/>
      <c r="I472" s="41"/>
      <c r="J472" s="41"/>
      <c r="K472" s="28"/>
      <c r="L472" s="28"/>
      <c r="M472" s="127"/>
      <c r="N472" s="120"/>
    </row>
    <row r="473" spans="3:14" s="25" customFormat="1">
      <c r="C473" s="26"/>
      <c r="D473" s="99"/>
      <c r="E473" s="27"/>
      <c r="F473" s="27"/>
      <c r="G473" s="27"/>
      <c r="H473" s="27"/>
      <c r="I473" s="41"/>
      <c r="J473" s="41"/>
      <c r="K473" s="28"/>
      <c r="L473" s="28"/>
      <c r="M473" s="127"/>
      <c r="N473" s="120"/>
    </row>
    <row r="474" spans="3:14" s="25" customFormat="1">
      <c r="C474" s="26"/>
      <c r="D474" s="99"/>
      <c r="E474" s="27"/>
      <c r="F474" s="27"/>
      <c r="G474" s="27"/>
      <c r="H474" s="27"/>
      <c r="I474" s="41"/>
      <c r="J474" s="41"/>
      <c r="K474" s="28"/>
      <c r="L474" s="28"/>
      <c r="M474" s="127"/>
      <c r="N474" s="120"/>
    </row>
    <row r="475" spans="3:14" s="25" customFormat="1">
      <c r="C475" s="26"/>
      <c r="D475" s="99"/>
      <c r="E475" s="27"/>
      <c r="F475" s="27"/>
      <c r="G475" s="27"/>
      <c r="H475" s="27"/>
      <c r="I475" s="41"/>
      <c r="J475" s="41"/>
      <c r="K475" s="28"/>
      <c r="L475" s="28"/>
      <c r="M475" s="127"/>
      <c r="N475" s="120"/>
    </row>
    <row r="476" spans="3:14" s="25" customFormat="1">
      <c r="C476" s="26"/>
      <c r="D476" s="99"/>
      <c r="E476" s="27"/>
      <c r="F476" s="27"/>
      <c r="G476" s="27"/>
      <c r="H476" s="27"/>
      <c r="I476" s="41"/>
      <c r="J476" s="41"/>
      <c r="K476" s="28"/>
      <c r="L476" s="28"/>
      <c r="M476" s="127"/>
      <c r="N476" s="120"/>
    </row>
    <row r="477" spans="3:14" s="25" customFormat="1">
      <c r="C477" s="26"/>
      <c r="D477" s="99"/>
      <c r="E477" s="27"/>
      <c r="F477" s="27"/>
      <c r="G477" s="27"/>
      <c r="H477" s="27"/>
      <c r="I477" s="41"/>
      <c r="J477" s="41"/>
      <c r="K477" s="28"/>
      <c r="L477" s="28"/>
      <c r="M477" s="127"/>
      <c r="N477" s="120"/>
    </row>
    <row r="478" spans="3:14" s="25" customFormat="1">
      <c r="C478" s="26"/>
      <c r="D478" s="99"/>
      <c r="E478" s="27"/>
      <c r="F478" s="27"/>
      <c r="G478" s="27"/>
      <c r="H478" s="27"/>
      <c r="I478" s="41"/>
      <c r="J478" s="41"/>
      <c r="K478" s="28"/>
      <c r="L478" s="28"/>
      <c r="M478" s="127"/>
      <c r="N478" s="120"/>
    </row>
    <row r="479" spans="3:14" s="25" customFormat="1">
      <c r="C479" s="26"/>
      <c r="D479" s="99"/>
      <c r="E479" s="27"/>
      <c r="F479" s="27"/>
      <c r="G479" s="27"/>
      <c r="H479" s="27"/>
      <c r="I479" s="41"/>
      <c r="J479" s="41"/>
      <c r="K479" s="28"/>
      <c r="L479" s="28"/>
      <c r="M479" s="127"/>
      <c r="N479" s="120"/>
    </row>
    <row r="480" spans="3:14" s="25" customFormat="1">
      <c r="C480" s="26"/>
      <c r="D480" s="99"/>
      <c r="E480" s="27"/>
      <c r="F480" s="27"/>
      <c r="G480" s="27"/>
      <c r="H480" s="27"/>
      <c r="I480" s="41"/>
      <c r="J480" s="41"/>
      <c r="K480" s="28"/>
      <c r="L480" s="28"/>
      <c r="M480" s="127"/>
      <c r="N480" s="120"/>
    </row>
    <row r="481" spans="3:14" s="25" customFormat="1">
      <c r="C481" s="26"/>
      <c r="D481" s="99"/>
      <c r="E481" s="27"/>
      <c r="F481" s="27"/>
      <c r="G481" s="27"/>
      <c r="H481" s="27"/>
      <c r="I481" s="41"/>
      <c r="J481" s="41"/>
      <c r="K481" s="28"/>
      <c r="L481" s="28"/>
      <c r="M481" s="127"/>
      <c r="N481" s="120"/>
    </row>
    <row r="482" spans="3:14" s="25" customFormat="1">
      <c r="C482" s="26"/>
      <c r="D482" s="99"/>
      <c r="E482" s="27"/>
      <c r="F482" s="27"/>
      <c r="G482" s="27"/>
      <c r="H482" s="27"/>
      <c r="I482" s="41"/>
      <c r="J482" s="41"/>
      <c r="K482" s="28"/>
      <c r="L482" s="28"/>
      <c r="M482" s="127"/>
      <c r="N482" s="120"/>
    </row>
    <row r="483" spans="3:14" s="25" customFormat="1">
      <c r="C483" s="26"/>
      <c r="D483" s="99"/>
      <c r="E483" s="27"/>
      <c r="F483" s="27"/>
      <c r="G483" s="27"/>
      <c r="H483" s="27"/>
      <c r="I483" s="41"/>
      <c r="J483" s="41"/>
      <c r="K483" s="28"/>
      <c r="L483" s="28"/>
      <c r="M483" s="127"/>
      <c r="N483" s="120"/>
    </row>
    <row r="484" spans="3:14" s="25" customFormat="1">
      <c r="C484" s="26"/>
      <c r="D484" s="99"/>
      <c r="E484" s="27"/>
      <c r="F484" s="27"/>
      <c r="G484" s="27"/>
      <c r="H484" s="27"/>
      <c r="I484" s="41"/>
      <c r="J484" s="41"/>
      <c r="K484" s="28"/>
      <c r="L484" s="28"/>
      <c r="M484" s="127"/>
      <c r="N484" s="120"/>
    </row>
    <row r="485" spans="3:14" s="25" customFormat="1">
      <c r="C485" s="26"/>
      <c r="D485" s="99"/>
      <c r="E485" s="27"/>
      <c r="F485" s="27"/>
      <c r="G485" s="27"/>
      <c r="H485" s="27"/>
      <c r="I485" s="41"/>
      <c r="J485" s="41"/>
      <c r="K485" s="28"/>
      <c r="L485" s="28"/>
      <c r="M485" s="127"/>
      <c r="N485" s="120"/>
    </row>
    <row r="486" spans="3:14" s="25" customFormat="1">
      <c r="C486" s="26"/>
      <c r="D486" s="99"/>
      <c r="E486" s="27"/>
      <c r="F486" s="27"/>
      <c r="G486" s="27"/>
      <c r="H486" s="27"/>
      <c r="I486" s="41"/>
      <c r="J486" s="41"/>
      <c r="K486" s="28"/>
      <c r="L486" s="28"/>
      <c r="M486" s="127"/>
      <c r="N486" s="120"/>
    </row>
    <row r="487" spans="3:14" s="25" customFormat="1">
      <c r="C487" s="26"/>
      <c r="D487" s="99"/>
      <c r="E487" s="27"/>
      <c r="F487" s="27"/>
      <c r="G487" s="27"/>
      <c r="H487" s="27"/>
      <c r="I487" s="41"/>
      <c r="J487" s="41"/>
      <c r="K487" s="28"/>
      <c r="L487" s="28"/>
      <c r="M487" s="127"/>
      <c r="N487" s="120"/>
    </row>
    <row r="488" spans="3:14" s="25" customFormat="1">
      <c r="C488" s="26"/>
      <c r="D488" s="99"/>
      <c r="E488" s="27"/>
      <c r="F488" s="27"/>
      <c r="G488" s="27"/>
      <c r="H488" s="27"/>
      <c r="I488" s="41"/>
      <c r="J488" s="41"/>
      <c r="K488" s="28"/>
      <c r="L488" s="28"/>
      <c r="M488" s="127"/>
      <c r="N488" s="120"/>
    </row>
    <row r="489" spans="3:14" s="25" customFormat="1">
      <c r="C489" s="26"/>
      <c r="D489" s="99"/>
      <c r="E489" s="27"/>
      <c r="F489" s="27"/>
      <c r="G489" s="27"/>
      <c r="H489" s="27"/>
      <c r="I489" s="41"/>
      <c r="J489" s="41"/>
      <c r="K489" s="28"/>
      <c r="L489" s="28"/>
      <c r="M489" s="127"/>
      <c r="N489" s="120"/>
    </row>
    <row r="490" spans="3:14" s="25" customFormat="1">
      <c r="C490" s="26"/>
      <c r="D490" s="99"/>
      <c r="E490" s="27"/>
      <c r="F490" s="27"/>
      <c r="G490" s="27"/>
      <c r="H490" s="27"/>
      <c r="I490" s="41"/>
      <c r="J490" s="41"/>
      <c r="K490" s="28"/>
      <c r="L490" s="28"/>
      <c r="M490" s="127"/>
      <c r="N490" s="120"/>
    </row>
    <row r="491" spans="3:14" s="25" customFormat="1">
      <c r="C491" s="26"/>
      <c r="D491" s="99"/>
      <c r="E491" s="27"/>
      <c r="F491" s="27"/>
      <c r="G491" s="27"/>
      <c r="H491" s="27"/>
      <c r="I491" s="41"/>
      <c r="J491" s="41"/>
      <c r="K491" s="28"/>
      <c r="L491" s="28"/>
      <c r="M491" s="127"/>
      <c r="N491" s="120"/>
    </row>
    <row r="492" spans="3:14" s="25" customFormat="1">
      <c r="C492" s="26"/>
      <c r="D492" s="99"/>
      <c r="E492" s="27"/>
      <c r="F492" s="27"/>
      <c r="G492" s="27"/>
      <c r="H492" s="27"/>
      <c r="I492" s="41"/>
      <c r="J492" s="41"/>
      <c r="K492" s="28"/>
      <c r="L492" s="28"/>
      <c r="M492" s="127"/>
      <c r="N492" s="120"/>
    </row>
    <row r="493" spans="3:14" s="25" customFormat="1">
      <c r="C493" s="26"/>
      <c r="D493" s="99"/>
      <c r="E493" s="27"/>
      <c r="F493" s="27"/>
      <c r="G493" s="27"/>
      <c r="H493" s="27"/>
      <c r="I493" s="41"/>
      <c r="J493" s="41"/>
      <c r="K493" s="28"/>
      <c r="L493" s="28"/>
      <c r="M493" s="127"/>
      <c r="N493" s="120"/>
    </row>
    <row r="494" spans="3:14" s="25" customFormat="1">
      <c r="C494" s="26"/>
      <c r="D494" s="99"/>
      <c r="E494" s="27"/>
      <c r="F494" s="27"/>
      <c r="G494" s="27"/>
      <c r="H494" s="27"/>
      <c r="I494" s="41"/>
      <c r="J494" s="41"/>
      <c r="K494" s="28"/>
      <c r="L494" s="28"/>
      <c r="M494" s="127"/>
      <c r="N494" s="120"/>
    </row>
    <row r="495" spans="3:14" s="25" customFormat="1">
      <c r="C495" s="26"/>
      <c r="D495" s="99"/>
      <c r="E495" s="27"/>
      <c r="F495" s="27"/>
      <c r="G495" s="27"/>
      <c r="H495" s="27"/>
      <c r="I495" s="41"/>
      <c r="J495" s="41"/>
      <c r="K495" s="28"/>
      <c r="L495" s="28"/>
      <c r="M495" s="127"/>
      <c r="N495" s="120"/>
    </row>
    <row r="496" spans="3:14" s="25" customFormat="1">
      <c r="C496" s="26"/>
      <c r="D496" s="99"/>
      <c r="E496" s="27"/>
      <c r="F496" s="27"/>
      <c r="G496" s="27"/>
      <c r="H496" s="27"/>
      <c r="I496" s="41"/>
      <c r="J496" s="41"/>
      <c r="K496" s="28"/>
      <c r="L496" s="28"/>
      <c r="M496" s="127"/>
      <c r="N496" s="120"/>
    </row>
    <row r="497" spans="3:14" s="25" customFormat="1">
      <c r="C497" s="26"/>
      <c r="D497" s="99"/>
      <c r="E497" s="27"/>
      <c r="F497" s="27"/>
      <c r="G497" s="27"/>
      <c r="H497" s="27"/>
      <c r="I497" s="41"/>
      <c r="J497" s="41"/>
      <c r="K497" s="28"/>
      <c r="L497" s="28"/>
      <c r="M497" s="127"/>
      <c r="N497" s="120"/>
    </row>
    <row r="498" spans="3:14" s="25" customFormat="1">
      <c r="C498" s="26"/>
      <c r="D498" s="99"/>
      <c r="E498" s="27"/>
      <c r="F498" s="27"/>
      <c r="G498" s="27"/>
      <c r="H498" s="27"/>
      <c r="I498" s="41"/>
      <c r="J498" s="41"/>
      <c r="K498" s="28"/>
      <c r="L498" s="28"/>
      <c r="M498" s="127"/>
      <c r="N498" s="120"/>
    </row>
    <row r="499" spans="3:14" s="25" customFormat="1">
      <c r="C499" s="26"/>
      <c r="D499" s="99"/>
      <c r="E499" s="27"/>
      <c r="F499" s="27"/>
      <c r="G499" s="27"/>
      <c r="H499" s="27"/>
      <c r="I499" s="41"/>
      <c r="J499" s="41"/>
      <c r="K499" s="28"/>
      <c r="L499" s="28"/>
      <c r="M499" s="127"/>
      <c r="N499" s="120"/>
    </row>
    <row r="500" spans="3:14" s="25" customFormat="1">
      <c r="C500" s="26"/>
      <c r="D500" s="99"/>
      <c r="E500" s="27"/>
      <c r="F500" s="27"/>
      <c r="G500" s="27"/>
      <c r="H500" s="27"/>
      <c r="I500" s="28"/>
      <c r="J500" s="41"/>
      <c r="K500" s="28"/>
      <c r="L500" s="28"/>
      <c r="M500" s="127"/>
      <c r="N500" s="120"/>
    </row>
    <row r="501" spans="3:14" s="25" customFormat="1">
      <c r="C501" s="26"/>
      <c r="D501" s="99"/>
      <c r="E501" s="27"/>
      <c r="F501" s="27"/>
      <c r="G501" s="27"/>
      <c r="H501" s="27"/>
      <c r="I501" s="41"/>
      <c r="J501" s="41"/>
      <c r="K501" s="28"/>
      <c r="L501" s="28"/>
      <c r="M501" s="127"/>
      <c r="N501" s="120"/>
    </row>
    <row r="502" spans="3:14" s="25" customFormat="1">
      <c r="C502" s="26"/>
      <c r="D502" s="99"/>
      <c r="E502" s="27"/>
      <c r="F502" s="27"/>
      <c r="G502" s="27"/>
      <c r="H502" s="27"/>
      <c r="I502" s="41"/>
      <c r="J502" s="41"/>
      <c r="K502" s="28"/>
      <c r="L502" s="28"/>
      <c r="M502" s="127"/>
      <c r="N502" s="120"/>
    </row>
    <row r="503" spans="3:14" s="25" customFormat="1">
      <c r="C503" s="26"/>
      <c r="D503" s="99"/>
      <c r="E503" s="27"/>
      <c r="F503" s="27"/>
      <c r="G503" s="27"/>
      <c r="H503" s="27"/>
      <c r="I503" s="41"/>
      <c r="J503" s="41"/>
      <c r="K503" s="28"/>
      <c r="L503" s="28"/>
      <c r="M503" s="127"/>
      <c r="N503" s="120"/>
    </row>
    <row r="504" spans="3:14" s="25" customFormat="1">
      <c r="C504" s="26"/>
      <c r="D504" s="99"/>
      <c r="E504" s="27"/>
      <c r="F504" s="27"/>
      <c r="G504" s="27"/>
      <c r="H504" s="27"/>
      <c r="I504" s="41"/>
      <c r="J504" s="41"/>
      <c r="K504" s="28"/>
      <c r="L504" s="28"/>
      <c r="M504" s="127"/>
      <c r="N504" s="120"/>
    </row>
    <row r="505" spans="3:14" s="25" customFormat="1">
      <c r="C505" s="26"/>
      <c r="D505" s="99"/>
      <c r="E505" s="27"/>
      <c r="F505" s="27"/>
      <c r="G505" s="27"/>
      <c r="H505" s="27"/>
      <c r="I505" s="41"/>
      <c r="J505" s="41"/>
      <c r="K505" s="28"/>
      <c r="L505" s="28"/>
      <c r="M505" s="127"/>
      <c r="N505" s="120"/>
    </row>
    <row r="506" spans="3:14" s="25" customFormat="1">
      <c r="C506" s="26"/>
      <c r="D506" s="99"/>
      <c r="E506" s="29"/>
      <c r="F506" s="29"/>
      <c r="G506" s="29"/>
      <c r="H506" s="29"/>
      <c r="I506" s="33"/>
      <c r="J506" s="41"/>
      <c r="K506" s="28"/>
      <c r="L506" s="28"/>
      <c r="M506" s="127"/>
      <c r="N506" s="120"/>
    </row>
    <row r="507" spans="3:14" s="25" customFormat="1">
      <c r="C507" s="26"/>
      <c r="D507" s="99"/>
      <c r="E507" s="29"/>
      <c r="F507" s="29"/>
      <c r="G507" s="29"/>
      <c r="H507" s="29"/>
      <c r="I507" s="33"/>
      <c r="J507" s="41"/>
      <c r="K507" s="28"/>
      <c r="L507" s="28"/>
      <c r="M507" s="127"/>
      <c r="N507" s="120"/>
    </row>
    <row r="508" spans="3:14" s="25" customFormat="1">
      <c r="C508" s="26"/>
      <c r="D508" s="99"/>
      <c r="E508" s="29"/>
      <c r="F508" s="29"/>
      <c r="G508" s="29"/>
      <c r="H508" s="29"/>
      <c r="I508" s="33"/>
      <c r="J508" s="41"/>
      <c r="K508" s="28"/>
      <c r="L508" s="28"/>
      <c r="M508" s="127"/>
      <c r="N508" s="120"/>
    </row>
    <row r="509" spans="3:14" s="25" customFormat="1">
      <c r="C509" s="26"/>
      <c r="D509" s="99"/>
      <c r="E509" s="29"/>
      <c r="F509" s="29"/>
      <c r="G509" s="29"/>
      <c r="H509" s="29"/>
      <c r="I509" s="33"/>
      <c r="J509" s="41"/>
      <c r="K509" s="28"/>
      <c r="L509" s="28"/>
      <c r="M509" s="127"/>
      <c r="N509" s="120"/>
    </row>
    <row r="510" spans="3:14" s="25" customFormat="1">
      <c r="C510" s="26"/>
      <c r="D510" s="99"/>
      <c r="E510" s="29"/>
      <c r="F510" s="29"/>
      <c r="G510" s="29"/>
      <c r="H510" s="29"/>
      <c r="I510" s="33"/>
      <c r="J510" s="41"/>
      <c r="K510" s="28"/>
      <c r="L510" s="28"/>
      <c r="M510" s="127"/>
      <c r="N510" s="120"/>
    </row>
    <row r="511" spans="3:14" s="25" customFormat="1">
      <c r="C511" s="26"/>
      <c r="D511" s="99"/>
      <c r="E511" s="29"/>
      <c r="F511" s="29"/>
      <c r="G511" s="29"/>
      <c r="H511" s="29"/>
      <c r="I511" s="33"/>
      <c r="J511" s="41"/>
      <c r="K511" s="28"/>
      <c r="L511" s="28"/>
      <c r="M511" s="127"/>
      <c r="N511" s="120"/>
    </row>
    <row r="512" spans="3:14" s="25" customFormat="1">
      <c r="C512" s="26"/>
      <c r="D512" s="99"/>
      <c r="E512" s="29"/>
      <c r="F512" s="29"/>
      <c r="G512" s="29"/>
      <c r="H512" s="29"/>
      <c r="I512" s="33"/>
      <c r="J512" s="41"/>
      <c r="K512" s="28"/>
      <c r="L512" s="28"/>
      <c r="M512" s="127"/>
      <c r="N512" s="120"/>
    </row>
    <row r="513" spans="3:14" s="25" customFormat="1">
      <c r="C513" s="26"/>
      <c r="D513" s="99"/>
      <c r="E513" s="29"/>
      <c r="F513" s="29"/>
      <c r="G513" s="29"/>
      <c r="H513" s="31"/>
      <c r="I513" s="33"/>
      <c r="J513" s="41"/>
      <c r="K513" s="28"/>
      <c r="L513" s="28"/>
      <c r="M513" s="127"/>
      <c r="N513" s="120"/>
    </row>
    <row r="514" spans="3:14" s="25" customFormat="1">
      <c r="C514" s="26"/>
      <c r="D514" s="99"/>
      <c r="E514" s="29"/>
      <c r="F514" s="29"/>
      <c r="G514" s="29"/>
      <c r="H514" s="31"/>
      <c r="I514" s="33"/>
      <c r="J514" s="41"/>
      <c r="K514" s="28"/>
      <c r="L514" s="28"/>
      <c r="M514" s="127"/>
      <c r="N514" s="120"/>
    </row>
    <row r="515" spans="3:14" s="25" customFormat="1">
      <c r="C515" s="26"/>
      <c r="D515" s="99"/>
      <c r="E515" s="29"/>
      <c r="F515" s="29"/>
      <c r="G515" s="27"/>
      <c r="H515" s="32"/>
      <c r="I515" s="41"/>
      <c r="J515" s="41"/>
      <c r="K515" s="28"/>
      <c r="L515" s="28"/>
      <c r="M515" s="127"/>
      <c r="N515" s="120"/>
    </row>
    <row r="516" spans="3:14" s="25" customFormat="1">
      <c r="C516" s="26"/>
      <c r="D516" s="99"/>
      <c r="E516" s="29"/>
      <c r="F516" s="29"/>
      <c r="G516" s="27"/>
      <c r="H516" s="32"/>
      <c r="I516" s="41"/>
      <c r="J516" s="41"/>
      <c r="K516" s="28"/>
      <c r="L516" s="28"/>
      <c r="M516" s="127"/>
      <c r="N516" s="120"/>
    </row>
    <row r="517" spans="3:14" s="25" customFormat="1">
      <c r="C517" s="26"/>
      <c r="D517" s="99"/>
      <c r="E517" s="29"/>
      <c r="F517" s="29"/>
      <c r="G517" s="27"/>
      <c r="H517" s="32"/>
      <c r="I517" s="41"/>
      <c r="J517" s="41"/>
      <c r="K517" s="28"/>
      <c r="L517" s="28"/>
      <c r="M517" s="127"/>
      <c r="N517" s="120"/>
    </row>
    <row r="518" spans="3:14" s="25" customFormat="1">
      <c r="C518" s="26"/>
      <c r="D518" s="99"/>
      <c r="E518" s="29"/>
      <c r="F518" s="29"/>
      <c r="G518" s="27"/>
      <c r="H518" s="32"/>
      <c r="I518" s="41"/>
      <c r="J518" s="41"/>
      <c r="K518" s="28"/>
      <c r="L518" s="28"/>
      <c r="M518" s="127"/>
      <c r="N518" s="120"/>
    </row>
    <row r="519" spans="3:14" s="25" customFormat="1">
      <c r="C519" s="26"/>
      <c r="D519" s="99"/>
      <c r="E519" s="29"/>
      <c r="F519" s="29"/>
      <c r="G519" s="27"/>
      <c r="H519" s="32"/>
      <c r="I519" s="41"/>
      <c r="J519" s="41"/>
      <c r="K519" s="28"/>
      <c r="L519" s="28"/>
      <c r="M519" s="127"/>
      <c r="N519" s="120"/>
    </row>
    <row r="520" spans="3:14" s="25" customFormat="1">
      <c r="C520" s="26"/>
      <c r="D520" s="99"/>
      <c r="E520" s="29"/>
      <c r="F520" s="29"/>
      <c r="G520" s="27"/>
      <c r="H520" s="32"/>
      <c r="I520" s="41"/>
      <c r="J520" s="41"/>
      <c r="K520" s="28"/>
      <c r="L520" s="28"/>
      <c r="M520" s="127"/>
      <c r="N520" s="120"/>
    </row>
    <row r="521" spans="3:14" s="25" customFormat="1">
      <c r="C521" s="26"/>
      <c r="D521" s="99"/>
      <c r="E521" s="29"/>
      <c r="F521" s="29"/>
      <c r="G521" s="27"/>
      <c r="H521" s="32"/>
      <c r="I521" s="41"/>
      <c r="J521" s="41"/>
      <c r="K521" s="28"/>
      <c r="L521" s="28"/>
      <c r="M521" s="127"/>
      <c r="N521" s="120"/>
    </row>
    <row r="522" spans="3:14" s="25" customFormat="1">
      <c r="C522" s="26"/>
      <c r="D522" s="99"/>
      <c r="E522" s="29"/>
      <c r="F522" s="29"/>
      <c r="G522" s="27"/>
      <c r="H522" s="32"/>
      <c r="I522" s="41"/>
      <c r="J522" s="41"/>
      <c r="K522" s="28"/>
      <c r="L522" s="28"/>
      <c r="M522" s="127"/>
      <c r="N522" s="120"/>
    </row>
    <row r="523" spans="3:14" s="25" customFormat="1">
      <c r="C523" s="26"/>
      <c r="D523" s="99"/>
      <c r="E523" s="29"/>
      <c r="F523" s="29"/>
      <c r="G523" s="27"/>
      <c r="H523" s="32"/>
      <c r="I523" s="41"/>
      <c r="J523" s="41"/>
      <c r="K523" s="28"/>
      <c r="L523" s="28"/>
      <c r="M523" s="127"/>
      <c r="N523" s="120"/>
    </row>
    <row r="524" spans="3:14" s="25" customFormat="1">
      <c r="C524" s="26"/>
      <c r="D524" s="99"/>
      <c r="E524" s="27"/>
      <c r="F524" s="27"/>
      <c r="G524" s="27"/>
      <c r="H524" s="27"/>
      <c r="I524" s="41"/>
      <c r="J524" s="41"/>
      <c r="K524" s="28"/>
      <c r="L524" s="28"/>
      <c r="M524" s="127"/>
      <c r="N524" s="120"/>
    </row>
    <row r="525" spans="3:14" s="25" customFormat="1">
      <c r="C525" s="26"/>
      <c r="D525" s="99"/>
      <c r="E525" s="27"/>
      <c r="F525" s="27"/>
      <c r="G525" s="27"/>
      <c r="H525" s="31"/>
      <c r="I525" s="33"/>
      <c r="J525" s="41"/>
      <c r="K525" s="28"/>
      <c r="L525" s="28"/>
      <c r="M525" s="127"/>
      <c r="N525" s="120"/>
    </row>
    <row r="526" spans="3:14" s="25" customFormat="1">
      <c r="C526" s="26"/>
      <c r="D526" s="99"/>
      <c r="E526" s="27"/>
      <c r="F526" s="27"/>
      <c r="G526" s="27"/>
      <c r="H526" s="31"/>
      <c r="I526" s="33"/>
      <c r="J526" s="41"/>
      <c r="K526" s="28"/>
      <c r="L526" s="28"/>
      <c r="M526" s="127"/>
      <c r="N526" s="120"/>
    </row>
    <row r="527" spans="3:14" s="25" customFormat="1">
      <c r="C527" s="26"/>
      <c r="D527" s="99"/>
      <c r="E527" s="27"/>
      <c r="F527" s="27"/>
      <c r="G527" s="27"/>
      <c r="H527" s="27"/>
      <c r="I527" s="41"/>
      <c r="J527" s="41"/>
      <c r="K527" s="28"/>
      <c r="L527" s="28"/>
      <c r="M527" s="127"/>
      <c r="N527" s="120"/>
    </row>
    <row r="528" spans="3:14" s="25" customFormat="1">
      <c r="C528" s="26"/>
      <c r="D528" s="99"/>
      <c r="E528" s="27"/>
      <c r="F528" s="27"/>
      <c r="G528" s="27"/>
      <c r="H528" s="27"/>
      <c r="I528" s="41"/>
      <c r="J528" s="41"/>
      <c r="K528" s="28"/>
      <c r="L528" s="28"/>
      <c r="M528" s="127"/>
      <c r="N528" s="120"/>
    </row>
    <row r="529" spans="3:14" s="25" customFormat="1">
      <c r="C529" s="26"/>
      <c r="D529" s="99"/>
      <c r="E529" s="27"/>
      <c r="F529" s="27"/>
      <c r="G529" s="27"/>
      <c r="H529" s="27"/>
      <c r="I529" s="41"/>
      <c r="J529" s="41"/>
      <c r="K529" s="28"/>
      <c r="L529" s="28"/>
      <c r="M529" s="127"/>
      <c r="N529" s="120"/>
    </row>
    <row r="530" spans="3:14" s="25" customFormat="1">
      <c r="C530" s="26"/>
      <c r="D530" s="99"/>
      <c r="E530" s="27"/>
      <c r="F530" s="27"/>
      <c r="G530" s="27"/>
      <c r="H530" s="27"/>
      <c r="I530" s="41"/>
      <c r="J530" s="41"/>
      <c r="K530" s="28"/>
      <c r="L530" s="28"/>
      <c r="M530" s="127"/>
      <c r="N530" s="120"/>
    </row>
    <row r="531" spans="3:14" s="25" customFormat="1">
      <c r="C531" s="26"/>
      <c r="D531" s="99"/>
      <c r="E531" s="27"/>
      <c r="F531" s="27"/>
      <c r="G531" s="27"/>
      <c r="H531" s="27"/>
      <c r="I531" s="41"/>
      <c r="J531" s="41"/>
      <c r="K531" s="28"/>
      <c r="L531" s="28"/>
      <c r="M531" s="127"/>
      <c r="N531" s="120"/>
    </row>
    <row r="532" spans="3:14" s="25" customFormat="1">
      <c r="C532" s="26"/>
      <c r="D532" s="99"/>
      <c r="E532" s="27"/>
      <c r="F532" s="27"/>
      <c r="G532" s="27"/>
      <c r="H532" s="27"/>
      <c r="I532" s="41"/>
      <c r="J532" s="41"/>
      <c r="K532" s="28"/>
      <c r="L532" s="28"/>
      <c r="M532" s="127"/>
      <c r="N532" s="120"/>
    </row>
    <row r="533" spans="3:14" s="25" customFormat="1">
      <c r="C533" s="26"/>
      <c r="D533" s="99"/>
      <c r="E533" s="27"/>
      <c r="F533" s="27"/>
      <c r="G533" s="27"/>
      <c r="H533" s="27"/>
      <c r="I533" s="41"/>
      <c r="J533" s="41"/>
      <c r="K533" s="28"/>
      <c r="L533" s="28"/>
      <c r="M533" s="127"/>
      <c r="N533" s="120"/>
    </row>
    <row r="534" spans="3:14" s="25" customFormat="1">
      <c r="C534" s="26"/>
      <c r="D534" s="99"/>
      <c r="E534" s="27"/>
      <c r="F534" s="27"/>
      <c r="G534" s="27"/>
      <c r="H534" s="27"/>
      <c r="I534" s="41"/>
      <c r="J534" s="41"/>
      <c r="K534" s="28"/>
      <c r="L534" s="28"/>
      <c r="M534" s="127"/>
      <c r="N534" s="120"/>
    </row>
    <row r="535" spans="3:14" s="25" customFormat="1">
      <c r="C535" s="26"/>
      <c r="D535" s="99"/>
      <c r="E535" s="27"/>
      <c r="F535" s="27"/>
      <c r="G535" s="27"/>
      <c r="H535" s="27"/>
      <c r="I535" s="41"/>
      <c r="J535" s="41"/>
      <c r="K535" s="28"/>
      <c r="L535" s="28"/>
      <c r="M535" s="127"/>
      <c r="N535" s="120"/>
    </row>
    <row r="536" spans="3:14" s="25" customFormat="1">
      <c r="C536" s="26"/>
      <c r="D536" s="99"/>
      <c r="E536" s="27"/>
      <c r="F536" s="27"/>
      <c r="G536" s="27"/>
      <c r="H536" s="27"/>
      <c r="I536" s="41"/>
      <c r="J536" s="41"/>
      <c r="K536" s="28"/>
      <c r="L536" s="28"/>
      <c r="M536" s="127"/>
      <c r="N536" s="120"/>
    </row>
    <row r="537" spans="3:14" s="25" customFormat="1">
      <c r="C537" s="26"/>
      <c r="D537" s="99"/>
      <c r="E537" s="27"/>
      <c r="F537" s="27"/>
      <c r="G537" s="27"/>
      <c r="H537" s="27"/>
      <c r="I537" s="41"/>
      <c r="J537" s="41"/>
      <c r="K537" s="28"/>
      <c r="L537" s="28"/>
      <c r="M537" s="127"/>
      <c r="N537" s="120"/>
    </row>
    <row r="538" spans="3:14" s="25" customFormat="1">
      <c r="C538" s="26"/>
      <c r="D538" s="99"/>
      <c r="E538" s="27"/>
      <c r="F538" s="27"/>
      <c r="G538" s="27"/>
      <c r="H538" s="27"/>
      <c r="I538" s="41"/>
      <c r="J538" s="41"/>
      <c r="K538" s="28"/>
      <c r="L538" s="28"/>
      <c r="M538" s="127"/>
      <c r="N538" s="120"/>
    </row>
    <row r="539" spans="3:14" s="25" customFormat="1">
      <c r="C539" s="26"/>
      <c r="D539" s="99"/>
      <c r="E539" s="27"/>
      <c r="F539" s="27"/>
      <c r="G539" s="27"/>
      <c r="H539" s="27"/>
      <c r="I539" s="41"/>
      <c r="J539" s="41"/>
      <c r="K539" s="28"/>
      <c r="L539" s="28"/>
      <c r="M539" s="127"/>
      <c r="N539" s="120"/>
    </row>
    <row r="540" spans="3:14" s="25" customFormat="1">
      <c r="C540" s="26"/>
      <c r="D540" s="99"/>
      <c r="E540" s="27"/>
      <c r="F540" s="27"/>
      <c r="G540" s="27"/>
      <c r="H540" s="27"/>
      <c r="I540" s="41"/>
      <c r="J540" s="41"/>
      <c r="K540" s="28"/>
      <c r="L540" s="28"/>
      <c r="M540" s="127"/>
      <c r="N540" s="120"/>
    </row>
    <row r="541" spans="3:14" s="25" customFormat="1">
      <c r="C541" s="26"/>
      <c r="D541" s="99"/>
      <c r="E541" s="27"/>
      <c r="F541" s="27"/>
      <c r="G541" s="27"/>
      <c r="H541" s="27"/>
      <c r="I541" s="41"/>
      <c r="J541" s="41"/>
      <c r="K541" s="28"/>
      <c r="L541" s="28"/>
      <c r="M541" s="127"/>
      <c r="N541" s="120"/>
    </row>
    <row r="542" spans="3:14" s="25" customFormat="1">
      <c r="C542" s="26"/>
      <c r="D542" s="99"/>
      <c r="E542" s="27"/>
      <c r="F542" s="27"/>
      <c r="G542" s="27"/>
      <c r="H542" s="27"/>
      <c r="I542" s="41"/>
      <c r="J542" s="41"/>
      <c r="K542" s="28"/>
      <c r="L542" s="28"/>
      <c r="M542" s="127"/>
      <c r="N542" s="120"/>
    </row>
    <row r="543" spans="3:14" s="25" customFormat="1">
      <c r="C543" s="26"/>
      <c r="D543" s="99"/>
      <c r="E543" s="27"/>
      <c r="F543" s="27"/>
      <c r="G543" s="27"/>
      <c r="H543" s="27"/>
      <c r="I543" s="41"/>
      <c r="J543" s="41"/>
      <c r="K543" s="28"/>
      <c r="L543" s="28"/>
      <c r="M543" s="127"/>
      <c r="N543" s="120"/>
    </row>
    <row r="544" spans="3:14" s="25" customFormat="1">
      <c r="C544" s="26"/>
      <c r="D544" s="99"/>
      <c r="E544" s="27"/>
      <c r="F544" s="27"/>
      <c r="G544" s="27"/>
      <c r="H544" s="27"/>
      <c r="I544" s="41"/>
      <c r="J544" s="41"/>
      <c r="K544" s="28"/>
      <c r="L544" s="28"/>
      <c r="M544" s="127"/>
      <c r="N544" s="120"/>
    </row>
    <row r="545" spans="3:14" s="25" customFormat="1">
      <c r="C545" s="26"/>
      <c r="D545" s="99"/>
      <c r="E545" s="27"/>
      <c r="F545" s="27"/>
      <c r="G545" s="27"/>
      <c r="H545" s="27"/>
      <c r="I545" s="41"/>
      <c r="J545" s="41"/>
      <c r="K545" s="28"/>
      <c r="L545" s="28"/>
      <c r="M545" s="127"/>
      <c r="N545" s="120"/>
    </row>
    <row r="546" spans="3:14" s="25" customFormat="1">
      <c r="C546" s="26"/>
      <c r="D546" s="99"/>
      <c r="E546" s="27"/>
      <c r="F546" s="27"/>
      <c r="G546" s="27"/>
      <c r="H546" s="27"/>
      <c r="I546" s="41"/>
      <c r="J546" s="41"/>
      <c r="K546" s="28"/>
      <c r="L546" s="28"/>
      <c r="M546" s="127"/>
      <c r="N546" s="120"/>
    </row>
    <row r="547" spans="3:14" s="25" customFormat="1">
      <c r="C547" s="26"/>
      <c r="D547" s="99"/>
      <c r="E547" s="27"/>
      <c r="F547" s="27"/>
      <c r="G547" s="27"/>
      <c r="H547" s="27"/>
      <c r="I547" s="41"/>
      <c r="J547" s="41"/>
      <c r="K547" s="28"/>
      <c r="L547" s="28"/>
      <c r="M547" s="127"/>
      <c r="N547" s="120"/>
    </row>
    <row r="548" spans="3:14" s="25" customFormat="1">
      <c r="C548" s="26"/>
      <c r="D548" s="99"/>
      <c r="E548" s="27"/>
      <c r="F548" s="27"/>
      <c r="G548" s="27"/>
      <c r="H548" s="27"/>
      <c r="I548" s="41"/>
      <c r="J548" s="41"/>
      <c r="K548" s="28"/>
      <c r="L548" s="28"/>
      <c r="M548" s="127"/>
      <c r="N548" s="120"/>
    </row>
    <row r="549" spans="3:14" s="25" customFormat="1">
      <c r="C549" s="26"/>
      <c r="D549" s="99"/>
      <c r="E549" s="27"/>
      <c r="F549" s="27"/>
      <c r="G549" s="27"/>
      <c r="H549" s="27"/>
      <c r="I549" s="41"/>
      <c r="J549" s="41"/>
      <c r="K549" s="28"/>
      <c r="L549" s="28"/>
      <c r="M549" s="127"/>
      <c r="N549" s="120"/>
    </row>
    <row r="550" spans="3:14" s="25" customFormat="1">
      <c r="C550" s="26"/>
      <c r="D550" s="99"/>
      <c r="E550" s="27"/>
      <c r="F550" s="27"/>
      <c r="G550" s="27"/>
      <c r="H550" s="27"/>
      <c r="I550" s="41"/>
      <c r="J550" s="41"/>
      <c r="K550" s="28"/>
      <c r="L550" s="28"/>
      <c r="M550" s="127"/>
      <c r="N550" s="120"/>
    </row>
    <row r="551" spans="3:14" s="25" customFormat="1">
      <c r="C551" s="26"/>
      <c r="D551" s="99"/>
      <c r="E551" s="27"/>
      <c r="F551" s="27"/>
      <c r="G551" s="27"/>
      <c r="H551" s="27"/>
      <c r="I551" s="41"/>
      <c r="J551" s="41"/>
      <c r="K551" s="28"/>
      <c r="L551" s="28"/>
      <c r="M551" s="127"/>
      <c r="N551" s="120"/>
    </row>
    <row r="552" spans="3:14" s="25" customFormat="1">
      <c r="C552" s="26"/>
      <c r="D552" s="99"/>
      <c r="E552" s="27"/>
      <c r="F552" s="27"/>
      <c r="G552" s="27"/>
      <c r="H552" s="31"/>
      <c r="I552" s="33"/>
      <c r="J552" s="41"/>
      <c r="K552" s="28"/>
      <c r="L552" s="28"/>
      <c r="M552" s="127"/>
      <c r="N552" s="120"/>
    </row>
    <row r="553" spans="3:14" s="25" customFormat="1">
      <c r="C553" s="26"/>
      <c r="D553" s="99"/>
      <c r="E553" s="27"/>
      <c r="F553" s="27"/>
      <c r="G553" s="27"/>
      <c r="H553" s="27"/>
      <c r="I553" s="28"/>
      <c r="J553" s="41"/>
      <c r="K553" s="28"/>
      <c r="L553" s="28"/>
      <c r="M553" s="127"/>
      <c r="N553" s="120"/>
    </row>
    <row r="554" spans="3:14" s="25" customFormat="1">
      <c r="C554" s="26"/>
      <c r="D554" s="99"/>
      <c r="E554" s="27"/>
      <c r="F554" s="27"/>
      <c r="G554" s="27"/>
      <c r="H554" s="27"/>
      <c r="I554" s="41"/>
      <c r="J554" s="41"/>
      <c r="K554" s="28"/>
      <c r="L554" s="28"/>
      <c r="M554" s="127"/>
      <c r="N554" s="120"/>
    </row>
    <row r="555" spans="3:14" s="25" customFormat="1">
      <c r="C555" s="26"/>
      <c r="D555" s="99"/>
      <c r="E555" s="27"/>
      <c r="F555" s="27"/>
      <c r="G555" s="27"/>
      <c r="H555" s="27"/>
      <c r="I555" s="41"/>
      <c r="J555" s="41"/>
      <c r="K555" s="28"/>
      <c r="L555" s="28"/>
      <c r="M555" s="127"/>
      <c r="N555" s="120"/>
    </row>
    <row r="556" spans="3:14" s="25" customFormat="1">
      <c r="C556" s="26"/>
      <c r="D556" s="99"/>
      <c r="E556" s="27"/>
      <c r="F556" s="27"/>
      <c r="G556" s="27"/>
      <c r="H556" s="27"/>
      <c r="I556" s="41"/>
      <c r="J556" s="41"/>
      <c r="K556" s="28"/>
      <c r="L556" s="28"/>
      <c r="M556" s="127"/>
      <c r="N556" s="120"/>
    </row>
    <row r="557" spans="3:14" s="25" customFormat="1">
      <c r="C557" s="26"/>
      <c r="D557" s="99"/>
      <c r="E557" s="27"/>
      <c r="F557" s="27"/>
      <c r="G557" s="27"/>
      <c r="H557" s="27"/>
      <c r="I557" s="41"/>
      <c r="J557" s="41"/>
      <c r="K557" s="28"/>
      <c r="L557" s="28"/>
      <c r="M557" s="127"/>
      <c r="N557" s="120"/>
    </row>
    <row r="558" spans="3:14" s="25" customFormat="1">
      <c r="C558" s="26"/>
      <c r="D558" s="99"/>
      <c r="E558" s="29"/>
      <c r="F558" s="29"/>
      <c r="G558" s="29"/>
      <c r="H558" s="29"/>
      <c r="I558" s="33"/>
      <c r="J558" s="41"/>
      <c r="K558" s="28"/>
      <c r="L558" s="28"/>
      <c r="M558" s="127"/>
      <c r="N558" s="120"/>
    </row>
    <row r="559" spans="3:14" s="25" customFormat="1">
      <c r="C559" s="26"/>
      <c r="D559" s="99"/>
      <c r="E559" s="29"/>
      <c r="F559" s="29"/>
      <c r="G559" s="29"/>
      <c r="H559" s="29"/>
      <c r="I559" s="33"/>
      <c r="J559" s="41"/>
      <c r="K559" s="28"/>
      <c r="L559" s="28"/>
      <c r="M559" s="127"/>
      <c r="N559" s="120"/>
    </row>
    <row r="560" spans="3:14" s="25" customFormat="1">
      <c r="C560" s="26"/>
      <c r="D560" s="99"/>
      <c r="E560" s="29"/>
      <c r="F560" s="29"/>
      <c r="G560" s="29"/>
      <c r="H560" s="29"/>
      <c r="I560" s="33"/>
      <c r="J560" s="41"/>
      <c r="K560" s="28"/>
      <c r="L560" s="28"/>
      <c r="M560" s="127"/>
      <c r="N560" s="120"/>
    </row>
    <row r="561" spans="3:14" s="25" customFormat="1">
      <c r="C561" s="26"/>
      <c r="D561" s="99"/>
      <c r="E561" s="29"/>
      <c r="F561" s="29"/>
      <c r="G561" s="29"/>
      <c r="H561" s="29"/>
      <c r="I561" s="33"/>
      <c r="J561" s="41"/>
      <c r="K561" s="28"/>
      <c r="L561" s="28"/>
      <c r="M561" s="127"/>
      <c r="N561" s="120"/>
    </row>
    <row r="562" spans="3:14" s="25" customFormat="1">
      <c r="C562" s="26"/>
      <c r="D562" s="99"/>
      <c r="E562" s="29"/>
      <c r="F562" s="29"/>
      <c r="G562" s="29"/>
      <c r="H562" s="29"/>
      <c r="I562" s="33"/>
      <c r="J562" s="41"/>
      <c r="K562" s="28"/>
      <c r="L562" s="28"/>
      <c r="M562" s="127"/>
      <c r="N562" s="120"/>
    </row>
    <row r="563" spans="3:14" s="25" customFormat="1">
      <c r="C563" s="26"/>
      <c r="D563" s="99"/>
      <c r="E563" s="29"/>
      <c r="F563" s="29"/>
      <c r="G563" s="29"/>
      <c r="H563" s="29"/>
      <c r="I563" s="33"/>
      <c r="J563" s="41"/>
      <c r="K563" s="28"/>
      <c r="L563" s="28"/>
      <c r="M563" s="127"/>
      <c r="N563" s="120"/>
    </row>
    <row r="564" spans="3:14" s="25" customFormat="1">
      <c r="C564" s="26"/>
      <c r="D564" s="99"/>
      <c r="E564" s="29"/>
      <c r="F564" s="29"/>
      <c r="G564" s="29"/>
      <c r="H564" s="29"/>
      <c r="I564" s="33"/>
      <c r="J564" s="41"/>
      <c r="K564" s="28"/>
      <c r="L564" s="28"/>
      <c r="M564" s="127"/>
      <c r="N564" s="120"/>
    </row>
    <row r="565" spans="3:14" s="25" customFormat="1">
      <c r="C565" s="26"/>
      <c r="D565" s="99"/>
      <c r="E565" s="29"/>
      <c r="F565" s="29"/>
      <c r="G565" s="29"/>
      <c r="H565" s="31"/>
      <c r="I565" s="33"/>
      <c r="J565" s="41"/>
      <c r="K565" s="28"/>
      <c r="L565" s="28"/>
      <c r="M565" s="127"/>
      <c r="N565" s="120"/>
    </row>
    <row r="566" spans="3:14" s="25" customFormat="1">
      <c r="C566" s="26"/>
      <c r="D566" s="99"/>
      <c r="E566" s="29"/>
      <c r="F566" s="29"/>
      <c r="G566" s="29"/>
      <c r="H566" s="31"/>
      <c r="I566" s="33"/>
      <c r="J566" s="41"/>
      <c r="K566" s="28"/>
      <c r="L566" s="28"/>
      <c r="M566" s="127"/>
      <c r="N566" s="120"/>
    </row>
    <row r="567" spans="3:14" s="25" customFormat="1">
      <c r="C567" s="26"/>
      <c r="D567" s="99"/>
      <c r="E567" s="29"/>
      <c r="F567" s="29"/>
      <c r="G567" s="27"/>
      <c r="H567" s="32"/>
      <c r="I567" s="41"/>
      <c r="J567" s="41"/>
      <c r="K567" s="28"/>
      <c r="L567" s="28"/>
      <c r="M567" s="127"/>
      <c r="N567" s="120"/>
    </row>
    <row r="568" spans="3:14" s="25" customFormat="1">
      <c r="C568" s="26"/>
      <c r="D568" s="99"/>
      <c r="E568" s="29"/>
      <c r="F568" s="29"/>
      <c r="G568" s="27"/>
      <c r="H568" s="32"/>
      <c r="I568" s="41"/>
      <c r="J568" s="41"/>
      <c r="K568" s="28"/>
      <c r="L568" s="28"/>
      <c r="M568" s="127"/>
      <c r="N568" s="120"/>
    </row>
    <row r="569" spans="3:14" s="25" customFormat="1">
      <c r="C569" s="26"/>
      <c r="D569" s="99"/>
      <c r="E569" s="29"/>
      <c r="F569" s="29"/>
      <c r="G569" s="27"/>
      <c r="H569" s="32"/>
      <c r="I569" s="41"/>
      <c r="J569" s="41"/>
      <c r="K569" s="28"/>
      <c r="L569" s="28"/>
      <c r="M569" s="127"/>
      <c r="N569" s="120"/>
    </row>
    <row r="570" spans="3:14" s="25" customFormat="1">
      <c r="C570" s="26"/>
      <c r="D570" s="99"/>
      <c r="E570" s="29"/>
      <c r="F570" s="29"/>
      <c r="G570" s="27"/>
      <c r="H570" s="32"/>
      <c r="I570" s="41"/>
      <c r="J570" s="41"/>
      <c r="K570" s="28"/>
      <c r="L570" s="28"/>
      <c r="M570" s="127"/>
      <c r="N570" s="120"/>
    </row>
    <row r="571" spans="3:14" s="25" customFormat="1">
      <c r="C571" s="26"/>
      <c r="D571" s="99"/>
      <c r="E571" s="29"/>
      <c r="F571" s="29"/>
      <c r="G571" s="27"/>
      <c r="H571" s="32"/>
      <c r="I571" s="41"/>
      <c r="J571" s="41"/>
      <c r="K571" s="28"/>
      <c r="L571" s="28"/>
      <c r="M571" s="127"/>
      <c r="N571" s="120"/>
    </row>
    <row r="572" spans="3:14" s="25" customFormat="1">
      <c r="C572" s="26"/>
      <c r="D572" s="99"/>
      <c r="E572" s="29"/>
      <c r="F572" s="29"/>
      <c r="G572" s="27"/>
      <c r="H572" s="32"/>
      <c r="I572" s="41"/>
      <c r="J572" s="41"/>
      <c r="K572" s="28"/>
      <c r="L572" s="28"/>
      <c r="M572" s="127"/>
      <c r="N572" s="120"/>
    </row>
    <row r="573" spans="3:14" s="25" customFormat="1">
      <c r="C573" s="26"/>
      <c r="D573" s="99"/>
      <c r="E573" s="29"/>
      <c r="F573" s="29"/>
      <c r="G573" s="27"/>
      <c r="H573" s="32"/>
      <c r="I573" s="41"/>
      <c r="J573" s="41"/>
      <c r="K573" s="28"/>
      <c r="L573" s="28"/>
      <c r="M573" s="127"/>
      <c r="N573" s="120"/>
    </row>
    <row r="574" spans="3:14" s="25" customFormat="1">
      <c r="C574" s="26"/>
      <c r="D574" s="99"/>
      <c r="E574" s="29"/>
      <c r="F574" s="29"/>
      <c r="G574" s="27"/>
      <c r="H574" s="32"/>
      <c r="I574" s="41"/>
      <c r="J574" s="41"/>
      <c r="K574" s="28"/>
      <c r="L574" s="28"/>
      <c r="M574" s="127"/>
      <c r="N574" s="120"/>
    </row>
    <row r="575" spans="3:14" s="25" customFormat="1">
      <c r="C575" s="26"/>
      <c r="D575" s="99"/>
      <c r="E575" s="29"/>
      <c r="F575" s="29"/>
      <c r="G575" s="27"/>
      <c r="H575" s="32"/>
      <c r="I575" s="41"/>
      <c r="J575" s="41"/>
      <c r="K575" s="28"/>
      <c r="L575" s="28"/>
      <c r="M575" s="127"/>
      <c r="N575" s="120"/>
    </row>
    <row r="576" spans="3:14" s="25" customFormat="1">
      <c r="C576" s="26"/>
      <c r="D576" s="99"/>
      <c r="E576" s="29"/>
      <c r="F576" s="29"/>
      <c r="G576" s="27"/>
      <c r="H576" s="27"/>
      <c r="I576" s="41"/>
      <c r="J576" s="41"/>
      <c r="K576" s="28"/>
      <c r="L576" s="28"/>
      <c r="M576" s="127"/>
      <c r="N576" s="120"/>
    </row>
    <row r="577" spans="3:14" s="25" customFormat="1">
      <c r="C577" s="26"/>
      <c r="D577" s="99"/>
      <c r="E577" s="27"/>
      <c r="F577" s="27"/>
      <c r="G577" s="27"/>
      <c r="H577" s="27"/>
      <c r="I577" s="41"/>
      <c r="J577" s="41"/>
      <c r="K577" s="28"/>
      <c r="L577" s="28"/>
      <c r="M577" s="127"/>
      <c r="N577" s="120"/>
    </row>
    <row r="578" spans="3:14" s="25" customFormat="1">
      <c r="C578" s="26"/>
      <c r="D578" s="99"/>
      <c r="E578" s="27"/>
      <c r="F578" s="27"/>
      <c r="G578" s="27"/>
      <c r="H578" s="27"/>
      <c r="I578" s="41"/>
      <c r="J578" s="41"/>
      <c r="K578" s="28"/>
      <c r="L578" s="28"/>
      <c r="M578" s="127"/>
      <c r="N578" s="120"/>
    </row>
    <row r="579" spans="3:14" s="25" customFormat="1">
      <c r="C579" s="26"/>
      <c r="D579" s="99"/>
      <c r="E579" s="27"/>
      <c r="F579" s="27"/>
      <c r="G579" s="27"/>
      <c r="H579" s="27"/>
      <c r="I579" s="41"/>
      <c r="J579" s="41"/>
      <c r="K579" s="28"/>
      <c r="L579" s="28"/>
      <c r="M579" s="127"/>
      <c r="N579" s="120"/>
    </row>
    <row r="580" spans="3:14" s="25" customFormat="1">
      <c r="C580" s="26"/>
      <c r="D580" s="99"/>
      <c r="E580" s="27"/>
      <c r="F580" s="27"/>
      <c r="G580" s="27"/>
      <c r="H580" s="27"/>
      <c r="I580" s="41"/>
      <c r="J580" s="41"/>
      <c r="K580" s="28"/>
      <c r="L580" s="28"/>
      <c r="M580" s="127"/>
      <c r="N580" s="120"/>
    </row>
    <row r="581" spans="3:14" s="25" customFormat="1">
      <c r="C581" s="26"/>
      <c r="D581" s="99"/>
      <c r="E581" s="27"/>
      <c r="F581" s="27"/>
      <c r="G581" s="27"/>
      <c r="H581" s="27"/>
      <c r="I581" s="41"/>
      <c r="J581" s="41"/>
      <c r="K581" s="28"/>
      <c r="L581" s="28"/>
      <c r="M581" s="127"/>
      <c r="N581" s="120"/>
    </row>
    <row r="582" spans="3:14" s="25" customFormat="1">
      <c r="C582" s="26"/>
      <c r="D582" s="99"/>
      <c r="E582" s="27"/>
      <c r="F582" s="27"/>
      <c r="G582" s="27"/>
      <c r="H582" s="27"/>
      <c r="I582" s="41"/>
      <c r="J582" s="41"/>
      <c r="K582" s="28"/>
      <c r="L582" s="28"/>
      <c r="M582" s="127"/>
      <c r="N582" s="120"/>
    </row>
    <row r="583" spans="3:14" s="25" customFormat="1">
      <c r="C583" s="26"/>
      <c r="D583" s="99"/>
      <c r="E583" s="27"/>
      <c r="F583" s="27"/>
      <c r="G583" s="27"/>
      <c r="H583" s="27"/>
      <c r="I583" s="41"/>
      <c r="J583" s="41"/>
      <c r="K583" s="28"/>
      <c r="L583" s="28"/>
      <c r="M583" s="127"/>
      <c r="N583" s="120"/>
    </row>
    <row r="584" spans="3:14" s="25" customFormat="1">
      <c r="C584" s="26"/>
      <c r="D584" s="99"/>
      <c r="E584" s="27"/>
      <c r="F584" s="27"/>
      <c r="G584" s="27"/>
      <c r="H584" s="27"/>
      <c r="I584" s="41"/>
      <c r="J584" s="41"/>
      <c r="K584" s="28"/>
      <c r="L584" s="28"/>
      <c r="M584" s="127"/>
      <c r="N584" s="120"/>
    </row>
    <row r="585" spans="3:14" s="25" customFormat="1">
      <c r="C585" s="26"/>
      <c r="D585" s="99"/>
      <c r="E585" s="27"/>
      <c r="F585" s="27"/>
      <c r="G585" s="27"/>
      <c r="H585" s="27"/>
      <c r="I585" s="41"/>
      <c r="J585" s="41"/>
      <c r="K585" s="28"/>
      <c r="L585" s="28"/>
      <c r="M585" s="127"/>
      <c r="N585" s="120"/>
    </row>
    <row r="586" spans="3:14" s="25" customFormat="1">
      <c r="C586" s="26"/>
      <c r="D586" s="99"/>
      <c r="E586" s="27"/>
      <c r="F586" s="27"/>
      <c r="G586" s="27"/>
      <c r="H586" s="27"/>
      <c r="I586" s="41"/>
      <c r="J586" s="41"/>
      <c r="K586" s="28"/>
      <c r="L586" s="28"/>
      <c r="M586" s="127"/>
      <c r="N586" s="120"/>
    </row>
    <row r="587" spans="3:14" s="25" customFormat="1">
      <c r="C587" s="26"/>
      <c r="D587" s="99"/>
      <c r="E587" s="27"/>
      <c r="F587" s="27"/>
      <c r="G587" s="27"/>
      <c r="H587" s="31"/>
      <c r="I587" s="33"/>
      <c r="J587" s="41"/>
      <c r="K587" s="28"/>
      <c r="L587" s="28"/>
      <c r="M587" s="127"/>
      <c r="N587" s="120"/>
    </row>
    <row r="588" spans="3:14" s="25" customFormat="1">
      <c r="C588" s="26"/>
      <c r="D588" s="99"/>
      <c r="E588" s="27"/>
      <c r="F588" s="27"/>
      <c r="G588" s="27"/>
      <c r="H588" s="27"/>
      <c r="I588" s="41"/>
      <c r="J588" s="41"/>
      <c r="K588" s="28"/>
      <c r="L588" s="28"/>
      <c r="M588" s="127"/>
      <c r="N588" s="120"/>
    </row>
    <row r="589" spans="3:14" s="25" customFormat="1">
      <c r="C589" s="26"/>
      <c r="D589" s="99"/>
      <c r="E589" s="27"/>
      <c r="F589" s="27"/>
      <c r="G589" s="27"/>
      <c r="H589" s="27"/>
      <c r="I589" s="41"/>
      <c r="J589" s="41"/>
      <c r="K589" s="28"/>
      <c r="L589" s="28"/>
      <c r="M589" s="127"/>
      <c r="N589" s="120"/>
    </row>
    <row r="590" spans="3:14" s="25" customFormat="1">
      <c r="C590" s="26"/>
      <c r="D590" s="99"/>
      <c r="E590" s="27"/>
      <c r="F590" s="27"/>
      <c r="G590" s="27"/>
      <c r="H590" s="27"/>
      <c r="I590" s="41"/>
      <c r="J590" s="41"/>
      <c r="K590" s="28"/>
      <c r="L590" s="28"/>
      <c r="M590" s="127"/>
      <c r="N590" s="120"/>
    </row>
    <row r="591" spans="3:14" s="25" customFormat="1">
      <c r="C591" s="26"/>
      <c r="D591" s="99"/>
      <c r="E591" s="27"/>
      <c r="F591" s="27"/>
      <c r="G591" s="27"/>
      <c r="H591" s="27"/>
      <c r="I591" s="41"/>
      <c r="J591" s="41"/>
      <c r="K591" s="28"/>
      <c r="L591" s="28"/>
      <c r="M591" s="127"/>
      <c r="N591" s="120"/>
    </row>
    <row r="592" spans="3:14" s="25" customFormat="1">
      <c r="C592" s="26"/>
      <c r="D592" s="99"/>
      <c r="E592" s="27"/>
      <c r="F592" s="27"/>
      <c r="G592" s="27"/>
      <c r="H592" s="27"/>
      <c r="I592" s="41"/>
      <c r="J592" s="41"/>
      <c r="K592" s="28"/>
      <c r="L592" s="28"/>
      <c r="M592" s="127"/>
      <c r="N592" s="120"/>
    </row>
    <row r="593" spans="3:14" s="25" customFormat="1">
      <c r="C593" s="26"/>
      <c r="D593" s="99"/>
      <c r="E593" s="27"/>
      <c r="F593" s="27"/>
      <c r="G593" s="27"/>
      <c r="H593" s="27"/>
      <c r="I593" s="41"/>
      <c r="J593" s="41"/>
      <c r="K593" s="28"/>
      <c r="L593" s="28"/>
      <c r="M593" s="127"/>
      <c r="N593" s="120"/>
    </row>
    <row r="594" spans="3:14" s="25" customFormat="1">
      <c r="C594" s="26"/>
      <c r="D594" s="99"/>
      <c r="E594" s="27"/>
      <c r="F594" s="27"/>
      <c r="G594" s="27"/>
      <c r="H594" s="31"/>
      <c r="I594" s="33"/>
      <c r="J594" s="41"/>
      <c r="K594" s="28"/>
      <c r="L594" s="28"/>
      <c r="M594" s="127"/>
      <c r="N594" s="120"/>
    </row>
    <row r="595" spans="3:14" s="25" customFormat="1">
      <c r="C595" s="26"/>
      <c r="D595" s="99"/>
      <c r="E595" s="27"/>
      <c r="F595" s="27"/>
      <c r="G595" s="27"/>
      <c r="H595" s="27"/>
      <c r="I595" s="41"/>
      <c r="J595" s="41"/>
      <c r="K595" s="28"/>
      <c r="L595" s="28"/>
      <c r="M595" s="127"/>
      <c r="N595" s="120"/>
    </row>
    <row r="596" spans="3:14" s="25" customFormat="1">
      <c r="C596" s="26"/>
      <c r="D596" s="99"/>
      <c r="E596" s="27"/>
      <c r="F596" s="27"/>
      <c r="G596" s="27"/>
      <c r="H596" s="27"/>
      <c r="I596" s="41"/>
      <c r="J596" s="41"/>
      <c r="K596" s="28"/>
      <c r="L596" s="28"/>
      <c r="M596" s="127"/>
      <c r="N596" s="120"/>
    </row>
    <row r="597" spans="3:14" s="25" customFormat="1">
      <c r="C597" s="26"/>
      <c r="D597" s="99"/>
      <c r="E597" s="27"/>
      <c r="F597" s="27"/>
      <c r="G597" s="27"/>
      <c r="H597" s="31"/>
      <c r="I597" s="33"/>
      <c r="J597" s="41"/>
      <c r="K597" s="28"/>
      <c r="L597" s="28"/>
      <c r="M597" s="127"/>
      <c r="N597" s="120"/>
    </row>
    <row r="598" spans="3:14" s="25" customFormat="1">
      <c r="C598" s="26"/>
      <c r="D598" s="99"/>
      <c r="E598" s="27"/>
      <c r="F598" s="27"/>
      <c r="G598" s="27"/>
      <c r="H598" s="27"/>
      <c r="I598" s="41"/>
      <c r="J598" s="41"/>
      <c r="K598" s="28"/>
      <c r="L598" s="28"/>
      <c r="M598" s="127"/>
      <c r="N598" s="120"/>
    </row>
    <row r="599" spans="3:14" s="25" customFormat="1">
      <c r="C599" s="26"/>
      <c r="D599" s="99"/>
      <c r="E599" s="27"/>
      <c r="F599" s="27"/>
      <c r="G599" s="27"/>
      <c r="H599" s="27"/>
      <c r="I599" s="41"/>
      <c r="J599" s="41"/>
      <c r="K599" s="28"/>
      <c r="L599" s="28"/>
      <c r="M599" s="127"/>
      <c r="N599" s="120"/>
    </row>
    <row r="600" spans="3:14" s="25" customFormat="1">
      <c r="C600" s="26"/>
      <c r="D600" s="99"/>
      <c r="E600" s="27"/>
      <c r="F600" s="27"/>
      <c r="G600" s="27"/>
      <c r="H600" s="27"/>
      <c r="I600" s="41"/>
      <c r="J600" s="41"/>
      <c r="K600" s="28"/>
      <c r="L600" s="28"/>
      <c r="M600" s="127"/>
      <c r="N600" s="120"/>
    </row>
    <row r="601" spans="3:14" s="25" customFormat="1">
      <c r="C601" s="26"/>
      <c r="D601" s="99"/>
      <c r="E601" s="27"/>
      <c r="F601" s="27"/>
      <c r="G601" s="27"/>
      <c r="H601" s="31"/>
      <c r="I601" s="33"/>
      <c r="J601" s="41"/>
      <c r="K601" s="28"/>
      <c r="L601" s="28"/>
      <c r="M601" s="127"/>
      <c r="N601" s="120"/>
    </row>
    <row r="602" spans="3:14" s="25" customFormat="1">
      <c r="C602" s="26"/>
      <c r="D602" s="99"/>
      <c r="E602" s="27"/>
      <c r="F602" s="27"/>
      <c r="G602" s="27"/>
      <c r="H602" s="27"/>
      <c r="I602" s="41"/>
      <c r="J602" s="41"/>
      <c r="K602" s="28"/>
      <c r="L602" s="28"/>
      <c r="M602" s="127"/>
      <c r="N602" s="120"/>
    </row>
    <row r="603" spans="3:14" s="25" customFormat="1">
      <c r="C603" s="26"/>
      <c r="D603" s="99"/>
      <c r="E603" s="27"/>
      <c r="F603" s="27"/>
      <c r="G603" s="27"/>
      <c r="H603" s="27"/>
      <c r="I603" s="41"/>
      <c r="J603" s="41"/>
      <c r="K603" s="28"/>
      <c r="L603" s="28"/>
      <c r="M603" s="127"/>
      <c r="N603" s="120"/>
    </row>
    <row r="604" spans="3:14" s="25" customFormat="1">
      <c r="C604" s="26"/>
      <c r="D604" s="99"/>
      <c r="E604" s="27"/>
      <c r="F604" s="27"/>
      <c r="G604" s="27"/>
      <c r="H604" s="31"/>
      <c r="I604" s="33"/>
      <c r="J604" s="41"/>
      <c r="K604" s="28"/>
      <c r="L604" s="28"/>
      <c r="M604" s="127"/>
      <c r="N604" s="120"/>
    </row>
    <row r="605" spans="3:14" s="25" customFormat="1">
      <c r="C605" s="26"/>
      <c r="D605" s="99"/>
      <c r="E605" s="27"/>
      <c r="F605" s="27"/>
      <c r="G605" s="27"/>
      <c r="H605" s="27"/>
      <c r="I605" s="41"/>
      <c r="J605" s="41"/>
      <c r="K605" s="28"/>
      <c r="L605" s="28"/>
      <c r="M605" s="127"/>
      <c r="N605" s="120"/>
    </row>
    <row r="606" spans="3:14" s="25" customFormat="1">
      <c r="C606" s="26"/>
      <c r="D606" s="99"/>
      <c r="E606" s="27"/>
      <c r="F606" s="27"/>
      <c r="G606" s="27"/>
      <c r="H606" s="27"/>
      <c r="I606" s="41"/>
      <c r="J606" s="41"/>
      <c r="K606" s="28"/>
      <c r="L606" s="28"/>
      <c r="M606" s="127"/>
      <c r="N606" s="120"/>
    </row>
    <row r="607" spans="3:14" s="25" customFormat="1">
      <c r="C607" s="26"/>
      <c r="D607" s="99"/>
      <c r="E607" s="27"/>
      <c r="F607" s="27"/>
      <c r="G607" s="27"/>
      <c r="H607" s="27"/>
      <c r="I607" s="41"/>
      <c r="J607" s="41"/>
      <c r="K607" s="28"/>
      <c r="L607" s="28"/>
      <c r="M607" s="127"/>
      <c r="N607" s="120"/>
    </row>
    <row r="608" spans="3:14" s="25" customFormat="1">
      <c r="C608" s="26"/>
      <c r="D608" s="99"/>
      <c r="E608" s="27"/>
      <c r="F608" s="27"/>
      <c r="G608" s="27"/>
      <c r="H608" s="27"/>
      <c r="I608" s="41"/>
      <c r="J608" s="41"/>
      <c r="K608" s="28"/>
      <c r="L608" s="28"/>
      <c r="M608" s="127"/>
      <c r="N608" s="120"/>
    </row>
    <row r="609" spans="3:14" s="25" customFormat="1">
      <c r="C609" s="26"/>
      <c r="D609" s="99"/>
      <c r="E609" s="29"/>
      <c r="F609" s="29"/>
      <c r="G609" s="27"/>
      <c r="H609" s="32"/>
      <c r="I609" s="41"/>
      <c r="J609" s="41"/>
      <c r="K609" s="28"/>
      <c r="L609" s="28"/>
      <c r="M609" s="127"/>
      <c r="N609" s="120"/>
    </row>
    <row r="610" spans="3:14" s="25" customFormat="1">
      <c r="C610" s="26"/>
      <c r="D610" s="99"/>
      <c r="E610" s="29"/>
      <c r="F610" s="29"/>
      <c r="G610" s="27"/>
      <c r="H610" s="32"/>
      <c r="I610" s="41"/>
      <c r="J610" s="41"/>
      <c r="K610" s="28"/>
      <c r="L610" s="28"/>
      <c r="M610" s="127"/>
      <c r="N610" s="120"/>
    </row>
    <row r="611" spans="3:14" s="25" customFormat="1">
      <c r="C611" s="26"/>
      <c r="D611" s="99"/>
      <c r="E611" s="29"/>
      <c r="F611" s="29"/>
      <c r="G611" s="27"/>
      <c r="H611" s="32"/>
      <c r="I611" s="41"/>
      <c r="J611" s="41"/>
      <c r="K611" s="28"/>
      <c r="L611" s="28"/>
      <c r="M611" s="127"/>
      <c r="N611" s="120"/>
    </row>
    <row r="612" spans="3:14" s="25" customFormat="1">
      <c r="C612" s="26"/>
      <c r="D612" s="99"/>
      <c r="E612" s="29"/>
      <c r="F612" s="29"/>
      <c r="G612" s="27"/>
      <c r="H612" s="32"/>
      <c r="I612" s="41"/>
      <c r="J612" s="41"/>
      <c r="K612" s="28"/>
      <c r="L612" s="28"/>
      <c r="M612" s="127"/>
      <c r="N612" s="120"/>
    </row>
    <row r="613" spans="3:14" s="25" customFormat="1">
      <c r="C613" s="26"/>
      <c r="D613" s="99"/>
      <c r="E613" s="29"/>
      <c r="F613" s="29"/>
      <c r="G613" s="27"/>
      <c r="H613" s="32"/>
      <c r="I613" s="41"/>
      <c r="J613" s="41"/>
      <c r="K613" s="28"/>
      <c r="L613" s="28"/>
      <c r="M613" s="127"/>
      <c r="N613" s="120"/>
    </row>
    <row r="614" spans="3:14" s="25" customFormat="1">
      <c r="C614" s="26"/>
      <c r="D614" s="99"/>
      <c r="E614" s="29"/>
      <c r="F614" s="29"/>
      <c r="G614" s="27"/>
      <c r="H614" s="32"/>
      <c r="I614" s="41"/>
      <c r="J614" s="41"/>
      <c r="K614" s="28"/>
      <c r="L614" s="28"/>
      <c r="M614" s="127"/>
      <c r="N614" s="120"/>
    </row>
    <row r="615" spans="3:14" s="25" customFormat="1">
      <c r="C615" s="26"/>
      <c r="D615" s="99"/>
      <c r="E615" s="29"/>
      <c r="F615" s="29"/>
      <c r="G615" s="27"/>
      <c r="H615" s="32"/>
      <c r="I615" s="41"/>
      <c r="J615" s="41"/>
      <c r="K615" s="28"/>
      <c r="L615" s="28"/>
      <c r="M615" s="127"/>
      <c r="N615" s="120"/>
    </row>
    <row r="616" spans="3:14" s="25" customFormat="1">
      <c r="C616" s="26"/>
      <c r="D616" s="99"/>
      <c r="E616" s="29"/>
      <c r="F616" s="29"/>
      <c r="G616" s="27"/>
      <c r="H616" s="32"/>
      <c r="I616" s="41"/>
      <c r="J616" s="41"/>
      <c r="K616" s="28"/>
      <c r="L616" s="28"/>
      <c r="M616" s="127"/>
      <c r="N616" s="120"/>
    </row>
    <row r="617" spans="3:14" s="25" customFormat="1">
      <c r="C617" s="26"/>
      <c r="D617" s="99"/>
      <c r="E617" s="29"/>
      <c r="F617" s="29"/>
      <c r="G617" s="27"/>
      <c r="H617" s="32"/>
      <c r="I617" s="41"/>
      <c r="J617" s="41"/>
      <c r="K617" s="28"/>
      <c r="L617" s="28"/>
      <c r="M617" s="127"/>
      <c r="N617" s="120"/>
    </row>
    <row r="618" spans="3:14" s="25" customFormat="1">
      <c r="C618" s="26"/>
      <c r="D618" s="99"/>
      <c r="E618" s="27"/>
      <c r="F618" s="27"/>
      <c r="G618" s="27"/>
      <c r="H618" s="27"/>
      <c r="I618" s="41"/>
      <c r="J618" s="41"/>
      <c r="K618" s="28"/>
      <c r="L618" s="28"/>
      <c r="M618" s="127"/>
      <c r="N618" s="120"/>
    </row>
    <row r="619" spans="3:14" s="25" customFormat="1">
      <c r="C619" s="26"/>
      <c r="D619" s="99"/>
      <c r="E619" s="27"/>
      <c r="F619" s="27"/>
      <c r="G619" s="27"/>
      <c r="H619" s="27"/>
      <c r="I619" s="41"/>
      <c r="J619" s="41"/>
      <c r="K619" s="28"/>
      <c r="L619" s="28"/>
      <c r="M619" s="127"/>
      <c r="N619" s="120"/>
    </row>
    <row r="620" spans="3:14" s="25" customFormat="1">
      <c r="C620" s="26"/>
      <c r="D620" s="99"/>
      <c r="E620" s="27"/>
      <c r="F620" s="27"/>
      <c r="G620" s="27"/>
      <c r="H620" s="27"/>
      <c r="I620" s="41"/>
      <c r="J620" s="41"/>
      <c r="K620" s="28"/>
      <c r="L620" s="28"/>
      <c r="M620" s="127"/>
      <c r="N620" s="120"/>
    </row>
    <row r="621" spans="3:14" s="25" customFormat="1">
      <c r="C621" s="26"/>
      <c r="D621" s="99"/>
      <c r="E621" s="27"/>
      <c r="F621" s="27"/>
      <c r="G621" s="27"/>
      <c r="H621" s="27"/>
      <c r="I621" s="41"/>
      <c r="J621" s="41"/>
      <c r="K621" s="28"/>
      <c r="L621" s="28"/>
      <c r="M621" s="127"/>
      <c r="N621" s="120"/>
    </row>
    <row r="622" spans="3:14" s="25" customFormat="1">
      <c r="C622" s="26"/>
      <c r="D622" s="99"/>
      <c r="E622" s="27"/>
      <c r="F622" s="27"/>
      <c r="G622" s="27"/>
      <c r="H622" s="27"/>
      <c r="I622" s="41"/>
      <c r="J622" s="41"/>
      <c r="K622" s="28"/>
      <c r="L622" s="28"/>
      <c r="M622" s="127"/>
      <c r="N622" s="120"/>
    </row>
    <row r="623" spans="3:14" s="25" customFormat="1">
      <c r="C623" s="26"/>
      <c r="D623" s="99"/>
      <c r="E623" s="27"/>
      <c r="F623" s="27"/>
      <c r="G623" s="27"/>
      <c r="H623" s="27"/>
      <c r="I623" s="41"/>
      <c r="J623" s="41"/>
      <c r="K623" s="28"/>
      <c r="L623" s="28"/>
      <c r="M623" s="127"/>
      <c r="N623" s="120"/>
    </row>
    <row r="624" spans="3:14" s="25" customFormat="1">
      <c r="C624" s="26"/>
      <c r="D624" s="99"/>
      <c r="E624" s="27"/>
      <c r="F624" s="27"/>
      <c r="G624" s="27"/>
      <c r="H624" s="27"/>
      <c r="I624" s="41"/>
      <c r="J624" s="41"/>
      <c r="K624" s="28"/>
      <c r="L624" s="28"/>
      <c r="M624" s="127"/>
      <c r="N624" s="120"/>
    </row>
    <row r="625" spans="3:14" s="25" customFormat="1">
      <c r="C625" s="26"/>
      <c r="D625" s="99"/>
      <c r="E625" s="27"/>
      <c r="F625" s="27"/>
      <c r="G625" s="27"/>
      <c r="H625" s="27"/>
      <c r="I625" s="41"/>
      <c r="J625" s="41"/>
      <c r="K625" s="28"/>
      <c r="L625" s="28"/>
      <c r="M625" s="127"/>
      <c r="N625" s="120"/>
    </row>
    <row r="626" spans="3:14" s="25" customFormat="1">
      <c r="C626" s="26"/>
      <c r="D626" s="99"/>
      <c r="E626" s="27"/>
      <c r="F626" s="27"/>
      <c r="G626" s="27"/>
      <c r="H626" s="27"/>
      <c r="I626" s="41"/>
      <c r="J626" s="41"/>
      <c r="K626" s="28"/>
      <c r="L626" s="28"/>
      <c r="M626" s="127"/>
      <c r="N626" s="120"/>
    </row>
    <row r="627" spans="3:14" s="25" customFormat="1">
      <c r="C627" s="26"/>
      <c r="D627" s="99"/>
      <c r="E627" s="27"/>
      <c r="F627" s="27"/>
      <c r="G627" s="27"/>
      <c r="H627" s="27"/>
      <c r="I627" s="41"/>
      <c r="J627" s="41"/>
      <c r="K627" s="28"/>
      <c r="L627" s="28"/>
      <c r="M627" s="127"/>
      <c r="N627" s="120"/>
    </row>
    <row r="628" spans="3:14" s="25" customFormat="1">
      <c r="C628" s="26"/>
      <c r="D628" s="99"/>
      <c r="E628" s="27"/>
      <c r="F628" s="27"/>
      <c r="G628" s="27"/>
      <c r="H628" s="27"/>
      <c r="I628" s="41"/>
      <c r="J628" s="41"/>
      <c r="K628" s="28"/>
      <c r="L628" s="28"/>
      <c r="M628" s="127"/>
      <c r="N628" s="120"/>
    </row>
    <row r="629" spans="3:14" s="25" customFormat="1">
      <c r="C629" s="26"/>
      <c r="D629" s="99"/>
      <c r="E629" s="27"/>
      <c r="F629" s="27"/>
      <c r="G629" s="27"/>
      <c r="H629" s="27"/>
      <c r="I629" s="41"/>
      <c r="J629" s="41"/>
      <c r="K629" s="28"/>
      <c r="L629" s="28"/>
      <c r="M629" s="127"/>
      <c r="N629" s="120"/>
    </row>
    <row r="630" spans="3:14" s="25" customFormat="1">
      <c r="C630" s="26"/>
      <c r="D630" s="99"/>
      <c r="E630" s="27"/>
      <c r="F630" s="27"/>
      <c r="G630" s="27"/>
      <c r="H630" s="27"/>
      <c r="I630" s="41"/>
      <c r="J630" s="41"/>
      <c r="K630" s="28"/>
      <c r="L630" s="28"/>
      <c r="M630" s="127"/>
      <c r="N630" s="120"/>
    </row>
    <row r="631" spans="3:14" s="25" customFormat="1">
      <c r="C631" s="26"/>
      <c r="D631" s="99"/>
      <c r="E631" s="27"/>
      <c r="F631" s="27"/>
      <c r="G631" s="27"/>
      <c r="H631" s="27"/>
      <c r="I631" s="41"/>
      <c r="J631" s="41"/>
      <c r="K631" s="28"/>
      <c r="L631" s="28"/>
      <c r="M631" s="127"/>
      <c r="N631" s="120"/>
    </row>
    <row r="632" spans="3:14" s="25" customFormat="1">
      <c r="C632" s="26"/>
      <c r="D632" s="99"/>
      <c r="E632" s="27"/>
      <c r="F632" s="27"/>
      <c r="G632" s="27"/>
      <c r="H632" s="27"/>
      <c r="I632" s="41"/>
      <c r="J632" s="41"/>
      <c r="K632" s="28"/>
      <c r="L632" s="28"/>
      <c r="M632" s="127"/>
      <c r="N632" s="120"/>
    </row>
    <row r="633" spans="3:14" s="25" customFormat="1">
      <c r="C633" s="26"/>
      <c r="D633" s="99"/>
      <c r="E633" s="27"/>
      <c r="F633" s="27"/>
      <c r="G633" s="27"/>
      <c r="H633" s="27"/>
      <c r="I633" s="41"/>
      <c r="J633" s="41"/>
      <c r="K633" s="28"/>
      <c r="L633" s="28"/>
      <c r="M633" s="127"/>
      <c r="N633" s="120"/>
    </row>
    <row r="634" spans="3:14" s="25" customFormat="1">
      <c r="C634" s="26"/>
      <c r="D634" s="99"/>
      <c r="E634" s="27"/>
      <c r="F634" s="27"/>
      <c r="G634" s="27"/>
      <c r="H634" s="27"/>
      <c r="I634" s="41"/>
      <c r="J634" s="41"/>
      <c r="K634" s="28"/>
      <c r="L634" s="28"/>
      <c r="M634" s="127"/>
      <c r="N634" s="120"/>
    </row>
    <row r="635" spans="3:14" s="25" customFormat="1">
      <c r="C635" s="26"/>
      <c r="D635" s="99"/>
      <c r="E635" s="27"/>
      <c r="F635" s="27"/>
      <c r="G635" s="27"/>
      <c r="H635" s="27"/>
      <c r="I635" s="41"/>
      <c r="J635" s="41"/>
      <c r="K635" s="28"/>
      <c r="L635" s="28"/>
      <c r="M635" s="127"/>
      <c r="N635" s="120"/>
    </row>
    <row r="636" spans="3:14" s="25" customFormat="1">
      <c r="C636" s="26"/>
      <c r="D636" s="99"/>
      <c r="E636" s="27"/>
      <c r="F636" s="27"/>
      <c r="G636" s="27"/>
      <c r="H636" s="27"/>
      <c r="I636" s="41"/>
      <c r="J636" s="41"/>
      <c r="K636" s="28"/>
      <c r="L636" s="28"/>
      <c r="M636" s="127"/>
      <c r="N636" s="120"/>
    </row>
    <row r="637" spans="3:14" s="25" customFormat="1">
      <c r="C637" s="26"/>
      <c r="D637" s="99"/>
      <c r="E637" s="27"/>
      <c r="F637" s="27"/>
      <c r="G637" s="27"/>
      <c r="H637" s="27"/>
      <c r="I637" s="41"/>
      <c r="J637" s="41"/>
      <c r="K637" s="28"/>
      <c r="L637" s="28"/>
      <c r="M637" s="127"/>
      <c r="N637" s="120"/>
    </row>
    <row r="638" spans="3:14" s="25" customFormat="1">
      <c r="C638" s="26"/>
      <c r="D638" s="99"/>
      <c r="E638" s="27"/>
      <c r="F638" s="27"/>
      <c r="G638" s="27"/>
      <c r="H638" s="27"/>
      <c r="I638" s="41"/>
      <c r="J638" s="41"/>
      <c r="K638" s="28"/>
      <c r="L638" s="28"/>
      <c r="M638" s="127"/>
      <c r="N638" s="120"/>
    </row>
    <row r="639" spans="3:14" s="25" customFormat="1">
      <c r="C639" s="26"/>
      <c r="D639" s="99"/>
      <c r="E639" s="27"/>
      <c r="F639" s="27"/>
      <c r="G639" s="27"/>
      <c r="H639" s="27"/>
      <c r="I639" s="41"/>
      <c r="J639" s="41"/>
      <c r="K639" s="28"/>
      <c r="L639" s="28"/>
      <c r="M639" s="127"/>
      <c r="N639" s="120"/>
    </row>
    <row r="640" spans="3:14" s="25" customFormat="1">
      <c r="C640" s="26"/>
      <c r="D640" s="99"/>
      <c r="E640" s="27"/>
      <c r="F640" s="27"/>
      <c r="G640" s="27"/>
      <c r="H640" s="27"/>
      <c r="I640" s="41"/>
      <c r="J640" s="41"/>
      <c r="K640" s="28"/>
      <c r="L640" s="28"/>
      <c r="M640" s="127"/>
      <c r="N640" s="120"/>
    </row>
    <row r="641" spans="3:14" s="25" customFormat="1">
      <c r="C641" s="26"/>
      <c r="D641" s="99"/>
      <c r="E641" s="27"/>
      <c r="F641" s="27"/>
      <c r="G641" s="27"/>
      <c r="H641" s="27"/>
      <c r="I641" s="41"/>
      <c r="J641" s="41"/>
      <c r="K641" s="28"/>
      <c r="L641" s="28"/>
      <c r="M641" s="127"/>
      <c r="N641" s="120"/>
    </row>
    <row r="642" spans="3:14" s="25" customFormat="1">
      <c r="C642" s="26"/>
      <c r="D642" s="99"/>
      <c r="E642" s="27"/>
      <c r="F642" s="27"/>
      <c r="G642" s="27"/>
      <c r="H642" s="27"/>
      <c r="I642" s="41"/>
      <c r="J642" s="41"/>
      <c r="K642" s="28"/>
      <c r="L642" s="28"/>
      <c r="M642" s="127"/>
      <c r="N642" s="120"/>
    </row>
    <row r="643" spans="3:14" s="25" customFormat="1">
      <c r="C643" s="26"/>
      <c r="D643" s="99"/>
      <c r="E643" s="27"/>
      <c r="F643" s="27"/>
      <c r="G643" s="27"/>
      <c r="H643" s="27"/>
      <c r="I643" s="41"/>
      <c r="J643" s="41"/>
      <c r="K643" s="28"/>
      <c r="L643" s="28"/>
      <c r="M643" s="127"/>
      <c r="N643" s="120"/>
    </row>
    <row r="644" spans="3:14" s="25" customFormat="1">
      <c r="C644" s="26"/>
      <c r="D644" s="99"/>
      <c r="E644" s="27"/>
      <c r="F644" s="27"/>
      <c r="G644" s="27"/>
      <c r="H644" s="27"/>
      <c r="I644" s="41"/>
      <c r="J644" s="41"/>
      <c r="K644" s="28"/>
      <c r="L644" s="28"/>
      <c r="M644" s="127"/>
      <c r="N644" s="120"/>
    </row>
    <row r="645" spans="3:14" s="25" customFormat="1">
      <c r="C645" s="26"/>
      <c r="D645" s="99"/>
      <c r="E645" s="27"/>
      <c r="F645" s="27"/>
      <c r="G645" s="27"/>
      <c r="H645" s="31"/>
      <c r="I645" s="33"/>
      <c r="J645" s="41"/>
      <c r="K645" s="28"/>
      <c r="L645" s="28"/>
      <c r="M645" s="127"/>
      <c r="N645" s="120"/>
    </row>
    <row r="646" spans="3:14" s="25" customFormat="1">
      <c r="C646" s="26"/>
      <c r="D646" s="99"/>
      <c r="E646" s="27"/>
      <c r="F646" s="27"/>
      <c r="G646" s="27"/>
      <c r="H646" s="27"/>
      <c r="I646" s="41"/>
      <c r="J646" s="41"/>
      <c r="K646" s="28"/>
      <c r="L646" s="28"/>
      <c r="M646" s="127"/>
      <c r="N646" s="120"/>
    </row>
    <row r="647" spans="3:14" s="25" customFormat="1">
      <c r="C647" s="26"/>
      <c r="D647" s="99"/>
      <c r="E647" s="27"/>
      <c r="F647" s="27"/>
      <c r="G647" s="27"/>
      <c r="H647" s="27"/>
      <c r="I647" s="41"/>
      <c r="J647" s="41"/>
      <c r="K647" s="28"/>
      <c r="L647" s="28"/>
      <c r="M647" s="127"/>
      <c r="N647" s="120"/>
    </row>
    <row r="648" spans="3:14" s="25" customFormat="1">
      <c r="C648" s="26"/>
      <c r="D648" s="99"/>
      <c r="E648" s="27"/>
      <c r="F648" s="27"/>
      <c r="G648" s="27"/>
      <c r="H648" s="27"/>
      <c r="I648" s="41"/>
      <c r="J648" s="41"/>
      <c r="K648" s="28"/>
      <c r="L648" s="28"/>
      <c r="M648" s="127"/>
      <c r="N648" s="120"/>
    </row>
    <row r="649" spans="3:14" s="25" customFormat="1">
      <c r="C649" s="26"/>
      <c r="D649" s="99"/>
      <c r="E649" s="27"/>
      <c r="F649" s="27"/>
      <c r="G649" s="27"/>
      <c r="H649" s="27"/>
      <c r="I649" s="41"/>
      <c r="J649" s="41"/>
      <c r="K649" s="28"/>
      <c r="L649" s="28"/>
      <c r="M649" s="127"/>
      <c r="N649" s="120"/>
    </row>
    <row r="650" spans="3:14" s="25" customFormat="1">
      <c r="C650" s="26"/>
      <c r="D650" s="99"/>
      <c r="E650" s="27"/>
      <c r="F650" s="27"/>
      <c r="G650" s="27"/>
      <c r="H650" s="27"/>
      <c r="I650" s="41"/>
      <c r="J650" s="41"/>
      <c r="K650" s="28"/>
      <c r="L650" s="28"/>
      <c r="M650" s="127"/>
      <c r="N650" s="120"/>
    </row>
    <row r="651" spans="3:14" s="25" customFormat="1">
      <c r="C651" s="26"/>
      <c r="D651" s="99"/>
      <c r="E651" s="27"/>
      <c r="F651" s="27"/>
      <c r="G651" s="27"/>
      <c r="H651" s="27"/>
      <c r="I651" s="41"/>
      <c r="J651" s="41"/>
      <c r="K651" s="28"/>
      <c r="L651" s="28"/>
      <c r="M651" s="127"/>
      <c r="N651" s="120"/>
    </row>
    <row r="652" spans="3:14" s="25" customFormat="1">
      <c r="C652" s="26"/>
      <c r="D652" s="99"/>
      <c r="E652" s="27"/>
      <c r="F652" s="27"/>
      <c r="G652" s="27"/>
      <c r="H652" s="27"/>
      <c r="I652" s="41"/>
      <c r="J652" s="41"/>
      <c r="K652" s="28"/>
      <c r="L652" s="28"/>
      <c r="M652" s="127"/>
      <c r="N652" s="120"/>
    </row>
    <row r="653" spans="3:14" s="25" customFormat="1">
      <c r="C653" s="26"/>
      <c r="D653" s="99"/>
      <c r="E653" s="27"/>
      <c r="F653" s="27"/>
      <c r="G653" s="27"/>
      <c r="H653" s="27"/>
      <c r="I653" s="41"/>
      <c r="J653" s="41"/>
      <c r="K653" s="28"/>
      <c r="L653" s="28"/>
      <c r="M653" s="127"/>
      <c r="N653" s="120"/>
    </row>
    <row r="654" spans="3:14" s="25" customFormat="1">
      <c r="C654" s="26"/>
      <c r="D654" s="99"/>
      <c r="E654" s="27"/>
      <c r="F654" s="27"/>
      <c r="G654" s="27"/>
      <c r="H654" s="27"/>
      <c r="I654" s="41"/>
      <c r="J654" s="41"/>
      <c r="K654" s="28"/>
      <c r="L654" s="28"/>
      <c r="M654" s="127"/>
      <c r="N654" s="120"/>
    </row>
    <row r="655" spans="3:14" s="25" customFormat="1">
      <c r="C655" s="26"/>
      <c r="D655" s="99"/>
      <c r="E655" s="27"/>
      <c r="F655" s="27"/>
      <c r="G655" s="27"/>
      <c r="H655" s="27"/>
      <c r="I655" s="41"/>
      <c r="J655" s="41"/>
      <c r="K655" s="28"/>
      <c r="L655" s="28"/>
      <c r="M655" s="127"/>
      <c r="N655" s="120"/>
    </row>
    <row r="656" spans="3:14" s="25" customFormat="1">
      <c r="C656" s="26"/>
      <c r="D656" s="99"/>
      <c r="E656" s="27"/>
      <c r="F656" s="27"/>
      <c r="G656" s="27"/>
      <c r="H656" s="27"/>
      <c r="I656" s="41"/>
      <c r="J656" s="41"/>
      <c r="K656" s="28"/>
      <c r="L656" s="28"/>
      <c r="M656" s="127"/>
      <c r="N656" s="120"/>
    </row>
    <row r="657" spans="3:14" s="25" customFormat="1">
      <c r="C657" s="26"/>
      <c r="D657" s="99"/>
      <c r="E657" s="27"/>
      <c r="F657" s="27"/>
      <c r="G657" s="27"/>
      <c r="H657" s="27"/>
      <c r="I657" s="41"/>
      <c r="J657" s="41"/>
      <c r="K657" s="28"/>
      <c r="L657" s="28"/>
      <c r="M657" s="127"/>
      <c r="N657" s="120"/>
    </row>
    <row r="658" spans="3:14" s="25" customFormat="1">
      <c r="C658" s="26"/>
      <c r="D658" s="99"/>
      <c r="E658" s="27"/>
      <c r="F658" s="27"/>
      <c r="G658" s="27"/>
      <c r="H658" s="31"/>
      <c r="I658" s="33"/>
      <c r="J658" s="41"/>
      <c r="K658" s="28"/>
      <c r="L658" s="28"/>
      <c r="M658" s="127"/>
      <c r="N658" s="120"/>
    </row>
    <row r="659" spans="3:14" s="25" customFormat="1">
      <c r="C659" s="26"/>
      <c r="D659" s="99"/>
      <c r="E659" s="27"/>
      <c r="F659" s="27"/>
      <c r="G659" s="27"/>
      <c r="H659" s="27"/>
      <c r="I659" s="41"/>
      <c r="J659" s="41"/>
      <c r="K659" s="28"/>
      <c r="L659" s="28"/>
      <c r="M659" s="127"/>
      <c r="N659" s="120"/>
    </row>
    <row r="660" spans="3:14" s="25" customFormat="1">
      <c r="C660" s="26"/>
      <c r="D660" s="99"/>
      <c r="E660" s="27"/>
      <c r="F660" s="27"/>
      <c r="G660" s="27"/>
      <c r="H660" s="27"/>
      <c r="I660" s="41"/>
      <c r="J660" s="41"/>
      <c r="K660" s="28"/>
      <c r="L660" s="28"/>
      <c r="M660" s="127"/>
      <c r="N660" s="120"/>
    </row>
    <row r="661" spans="3:14" s="25" customFormat="1">
      <c r="D661" s="27"/>
      <c r="E661" s="27"/>
      <c r="F661" s="27"/>
      <c r="G661" s="27"/>
      <c r="H661" s="27"/>
      <c r="I661" s="41"/>
      <c r="J661" s="41"/>
      <c r="K661" s="28"/>
      <c r="L661" s="28"/>
      <c r="M661" s="127"/>
      <c r="N661" s="120"/>
    </row>
    <row r="662" spans="3:14" s="25" customFormat="1">
      <c r="C662" s="26"/>
      <c r="D662" s="99"/>
      <c r="E662" s="29"/>
      <c r="F662" s="29"/>
      <c r="G662" s="27"/>
      <c r="H662" s="32"/>
      <c r="I662" s="41"/>
      <c r="J662" s="41"/>
      <c r="K662" s="28"/>
      <c r="L662" s="28"/>
      <c r="M662" s="127"/>
      <c r="N662" s="120"/>
    </row>
    <row r="663" spans="3:14" s="25" customFormat="1">
      <c r="C663" s="26"/>
      <c r="D663" s="99"/>
      <c r="E663" s="29"/>
      <c r="F663" s="29"/>
      <c r="G663" s="27"/>
      <c r="H663" s="32"/>
      <c r="I663" s="41"/>
      <c r="J663" s="41"/>
      <c r="K663" s="28"/>
      <c r="L663" s="28"/>
      <c r="M663" s="127"/>
      <c r="N663" s="120"/>
    </row>
    <row r="664" spans="3:14" s="25" customFormat="1">
      <c r="C664" s="26"/>
      <c r="D664" s="99"/>
      <c r="E664" s="29"/>
      <c r="F664" s="29"/>
      <c r="G664" s="27"/>
      <c r="H664" s="32"/>
      <c r="I664" s="41"/>
      <c r="J664" s="41"/>
      <c r="K664" s="28"/>
      <c r="L664" s="28"/>
      <c r="M664" s="127"/>
      <c r="N664" s="120"/>
    </row>
    <row r="665" spans="3:14" s="25" customFormat="1">
      <c r="C665" s="26"/>
      <c r="D665" s="99"/>
      <c r="E665" s="29"/>
      <c r="F665" s="29"/>
      <c r="G665" s="27"/>
      <c r="H665" s="32"/>
      <c r="I665" s="41"/>
      <c r="J665" s="41"/>
      <c r="K665" s="28"/>
      <c r="L665" s="28"/>
      <c r="M665" s="127"/>
      <c r="N665" s="120"/>
    </row>
    <row r="666" spans="3:14" s="25" customFormat="1">
      <c r="C666" s="26"/>
      <c r="D666" s="99"/>
      <c r="E666" s="29"/>
      <c r="F666" s="29"/>
      <c r="G666" s="27"/>
      <c r="H666" s="32"/>
      <c r="I666" s="41"/>
      <c r="J666" s="41"/>
      <c r="K666" s="28"/>
      <c r="L666" s="28"/>
      <c r="M666" s="127"/>
      <c r="N666" s="120"/>
    </row>
    <row r="667" spans="3:14" s="25" customFormat="1">
      <c r="C667" s="26"/>
      <c r="D667" s="99"/>
      <c r="E667" s="29"/>
      <c r="F667" s="29"/>
      <c r="G667" s="27"/>
      <c r="H667" s="32"/>
      <c r="I667" s="41"/>
      <c r="J667" s="41"/>
      <c r="K667" s="28"/>
      <c r="L667" s="28"/>
      <c r="M667" s="127"/>
      <c r="N667" s="120"/>
    </row>
    <row r="668" spans="3:14" s="25" customFormat="1">
      <c r="C668" s="26"/>
      <c r="D668" s="99"/>
      <c r="E668" s="29"/>
      <c r="F668" s="29"/>
      <c r="G668" s="27"/>
      <c r="H668" s="32"/>
      <c r="I668" s="41"/>
      <c r="J668" s="41"/>
      <c r="K668" s="28"/>
      <c r="L668" s="28"/>
      <c r="M668" s="127"/>
      <c r="N668" s="120"/>
    </row>
    <row r="669" spans="3:14" s="25" customFormat="1">
      <c r="C669" s="26"/>
      <c r="D669" s="99"/>
      <c r="E669" s="29"/>
      <c r="F669" s="29"/>
      <c r="G669" s="27"/>
      <c r="H669" s="32"/>
      <c r="I669" s="41"/>
      <c r="J669" s="41"/>
      <c r="K669" s="28"/>
      <c r="L669" s="28"/>
      <c r="M669" s="127"/>
      <c r="N669" s="120"/>
    </row>
    <row r="670" spans="3:14" s="25" customFormat="1">
      <c r="C670" s="26"/>
      <c r="D670" s="99"/>
      <c r="E670" s="29"/>
      <c r="F670" s="29"/>
      <c r="G670" s="27"/>
      <c r="H670" s="32"/>
      <c r="I670" s="41"/>
      <c r="J670" s="41"/>
      <c r="K670" s="28"/>
      <c r="L670" s="28"/>
      <c r="M670" s="127"/>
      <c r="N670" s="120"/>
    </row>
    <row r="671" spans="3:14" s="25" customFormat="1">
      <c r="C671" s="26"/>
      <c r="D671" s="99"/>
      <c r="E671" s="27"/>
      <c r="F671" s="27"/>
      <c r="G671" s="27"/>
      <c r="H671" s="27"/>
      <c r="I671" s="41"/>
      <c r="J671" s="41"/>
      <c r="K671" s="28"/>
      <c r="L671" s="28"/>
      <c r="M671" s="127"/>
      <c r="N671" s="120"/>
    </row>
    <row r="672" spans="3:14" s="25" customFormat="1">
      <c r="C672" s="26"/>
      <c r="D672" s="99"/>
      <c r="E672" s="27"/>
      <c r="F672" s="27"/>
      <c r="G672" s="27"/>
      <c r="H672" s="27"/>
      <c r="I672" s="41"/>
      <c r="J672" s="41"/>
      <c r="K672" s="28"/>
      <c r="L672" s="28"/>
      <c r="M672" s="127"/>
      <c r="N672" s="120"/>
    </row>
    <row r="673" spans="3:14" s="25" customFormat="1">
      <c r="C673" s="26"/>
      <c r="D673" s="99"/>
      <c r="E673" s="27"/>
      <c r="F673" s="27"/>
      <c r="G673" s="27"/>
      <c r="H673" s="27"/>
      <c r="I673" s="41"/>
      <c r="J673" s="41"/>
      <c r="K673" s="28"/>
      <c r="L673" s="28"/>
      <c r="M673" s="127"/>
      <c r="N673" s="120"/>
    </row>
    <row r="674" spans="3:14" s="25" customFormat="1">
      <c r="C674" s="26"/>
      <c r="D674" s="99"/>
      <c r="E674" s="27"/>
      <c r="F674" s="27"/>
      <c r="G674" s="27"/>
      <c r="H674" s="31"/>
      <c r="I674" s="33"/>
      <c r="J674" s="41"/>
      <c r="K674" s="28"/>
      <c r="L674" s="28"/>
      <c r="M674" s="127"/>
      <c r="N674" s="120"/>
    </row>
    <row r="675" spans="3:14" s="25" customFormat="1">
      <c r="C675" s="26"/>
      <c r="D675" s="99"/>
      <c r="E675" s="27"/>
      <c r="F675" s="27"/>
      <c r="G675" s="27"/>
      <c r="H675" s="31"/>
      <c r="I675" s="33"/>
      <c r="J675" s="41"/>
      <c r="K675" s="28"/>
      <c r="L675" s="28"/>
      <c r="M675" s="127"/>
      <c r="N675" s="120"/>
    </row>
    <row r="676" spans="3:14" s="25" customFormat="1">
      <c r="C676" s="26"/>
      <c r="D676" s="99"/>
      <c r="E676" s="27"/>
      <c r="F676" s="27"/>
      <c r="G676" s="27"/>
      <c r="H676" s="27"/>
      <c r="I676" s="41"/>
      <c r="J676" s="41"/>
      <c r="K676" s="28"/>
      <c r="L676" s="28"/>
      <c r="M676" s="127"/>
      <c r="N676" s="120"/>
    </row>
    <row r="677" spans="3:14" s="25" customFormat="1">
      <c r="C677" s="26"/>
      <c r="D677" s="99"/>
      <c r="E677" s="27"/>
      <c r="F677" s="27"/>
      <c r="G677" s="27"/>
      <c r="H677" s="27"/>
      <c r="I677" s="41"/>
      <c r="J677" s="41"/>
      <c r="K677" s="28"/>
      <c r="L677" s="28"/>
      <c r="M677" s="127"/>
      <c r="N677" s="120"/>
    </row>
    <row r="678" spans="3:14" s="25" customFormat="1">
      <c r="C678" s="26"/>
      <c r="D678" s="99"/>
      <c r="E678" s="27"/>
      <c r="F678" s="27"/>
      <c r="G678" s="27"/>
      <c r="H678" s="27"/>
      <c r="I678" s="41"/>
      <c r="J678" s="41"/>
      <c r="K678" s="28"/>
      <c r="L678" s="28"/>
      <c r="M678" s="127"/>
      <c r="N678" s="120"/>
    </row>
    <row r="679" spans="3:14" s="25" customFormat="1">
      <c r="C679" s="26"/>
      <c r="D679" s="99"/>
      <c r="E679" s="27"/>
      <c r="F679" s="27"/>
      <c r="G679" s="27"/>
      <c r="H679" s="27"/>
      <c r="I679" s="41"/>
      <c r="J679" s="41"/>
      <c r="K679" s="28"/>
      <c r="L679" s="28"/>
      <c r="M679" s="127"/>
      <c r="N679" s="120"/>
    </row>
    <row r="680" spans="3:14" s="25" customFormat="1">
      <c r="C680" s="26"/>
      <c r="D680" s="99"/>
      <c r="E680" s="27"/>
      <c r="F680" s="27"/>
      <c r="G680" s="27"/>
      <c r="H680" s="27"/>
      <c r="I680" s="41"/>
      <c r="J680" s="41"/>
      <c r="K680" s="28"/>
      <c r="L680" s="28"/>
      <c r="M680" s="127"/>
      <c r="N680" s="120"/>
    </row>
    <row r="681" spans="3:14" s="25" customFormat="1">
      <c r="C681" s="26"/>
      <c r="D681" s="99"/>
      <c r="E681" s="27"/>
      <c r="F681" s="27"/>
      <c r="G681" s="27"/>
      <c r="H681" s="27"/>
      <c r="I681" s="41"/>
      <c r="J681" s="41"/>
      <c r="K681" s="28"/>
      <c r="L681" s="28"/>
      <c r="M681" s="127"/>
      <c r="N681" s="120"/>
    </row>
    <row r="682" spans="3:14" s="25" customFormat="1">
      <c r="C682" s="26"/>
      <c r="D682" s="99"/>
      <c r="E682" s="27"/>
      <c r="F682" s="27"/>
      <c r="G682" s="27"/>
      <c r="H682" s="31"/>
      <c r="I682" s="33"/>
      <c r="J682" s="41"/>
      <c r="K682" s="28"/>
      <c r="L682" s="28"/>
      <c r="M682" s="127"/>
      <c r="N682" s="120"/>
    </row>
    <row r="683" spans="3:14" s="25" customFormat="1">
      <c r="C683" s="26"/>
      <c r="D683" s="99"/>
      <c r="E683" s="27"/>
      <c r="F683" s="27"/>
      <c r="G683" s="27"/>
      <c r="H683" s="31"/>
      <c r="I683" s="33"/>
      <c r="J683" s="41"/>
      <c r="K683" s="28"/>
      <c r="L683" s="28"/>
      <c r="M683" s="127"/>
      <c r="N683" s="120"/>
    </row>
    <row r="684" spans="3:14" s="25" customFormat="1">
      <c r="C684" s="26"/>
      <c r="D684" s="99"/>
      <c r="E684" s="27"/>
      <c r="F684" s="27"/>
      <c r="G684" s="27"/>
      <c r="H684" s="27"/>
      <c r="I684" s="41"/>
      <c r="J684" s="41"/>
      <c r="K684" s="28"/>
      <c r="L684" s="28"/>
      <c r="M684" s="127"/>
      <c r="N684" s="120"/>
    </row>
    <row r="685" spans="3:14" s="25" customFormat="1">
      <c r="C685" s="26"/>
      <c r="D685" s="99"/>
      <c r="E685" s="27"/>
      <c r="F685" s="27"/>
      <c r="G685" s="27"/>
      <c r="H685" s="27"/>
      <c r="I685" s="41"/>
      <c r="J685" s="41"/>
      <c r="K685" s="28"/>
      <c r="L685" s="28"/>
      <c r="M685" s="127"/>
      <c r="N685" s="120"/>
    </row>
    <row r="686" spans="3:14" s="25" customFormat="1">
      <c r="C686" s="26"/>
      <c r="D686" s="99"/>
      <c r="E686" s="27"/>
      <c r="F686" s="27"/>
      <c r="G686" s="27"/>
      <c r="H686" s="27"/>
      <c r="I686" s="41"/>
      <c r="J686" s="41"/>
      <c r="K686" s="28"/>
      <c r="L686" s="28"/>
      <c r="M686" s="127"/>
      <c r="N686" s="120"/>
    </row>
    <row r="687" spans="3:14" s="25" customFormat="1">
      <c r="C687" s="26"/>
      <c r="D687" s="99"/>
      <c r="E687" s="27"/>
      <c r="F687" s="27"/>
      <c r="G687" s="27"/>
      <c r="H687" s="27"/>
      <c r="I687" s="41"/>
      <c r="J687" s="41"/>
      <c r="K687" s="28"/>
      <c r="L687" s="28"/>
      <c r="M687" s="127"/>
      <c r="N687" s="120"/>
    </row>
    <row r="688" spans="3:14" s="25" customFormat="1">
      <c r="C688" s="26"/>
      <c r="D688" s="99"/>
      <c r="E688" s="27"/>
      <c r="F688" s="27"/>
      <c r="G688" s="27"/>
      <c r="H688" s="27"/>
      <c r="I688" s="41"/>
      <c r="J688" s="41"/>
      <c r="K688" s="28"/>
      <c r="L688" s="28"/>
      <c r="M688" s="127"/>
      <c r="N688" s="120"/>
    </row>
    <row r="689" spans="3:14" s="25" customFormat="1">
      <c r="C689" s="26"/>
      <c r="D689" s="99"/>
      <c r="E689" s="27"/>
      <c r="F689" s="27"/>
      <c r="G689" s="27"/>
      <c r="H689" s="27"/>
      <c r="I689" s="41"/>
      <c r="J689" s="41"/>
      <c r="K689" s="28"/>
      <c r="L689" s="28"/>
      <c r="M689" s="127"/>
      <c r="N689" s="120"/>
    </row>
    <row r="690" spans="3:14" s="25" customFormat="1">
      <c r="C690" s="26"/>
      <c r="D690" s="99"/>
      <c r="E690" s="27"/>
      <c r="F690" s="27"/>
      <c r="G690" s="27"/>
      <c r="H690" s="27"/>
      <c r="I690" s="41"/>
      <c r="J690" s="41"/>
      <c r="K690" s="28"/>
      <c r="L690" s="28"/>
      <c r="M690" s="127"/>
      <c r="N690" s="120"/>
    </row>
    <row r="691" spans="3:14" s="25" customFormat="1">
      <c r="C691" s="26"/>
      <c r="D691" s="99"/>
      <c r="E691" s="27"/>
      <c r="F691" s="27"/>
      <c r="G691" s="34"/>
      <c r="H691" s="27"/>
      <c r="I691" s="41"/>
      <c r="J691" s="41"/>
      <c r="K691" s="28"/>
      <c r="L691" s="28"/>
      <c r="M691" s="127"/>
      <c r="N691" s="120"/>
    </row>
    <row r="692" spans="3:14" s="25" customFormat="1">
      <c r="C692" s="26"/>
      <c r="D692" s="99"/>
      <c r="E692" s="27"/>
      <c r="F692" s="27"/>
      <c r="G692" s="27"/>
      <c r="H692" s="27"/>
      <c r="I692" s="41"/>
      <c r="J692" s="41"/>
      <c r="K692" s="28"/>
      <c r="L692" s="28"/>
      <c r="M692" s="127"/>
      <c r="N692" s="120"/>
    </row>
    <row r="693" spans="3:14" s="25" customFormat="1">
      <c r="C693" s="26"/>
      <c r="D693" s="99"/>
      <c r="E693" s="27"/>
      <c r="F693" s="27"/>
      <c r="G693" s="27"/>
      <c r="H693" s="27"/>
      <c r="I693" s="41"/>
      <c r="J693" s="41"/>
      <c r="K693" s="28"/>
      <c r="L693" s="28"/>
      <c r="M693" s="127"/>
      <c r="N693" s="120"/>
    </row>
    <row r="694" spans="3:14" s="25" customFormat="1">
      <c r="C694" s="26"/>
      <c r="D694" s="99"/>
      <c r="E694" s="27"/>
      <c r="F694" s="27"/>
      <c r="G694" s="27"/>
      <c r="H694" s="27"/>
      <c r="I694" s="41"/>
      <c r="J694" s="41"/>
      <c r="K694" s="28"/>
      <c r="L694" s="28"/>
      <c r="M694" s="127"/>
      <c r="N694" s="120"/>
    </row>
    <row r="695" spans="3:14" s="25" customFormat="1">
      <c r="C695" s="26"/>
      <c r="D695" s="99"/>
      <c r="E695" s="27"/>
      <c r="F695" s="27"/>
      <c r="G695" s="27"/>
      <c r="H695" s="27"/>
      <c r="I695" s="41"/>
      <c r="J695" s="41"/>
      <c r="K695" s="28"/>
      <c r="L695" s="28"/>
      <c r="M695" s="127"/>
      <c r="N695" s="120"/>
    </row>
    <row r="696" spans="3:14" s="25" customFormat="1">
      <c r="C696" s="26"/>
      <c r="D696" s="99"/>
      <c r="E696" s="27"/>
      <c r="F696" s="27"/>
      <c r="G696" s="27"/>
      <c r="H696" s="27"/>
      <c r="I696" s="41"/>
      <c r="J696" s="41"/>
      <c r="K696" s="28"/>
      <c r="L696" s="28"/>
      <c r="M696" s="127"/>
      <c r="N696" s="120"/>
    </row>
    <row r="697" spans="3:14" s="25" customFormat="1">
      <c r="C697" s="26"/>
      <c r="D697" s="99"/>
      <c r="E697" s="27"/>
      <c r="F697" s="27"/>
      <c r="G697" s="27"/>
      <c r="H697" s="27"/>
      <c r="I697" s="41"/>
      <c r="J697" s="41"/>
      <c r="K697" s="28"/>
      <c r="L697" s="28"/>
      <c r="M697" s="127"/>
      <c r="N697" s="120"/>
    </row>
    <row r="698" spans="3:14" s="25" customFormat="1">
      <c r="C698" s="26"/>
      <c r="D698" s="99"/>
      <c r="E698" s="27"/>
      <c r="F698" s="27"/>
      <c r="G698" s="27"/>
      <c r="H698" s="27"/>
      <c r="I698" s="41"/>
      <c r="J698" s="41"/>
      <c r="K698" s="28"/>
      <c r="L698" s="28"/>
      <c r="M698" s="127"/>
      <c r="N698" s="120"/>
    </row>
    <row r="699" spans="3:14" s="25" customFormat="1">
      <c r="C699" s="26"/>
      <c r="D699" s="99"/>
      <c r="E699" s="27"/>
      <c r="F699" s="27"/>
      <c r="G699" s="27"/>
      <c r="H699" s="27"/>
      <c r="I699" s="41"/>
      <c r="J699" s="41"/>
      <c r="K699" s="28"/>
      <c r="L699" s="28"/>
      <c r="M699" s="127"/>
      <c r="N699" s="120"/>
    </row>
    <row r="700" spans="3:14" s="25" customFormat="1">
      <c r="C700" s="26"/>
      <c r="D700" s="99"/>
      <c r="E700" s="27"/>
      <c r="F700" s="27"/>
      <c r="G700" s="27"/>
      <c r="H700" s="31"/>
      <c r="I700" s="33"/>
      <c r="J700" s="41"/>
      <c r="K700" s="28"/>
      <c r="L700" s="28"/>
      <c r="M700" s="127"/>
      <c r="N700" s="120"/>
    </row>
    <row r="701" spans="3:14" s="25" customFormat="1">
      <c r="C701" s="26"/>
      <c r="D701" s="99"/>
      <c r="E701" s="27"/>
      <c r="F701" s="27"/>
      <c r="G701" s="27"/>
      <c r="H701" s="27"/>
      <c r="I701" s="41"/>
      <c r="J701" s="41"/>
      <c r="K701" s="28"/>
      <c r="L701" s="28"/>
      <c r="M701" s="127"/>
      <c r="N701" s="120"/>
    </row>
    <row r="702" spans="3:14" s="25" customFormat="1">
      <c r="C702" s="26"/>
      <c r="D702" s="99"/>
      <c r="E702" s="27"/>
      <c r="F702" s="27"/>
      <c r="G702" s="27"/>
      <c r="H702" s="27"/>
      <c r="I702" s="41"/>
      <c r="J702" s="41"/>
      <c r="K702" s="28"/>
      <c r="L702" s="28"/>
      <c r="M702" s="127"/>
      <c r="N702" s="120"/>
    </row>
    <row r="703" spans="3:14" s="25" customFormat="1">
      <c r="C703" s="26"/>
      <c r="D703" s="99"/>
      <c r="E703" s="27"/>
      <c r="F703" s="27"/>
      <c r="G703" s="27"/>
      <c r="H703" s="27"/>
      <c r="I703" s="41"/>
      <c r="J703" s="41"/>
      <c r="K703" s="28"/>
      <c r="L703" s="28"/>
      <c r="M703" s="127"/>
      <c r="N703" s="120"/>
    </row>
    <row r="704" spans="3:14" s="25" customFormat="1">
      <c r="C704" s="26"/>
      <c r="D704" s="99"/>
      <c r="E704" s="27"/>
      <c r="F704" s="27"/>
      <c r="G704" s="27"/>
      <c r="H704" s="27"/>
      <c r="I704" s="41"/>
      <c r="J704" s="41"/>
      <c r="K704" s="28"/>
      <c r="L704" s="28"/>
      <c r="M704" s="127"/>
      <c r="N704" s="120"/>
    </row>
    <row r="705" spans="3:14" s="25" customFormat="1">
      <c r="C705" s="26"/>
      <c r="D705" s="99"/>
      <c r="E705" s="27"/>
      <c r="F705" s="27"/>
      <c r="G705" s="27"/>
      <c r="H705" s="27"/>
      <c r="I705" s="41"/>
      <c r="J705" s="41"/>
      <c r="K705" s="28"/>
      <c r="L705" s="28"/>
      <c r="M705" s="127"/>
      <c r="N705" s="120"/>
    </row>
    <row r="706" spans="3:14" s="25" customFormat="1">
      <c r="C706" s="26"/>
      <c r="D706" s="99"/>
      <c r="E706" s="27"/>
      <c r="F706" s="27"/>
      <c r="G706" s="27"/>
      <c r="H706" s="27"/>
      <c r="I706" s="41"/>
      <c r="J706" s="41"/>
      <c r="K706" s="28"/>
      <c r="L706" s="28"/>
      <c r="M706" s="127"/>
      <c r="N706" s="120"/>
    </row>
    <row r="707" spans="3:14" s="25" customFormat="1">
      <c r="C707" s="26"/>
      <c r="D707" s="99"/>
      <c r="E707" s="27"/>
      <c r="F707" s="27"/>
      <c r="G707" s="27"/>
      <c r="H707" s="27"/>
      <c r="I707" s="41"/>
      <c r="J707" s="41"/>
      <c r="K707" s="28"/>
      <c r="L707" s="28"/>
      <c r="M707" s="127"/>
      <c r="N707" s="120"/>
    </row>
    <row r="708" spans="3:14" s="25" customFormat="1">
      <c r="C708" s="26"/>
      <c r="D708" s="99"/>
      <c r="E708" s="27"/>
      <c r="F708" s="27"/>
      <c r="G708" s="27"/>
      <c r="H708" s="27"/>
      <c r="I708" s="41"/>
      <c r="J708" s="41"/>
      <c r="K708" s="28"/>
      <c r="L708" s="28"/>
      <c r="M708" s="127"/>
      <c r="N708" s="120"/>
    </row>
    <row r="709" spans="3:14" s="25" customFormat="1">
      <c r="C709" s="26"/>
      <c r="D709" s="99"/>
      <c r="E709" s="27"/>
      <c r="F709" s="27"/>
      <c r="G709" s="27"/>
      <c r="H709" s="27"/>
      <c r="I709" s="41"/>
      <c r="J709" s="41"/>
      <c r="K709" s="28"/>
      <c r="L709" s="28"/>
      <c r="M709" s="127"/>
      <c r="N709" s="120"/>
    </row>
    <row r="710" spans="3:14" s="25" customFormat="1">
      <c r="C710" s="26"/>
      <c r="D710" s="99"/>
      <c r="E710" s="27"/>
      <c r="F710" s="27"/>
      <c r="G710" s="27"/>
      <c r="H710" s="27"/>
      <c r="I710" s="41"/>
      <c r="J710" s="41"/>
      <c r="K710" s="28"/>
      <c r="L710" s="28"/>
      <c r="M710" s="127"/>
      <c r="N710" s="120"/>
    </row>
    <row r="711" spans="3:14" s="25" customFormat="1">
      <c r="C711" s="26"/>
      <c r="D711" s="99"/>
      <c r="E711" s="29"/>
      <c r="F711" s="29"/>
      <c r="G711" s="29"/>
      <c r="H711" s="29"/>
      <c r="I711" s="33"/>
      <c r="J711" s="41"/>
      <c r="K711" s="28"/>
      <c r="L711" s="28"/>
      <c r="M711" s="127"/>
      <c r="N711" s="120"/>
    </row>
    <row r="712" spans="3:14" s="25" customFormat="1">
      <c r="C712" s="26"/>
      <c r="D712" s="99"/>
      <c r="E712" s="29"/>
      <c r="F712" s="29"/>
      <c r="G712" s="29"/>
      <c r="H712" s="29"/>
      <c r="I712" s="33"/>
      <c r="J712" s="41"/>
      <c r="K712" s="28"/>
      <c r="L712" s="28"/>
      <c r="M712" s="127"/>
      <c r="N712" s="120"/>
    </row>
    <row r="713" spans="3:14" s="25" customFormat="1">
      <c r="C713" s="26"/>
      <c r="D713" s="99"/>
      <c r="E713" s="29"/>
      <c r="F713" s="29"/>
      <c r="G713" s="29"/>
      <c r="H713" s="29"/>
      <c r="I713" s="33"/>
      <c r="J713" s="41"/>
      <c r="K713" s="28"/>
      <c r="L713" s="28"/>
      <c r="M713" s="127"/>
      <c r="N713" s="120"/>
    </row>
    <row r="714" spans="3:14" s="25" customFormat="1">
      <c r="C714" s="26"/>
      <c r="D714" s="99"/>
      <c r="E714" s="29"/>
      <c r="F714" s="29"/>
      <c r="G714" s="29"/>
      <c r="H714" s="29"/>
      <c r="I714" s="33"/>
      <c r="J714" s="41"/>
      <c r="K714" s="28"/>
      <c r="L714" s="28"/>
      <c r="M714" s="127"/>
      <c r="N714" s="120"/>
    </row>
    <row r="715" spans="3:14" s="25" customFormat="1">
      <c r="C715" s="26"/>
      <c r="D715" s="99"/>
      <c r="E715" s="29"/>
      <c r="F715" s="29"/>
      <c r="G715" s="29"/>
      <c r="H715" s="29"/>
      <c r="I715" s="33"/>
      <c r="J715" s="41"/>
      <c r="K715" s="28"/>
      <c r="L715" s="28"/>
      <c r="M715" s="127"/>
      <c r="N715" s="120"/>
    </row>
    <row r="716" spans="3:14" s="25" customFormat="1">
      <c r="C716" s="26"/>
      <c r="D716" s="99"/>
      <c r="E716" s="29"/>
      <c r="F716" s="29"/>
      <c r="G716" s="29"/>
      <c r="H716" s="29"/>
      <c r="I716" s="33"/>
      <c r="J716" s="41"/>
      <c r="K716" s="28"/>
      <c r="L716" s="28"/>
      <c r="M716" s="127"/>
      <c r="N716" s="120"/>
    </row>
    <row r="717" spans="3:14" s="25" customFormat="1">
      <c r="C717" s="26"/>
      <c r="D717" s="99"/>
      <c r="E717" s="29"/>
      <c r="F717" s="29"/>
      <c r="G717" s="29"/>
      <c r="H717" s="29"/>
      <c r="I717" s="33"/>
      <c r="J717" s="41"/>
      <c r="K717" s="28"/>
      <c r="L717" s="28"/>
      <c r="M717" s="127"/>
      <c r="N717" s="120"/>
    </row>
    <row r="718" spans="3:14" s="25" customFormat="1">
      <c r="C718" s="26"/>
      <c r="D718" s="99"/>
      <c r="E718" s="29"/>
      <c r="F718" s="29"/>
      <c r="G718" s="29"/>
      <c r="H718" s="31"/>
      <c r="I718" s="33"/>
      <c r="J718" s="41"/>
      <c r="K718" s="28"/>
      <c r="L718" s="28"/>
      <c r="M718" s="127"/>
      <c r="N718" s="120"/>
    </row>
    <row r="719" spans="3:14" s="25" customFormat="1">
      <c r="C719" s="26"/>
      <c r="D719" s="99"/>
      <c r="E719" s="29"/>
      <c r="F719" s="29"/>
      <c r="G719" s="29"/>
      <c r="H719" s="31"/>
      <c r="I719" s="33"/>
      <c r="J719" s="41"/>
      <c r="K719" s="28"/>
      <c r="L719" s="28"/>
      <c r="M719" s="127"/>
      <c r="N719" s="120"/>
    </row>
    <row r="720" spans="3:14" s="25" customFormat="1">
      <c r="C720" s="26"/>
      <c r="D720" s="99"/>
      <c r="E720" s="29"/>
      <c r="F720" s="29"/>
      <c r="G720" s="29"/>
      <c r="H720" s="29"/>
      <c r="I720" s="33"/>
      <c r="J720" s="41"/>
      <c r="K720" s="28"/>
      <c r="L720" s="28"/>
      <c r="M720" s="127"/>
      <c r="N720" s="120"/>
    </row>
    <row r="721" spans="3:14" s="25" customFormat="1">
      <c r="C721" s="26"/>
      <c r="D721" s="99"/>
      <c r="E721" s="29"/>
      <c r="F721" s="29"/>
      <c r="G721" s="29"/>
      <c r="H721" s="29"/>
      <c r="I721" s="33"/>
      <c r="J721" s="41"/>
      <c r="K721" s="28"/>
      <c r="L721" s="28"/>
      <c r="M721" s="127"/>
      <c r="N721" s="120"/>
    </row>
    <row r="722" spans="3:14" s="25" customFormat="1">
      <c r="C722" s="26"/>
      <c r="D722" s="99"/>
      <c r="E722" s="29"/>
      <c r="F722" s="29"/>
      <c r="G722" s="29"/>
      <c r="H722" s="29"/>
      <c r="I722" s="33"/>
      <c r="J722" s="41"/>
      <c r="K722" s="28"/>
      <c r="L722" s="28"/>
      <c r="M722" s="127"/>
      <c r="N722" s="120"/>
    </row>
    <row r="723" spans="3:14" s="25" customFormat="1">
      <c r="C723" s="26"/>
      <c r="D723" s="99"/>
      <c r="E723" s="29"/>
      <c r="F723" s="29"/>
      <c r="G723" s="29"/>
      <c r="H723" s="29"/>
      <c r="I723" s="33"/>
      <c r="J723" s="41"/>
      <c r="K723" s="28"/>
      <c r="L723" s="28"/>
      <c r="M723" s="127"/>
      <c r="N723" s="120"/>
    </row>
    <row r="724" spans="3:14" s="25" customFormat="1">
      <c r="C724" s="26"/>
      <c r="D724" s="99"/>
      <c r="E724" s="29"/>
      <c r="F724" s="29"/>
      <c r="G724" s="29"/>
      <c r="H724" s="29"/>
      <c r="I724" s="33"/>
      <c r="J724" s="41"/>
      <c r="K724" s="28"/>
      <c r="L724" s="28"/>
      <c r="M724" s="127"/>
      <c r="N724" s="120"/>
    </row>
    <row r="725" spans="3:14" s="25" customFormat="1">
      <c r="C725" s="26"/>
      <c r="D725" s="99"/>
      <c r="E725" s="29"/>
      <c r="F725" s="29"/>
      <c r="G725" s="29"/>
      <c r="H725" s="29"/>
      <c r="I725" s="33"/>
      <c r="J725" s="41"/>
      <c r="K725" s="28"/>
      <c r="L725" s="28"/>
      <c r="M725" s="127"/>
      <c r="N725" s="120"/>
    </row>
    <row r="726" spans="3:14" s="25" customFormat="1">
      <c r="C726" s="26"/>
      <c r="D726" s="99"/>
      <c r="E726" s="29"/>
      <c r="F726" s="29"/>
      <c r="G726" s="29"/>
      <c r="H726" s="29"/>
      <c r="I726" s="33"/>
      <c r="J726" s="41"/>
      <c r="K726" s="28"/>
      <c r="L726" s="28"/>
      <c r="M726" s="127"/>
      <c r="N726" s="120"/>
    </row>
    <row r="727" spans="3:14" s="25" customFormat="1">
      <c r="C727" s="26"/>
      <c r="D727" s="99"/>
      <c r="E727" s="29"/>
      <c r="F727" s="29"/>
      <c r="G727" s="29"/>
      <c r="H727" s="31"/>
      <c r="I727" s="33"/>
      <c r="J727" s="41"/>
      <c r="K727" s="28"/>
      <c r="L727" s="28"/>
      <c r="M727" s="127"/>
      <c r="N727" s="120"/>
    </row>
    <row r="728" spans="3:14" s="25" customFormat="1">
      <c r="C728" s="26"/>
      <c r="D728" s="99"/>
      <c r="E728" s="29"/>
      <c r="F728" s="29"/>
      <c r="G728" s="29"/>
      <c r="H728" s="31"/>
      <c r="I728" s="33"/>
      <c r="J728" s="41"/>
      <c r="K728" s="28"/>
      <c r="L728" s="28"/>
      <c r="M728" s="127"/>
      <c r="N728" s="120"/>
    </row>
    <row r="729" spans="3:14" s="25" customFormat="1">
      <c r="C729" s="26"/>
      <c r="D729" s="99"/>
      <c r="E729" s="29"/>
      <c r="F729" s="29"/>
      <c r="G729" s="29"/>
      <c r="H729" s="29"/>
      <c r="I729" s="33"/>
      <c r="J729" s="41"/>
      <c r="K729" s="28"/>
      <c r="L729" s="28"/>
      <c r="M729" s="127"/>
      <c r="N729" s="120"/>
    </row>
    <row r="730" spans="3:14" s="25" customFormat="1">
      <c r="C730" s="26"/>
      <c r="D730" s="99"/>
      <c r="E730" s="29"/>
      <c r="F730" s="29"/>
      <c r="G730" s="29"/>
      <c r="H730" s="29"/>
      <c r="I730" s="33"/>
      <c r="J730" s="41"/>
      <c r="K730" s="28"/>
      <c r="L730" s="28"/>
      <c r="M730" s="127"/>
      <c r="N730" s="120"/>
    </row>
    <row r="731" spans="3:14" s="25" customFormat="1">
      <c r="C731" s="26"/>
      <c r="D731" s="99"/>
      <c r="E731" s="29"/>
      <c r="F731" s="29"/>
      <c r="G731" s="29"/>
      <c r="H731" s="29"/>
      <c r="I731" s="33"/>
      <c r="J731" s="41"/>
      <c r="K731" s="28"/>
      <c r="L731" s="28"/>
      <c r="M731" s="127"/>
      <c r="N731" s="120"/>
    </row>
    <row r="732" spans="3:14" s="25" customFormat="1">
      <c r="C732" s="26"/>
      <c r="D732" s="99"/>
      <c r="E732" s="29"/>
      <c r="F732" s="29"/>
      <c r="G732" s="29"/>
      <c r="H732" s="29"/>
      <c r="I732" s="33"/>
      <c r="J732" s="41"/>
      <c r="K732" s="28"/>
      <c r="L732" s="28"/>
      <c r="M732" s="127"/>
      <c r="N732" s="120"/>
    </row>
    <row r="733" spans="3:14" s="25" customFormat="1">
      <c r="C733" s="26"/>
      <c r="D733" s="99"/>
      <c r="E733" s="29"/>
      <c r="F733" s="29"/>
      <c r="G733" s="29"/>
      <c r="H733" s="29"/>
      <c r="I733" s="33"/>
      <c r="J733" s="41"/>
      <c r="K733" s="28"/>
      <c r="L733" s="28"/>
      <c r="M733" s="127"/>
      <c r="N733" s="120"/>
    </row>
    <row r="734" spans="3:14" s="25" customFormat="1">
      <c r="C734" s="26"/>
      <c r="D734" s="99"/>
      <c r="E734" s="29"/>
      <c r="F734" s="29"/>
      <c r="G734" s="29"/>
      <c r="H734" s="29"/>
      <c r="I734" s="33"/>
      <c r="J734" s="41"/>
      <c r="K734" s="28"/>
      <c r="L734" s="28"/>
      <c r="M734" s="127"/>
      <c r="N734" s="120"/>
    </row>
    <row r="735" spans="3:14" s="25" customFormat="1">
      <c r="C735" s="26"/>
      <c r="D735" s="99"/>
      <c r="E735" s="29"/>
      <c r="F735" s="29"/>
      <c r="G735" s="29"/>
      <c r="H735" s="29"/>
      <c r="I735" s="33"/>
      <c r="J735" s="41"/>
      <c r="K735" s="28"/>
      <c r="L735" s="28"/>
      <c r="M735" s="127"/>
      <c r="N735" s="120"/>
    </row>
    <row r="736" spans="3:14" s="25" customFormat="1">
      <c r="C736" s="26"/>
      <c r="D736" s="99"/>
      <c r="E736" s="29"/>
      <c r="F736" s="29"/>
      <c r="G736" s="29"/>
      <c r="H736" s="31"/>
      <c r="I736" s="33"/>
      <c r="J736" s="41"/>
      <c r="K736" s="28"/>
      <c r="L736" s="28"/>
      <c r="M736" s="127"/>
      <c r="N736" s="120"/>
    </row>
    <row r="737" spans="3:14" s="25" customFormat="1">
      <c r="C737" s="26"/>
      <c r="D737" s="99"/>
      <c r="E737" s="29"/>
      <c r="F737" s="29"/>
      <c r="G737" s="29"/>
      <c r="H737" s="31"/>
      <c r="I737" s="33"/>
      <c r="J737" s="41"/>
      <c r="K737" s="28"/>
      <c r="L737" s="28"/>
      <c r="M737" s="127"/>
      <c r="N737" s="120"/>
    </row>
    <row r="738" spans="3:14" s="25" customFormat="1">
      <c r="C738" s="26"/>
      <c r="D738" s="99"/>
      <c r="E738" s="27"/>
      <c r="F738" s="27"/>
      <c r="G738" s="27"/>
      <c r="H738" s="27"/>
      <c r="I738" s="41"/>
      <c r="J738" s="41"/>
      <c r="K738" s="28"/>
      <c r="L738" s="28"/>
      <c r="M738" s="127"/>
      <c r="N738" s="120"/>
    </row>
    <row r="739" spans="3:14" s="25" customFormat="1">
      <c r="C739" s="26"/>
      <c r="D739" s="99"/>
      <c r="E739" s="27"/>
      <c r="F739" s="27"/>
      <c r="G739" s="27"/>
      <c r="H739" s="27"/>
      <c r="I739" s="41"/>
      <c r="J739" s="41"/>
      <c r="K739" s="28"/>
      <c r="L739" s="28"/>
      <c r="M739" s="127"/>
      <c r="N739" s="120"/>
    </row>
    <row r="740" spans="3:14" s="25" customFormat="1">
      <c r="C740" s="26"/>
      <c r="D740" s="99"/>
      <c r="E740" s="27"/>
      <c r="F740" s="27"/>
      <c r="G740" s="27"/>
      <c r="H740" s="27"/>
      <c r="I740" s="41"/>
      <c r="J740" s="41"/>
      <c r="K740" s="28"/>
      <c r="L740" s="28"/>
      <c r="M740" s="127"/>
      <c r="N740" s="120"/>
    </row>
    <row r="741" spans="3:14" s="25" customFormat="1">
      <c r="C741" s="26"/>
      <c r="D741" s="99"/>
      <c r="E741" s="27"/>
      <c r="F741" s="27"/>
      <c r="G741" s="27"/>
      <c r="H741" s="27"/>
      <c r="I741" s="41"/>
      <c r="J741" s="41"/>
      <c r="K741" s="28"/>
      <c r="L741" s="28"/>
      <c r="M741" s="127"/>
      <c r="N741" s="120"/>
    </row>
    <row r="742" spans="3:14" s="25" customFormat="1">
      <c r="C742" s="26"/>
      <c r="D742" s="99"/>
      <c r="E742" s="27"/>
      <c r="F742" s="27"/>
      <c r="G742" s="27"/>
      <c r="H742" s="27"/>
      <c r="I742" s="41"/>
      <c r="J742" s="41"/>
      <c r="K742" s="28"/>
      <c r="L742" s="28"/>
      <c r="M742" s="127"/>
      <c r="N742" s="120"/>
    </row>
    <row r="743" spans="3:14" s="25" customFormat="1">
      <c r="C743" s="26"/>
      <c r="D743" s="99"/>
      <c r="E743" s="27"/>
      <c r="F743" s="27"/>
      <c r="G743" s="27"/>
      <c r="H743" s="27"/>
      <c r="I743" s="41"/>
      <c r="J743" s="41"/>
      <c r="K743" s="28"/>
      <c r="L743" s="28"/>
      <c r="M743" s="127"/>
      <c r="N743" s="120"/>
    </row>
    <row r="744" spans="3:14" s="25" customFormat="1">
      <c r="C744" s="26"/>
      <c r="D744" s="99"/>
      <c r="E744" s="27"/>
      <c r="F744" s="27"/>
      <c r="G744" s="27"/>
      <c r="H744" s="27"/>
      <c r="I744" s="41"/>
      <c r="J744" s="41"/>
      <c r="K744" s="28"/>
      <c r="L744" s="28"/>
      <c r="M744" s="127"/>
      <c r="N744" s="120"/>
    </row>
    <row r="745" spans="3:14" s="25" customFormat="1">
      <c r="C745" s="26"/>
      <c r="D745" s="99"/>
      <c r="E745" s="27"/>
      <c r="F745" s="27"/>
      <c r="G745" s="27"/>
      <c r="H745" s="27"/>
      <c r="I745" s="41"/>
      <c r="J745" s="41"/>
      <c r="K745" s="28"/>
      <c r="L745" s="28"/>
      <c r="M745" s="127"/>
      <c r="N745" s="120"/>
    </row>
    <row r="746" spans="3:14" s="25" customFormat="1">
      <c r="C746" s="26"/>
      <c r="D746" s="99"/>
      <c r="E746" s="27"/>
      <c r="F746" s="27"/>
      <c r="G746" s="27"/>
      <c r="H746" s="27"/>
      <c r="I746" s="41"/>
      <c r="J746" s="41"/>
      <c r="K746" s="28"/>
      <c r="L746" s="28"/>
      <c r="M746" s="127"/>
      <c r="N746" s="120"/>
    </row>
    <row r="747" spans="3:14" s="25" customFormat="1">
      <c r="C747" s="26"/>
      <c r="D747" s="99"/>
      <c r="E747" s="27"/>
      <c r="F747" s="27"/>
      <c r="G747" s="27"/>
      <c r="H747" s="31"/>
      <c r="I747" s="33"/>
      <c r="J747" s="41"/>
      <c r="K747" s="28"/>
      <c r="L747" s="28"/>
      <c r="M747" s="127"/>
      <c r="N747" s="120"/>
    </row>
    <row r="748" spans="3:14" s="25" customFormat="1">
      <c r="C748" s="26"/>
      <c r="D748" s="99"/>
      <c r="E748" s="27"/>
      <c r="F748" s="27"/>
      <c r="G748" s="27"/>
      <c r="H748" s="31"/>
      <c r="I748" s="33"/>
      <c r="J748" s="41"/>
      <c r="K748" s="28"/>
      <c r="L748" s="28"/>
      <c r="M748" s="127"/>
      <c r="N748" s="120"/>
    </row>
    <row r="749" spans="3:14" s="25" customFormat="1">
      <c r="C749" s="26"/>
      <c r="D749" s="99"/>
      <c r="E749" s="27"/>
      <c r="F749" s="27"/>
      <c r="G749" s="27"/>
      <c r="H749" s="27"/>
      <c r="I749" s="41"/>
      <c r="J749" s="41"/>
      <c r="K749" s="28"/>
      <c r="L749" s="28"/>
      <c r="M749" s="127"/>
      <c r="N749" s="120"/>
    </row>
    <row r="750" spans="3:14" s="25" customFormat="1">
      <c r="C750" s="26"/>
      <c r="D750" s="99"/>
      <c r="E750" s="27"/>
      <c r="F750" s="27"/>
      <c r="G750" s="27"/>
      <c r="H750" s="27"/>
      <c r="I750" s="41"/>
      <c r="J750" s="41"/>
      <c r="K750" s="28"/>
      <c r="L750" s="28"/>
      <c r="M750" s="127"/>
      <c r="N750" s="120"/>
    </row>
    <row r="751" spans="3:14" s="25" customFormat="1">
      <c r="C751" s="26"/>
      <c r="D751" s="99"/>
      <c r="E751" s="27"/>
      <c r="F751" s="27"/>
      <c r="G751" s="27"/>
      <c r="H751" s="27"/>
      <c r="I751" s="41"/>
      <c r="J751" s="41"/>
      <c r="K751" s="28"/>
      <c r="L751" s="28"/>
      <c r="M751" s="127"/>
      <c r="N751" s="120"/>
    </row>
    <row r="752" spans="3:14" s="25" customFormat="1">
      <c r="C752" s="26"/>
      <c r="D752" s="99"/>
      <c r="E752" s="27"/>
      <c r="F752" s="27"/>
      <c r="G752" s="27"/>
      <c r="H752" s="31"/>
      <c r="I752" s="33"/>
      <c r="J752" s="41"/>
      <c r="K752" s="28"/>
      <c r="L752" s="28"/>
      <c r="M752" s="127"/>
      <c r="N752" s="120"/>
    </row>
    <row r="753" spans="3:14" s="25" customFormat="1">
      <c r="C753" s="26"/>
      <c r="D753" s="99"/>
      <c r="E753" s="27"/>
      <c r="F753" s="27"/>
      <c r="G753" s="27"/>
      <c r="H753" s="27"/>
      <c r="I753" s="41"/>
      <c r="J753" s="41"/>
      <c r="K753" s="28"/>
      <c r="L753" s="28"/>
      <c r="M753" s="127"/>
      <c r="N753" s="120"/>
    </row>
    <row r="754" spans="3:14" s="25" customFormat="1">
      <c r="C754" s="26"/>
      <c r="D754" s="99"/>
      <c r="E754" s="27"/>
      <c r="F754" s="27"/>
      <c r="G754" s="27"/>
      <c r="H754" s="27"/>
      <c r="I754" s="41"/>
      <c r="J754" s="41"/>
      <c r="K754" s="28"/>
      <c r="L754" s="28"/>
      <c r="M754" s="127"/>
      <c r="N754" s="120"/>
    </row>
    <row r="755" spans="3:14" s="25" customFormat="1">
      <c r="C755" s="26"/>
      <c r="D755" s="99"/>
      <c r="E755" s="27"/>
      <c r="F755" s="27"/>
      <c r="G755" s="27"/>
      <c r="H755" s="27"/>
      <c r="I755" s="41"/>
      <c r="J755" s="41"/>
      <c r="K755" s="28"/>
      <c r="L755" s="28"/>
      <c r="M755" s="127"/>
      <c r="N755" s="120"/>
    </row>
    <row r="756" spans="3:14" s="25" customFormat="1">
      <c r="C756" s="26"/>
      <c r="D756" s="99"/>
      <c r="E756" s="27"/>
      <c r="F756" s="27"/>
      <c r="G756" s="27"/>
      <c r="H756" s="27"/>
      <c r="I756" s="41"/>
      <c r="J756" s="41"/>
      <c r="K756" s="28"/>
      <c r="L756" s="28"/>
      <c r="M756" s="127"/>
      <c r="N756" s="120"/>
    </row>
    <row r="757" spans="3:14" s="25" customFormat="1">
      <c r="C757" s="26"/>
      <c r="D757" s="99"/>
      <c r="E757" s="27"/>
      <c r="F757" s="27"/>
      <c r="G757" s="27"/>
      <c r="H757" s="27"/>
      <c r="I757" s="41"/>
      <c r="J757" s="41"/>
      <c r="K757" s="28"/>
      <c r="L757" s="28"/>
      <c r="M757" s="127"/>
      <c r="N757" s="120"/>
    </row>
    <row r="758" spans="3:14" s="25" customFormat="1">
      <c r="C758" s="26"/>
      <c r="D758" s="99"/>
      <c r="E758" s="27"/>
      <c r="F758" s="27"/>
      <c r="G758" s="27"/>
      <c r="H758" s="27"/>
      <c r="I758" s="41"/>
      <c r="J758" s="41"/>
      <c r="K758" s="28"/>
      <c r="L758" s="28"/>
      <c r="M758" s="127"/>
      <c r="N758" s="120"/>
    </row>
    <row r="759" spans="3:14" s="25" customFormat="1">
      <c r="C759" s="26"/>
      <c r="D759" s="99"/>
      <c r="E759" s="27"/>
      <c r="F759" s="27"/>
      <c r="G759" s="27"/>
      <c r="H759" s="27"/>
      <c r="I759" s="41"/>
      <c r="J759" s="41"/>
      <c r="K759" s="28"/>
      <c r="L759" s="28"/>
      <c r="M759" s="127"/>
      <c r="N759" s="120"/>
    </row>
    <row r="760" spans="3:14" s="25" customFormat="1">
      <c r="C760" s="26"/>
      <c r="D760" s="99"/>
      <c r="E760" s="27"/>
      <c r="F760" s="27"/>
      <c r="G760" s="27"/>
      <c r="H760" s="27"/>
      <c r="I760" s="41"/>
      <c r="J760" s="41"/>
      <c r="K760" s="28"/>
      <c r="L760" s="28"/>
      <c r="M760" s="127"/>
      <c r="N760" s="120"/>
    </row>
    <row r="761" spans="3:14" s="25" customFormat="1">
      <c r="C761" s="26"/>
      <c r="D761" s="99"/>
      <c r="E761" s="27"/>
      <c r="F761" s="27"/>
      <c r="G761" s="27"/>
      <c r="H761" s="31"/>
      <c r="I761" s="33"/>
      <c r="J761" s="41"/>
      <c r="K761" s="28"/>
      <c r="L761" s="28"/>
      <c r="M761" s="127"/>
      <c r="N761" s="120"/>
    </row>
    <row r="762" spans="3:14" s="25" customFormat="1">
      <c r="C762" s="26"/>
      <c r="D762" s="99"/>
      <c r="E762" s="27"/>
      <c r="F762" s="27"/>
      <c r="G762" s="27"/>
      <c r="H762" s="27"/>
      <c r="I762" s="41"/>
      <c r="J762" s="41"/>
      <c r="K762" s="28"/>
      <c r="L762" s="28"/>
      <c r="M762" s="127"/>
      <c r="N762" s="120"/>
    </row>
    <row r="763" spans="3:14" s="25" customFormat="1">
      <c r="C763" s="26"/>
      <c r="D763" s="99"/>
      <c r="E763" s="27"/>
      <c r="F763" s="27"/>
      <c r="G763" s="27"/>
      <c r="H763" s="27"/>
      <c r="I763" s="41"/>
      <c r="J763" s="41"/>
      <c r="K763" s="28"/>
      <c r="L763" s="28"/>
      <c r="M763" s="127"/>
      <c r="N763" s="120"/>
    </row>
    <row r="764" spans="3:14" s="25" customFormat="1">
      <c r="C764" s="26"/>
      <c r="D764" s="99"/>
      <c r="E764" s="27"/>
      <c r="F764" s="27"/>
      <c r="G764" s="27"/>
      <c r="H764" s="27"/>
      <c r="I764" s="41"/>
      <c r="J764" s="41"/>
      <c r="K764" s="28"/>
      <c r="L764" s="28"/>
      <c r="M764" s="127"/>
      <c r="N764" s="120"/>
    </row>
    <row r="765" spans="3:14" s="25" customFormat="1">
      <c r="C765" s="26"/>
      <c r="D765" s="99"/>
      <c r="E765" s="27"/>
      <c r="F765" s="27"/>
      <c r="G765" s="27"/>
      <c r="H765" s="32"/>
      <c r="I765" s="41"/>
      <c r="J765" s="41"/>
      <c r="K765" s="28"/>
      <c r="L765" s="28"/>
      <c r="M765" s="127"/>
      <c r="N765" s="120"/>
    </row>
    <row r="766" spans="3:14" s="25" customFormat="1">
      <c r="C766" s="26"/>
      <c r="D766" s="99"/>
      <c r="E766" s="27"/>
      <c r="F766" s="27"/>
      <c r="G766" s="27"/>
      <c r="H766" s="32"/>
      <c r="I766" s="41"/>
      <c r="J766" s="41"/>
      <c r="K766" s="28"/>
      <c r="L766" s="28"/>
      <c r="M766" s="127"/>
      <c r="N766" s="120"/>
    </row>
    <row r="767" spans="3:14" s="25" customFormat="1">
      <c r="C767" s="26"/>
      <c r="D767" s="99"/>
      <c r="E767" s="27"/>
      <c r="F767" s="27"/>
      <c r="G767" s="27"/>
      <c r="H767" s="32"/>
      <c r="I767" s="41"/>
      <c r="J767" s="41"/>
      <c r="K767" s="28"/>
      <c r="L767" s="28"/>
      <c r="M767" s="127"/>
      <c r="N767" s="120"/>
    </row>
    <row r="768" spans="3:14" s="25" customFormat="1">
      <c r="C768" s="26"/>
      <c r="D768" s="99"/>
      <c r="E768" s="27"/>
      <c r="F768" s="27"/>
      <c r="G768" s="27"/>
      <c r="H768" s="32"/>
      <c r="I768" s="41"/>
      <c r="J768" s="41"/>
      <c r="K768" s="28"/>
      <c r="L768" s="28"/>
      <c r="M768" s="127"/>
      <c r="N768" s="120"/>
    </row>
    <row r="769" spans="3:14" s="25" customFormat="1">
      <c r="C769" s="26"/>
      <c r="D769" s="99"/>
      <c r="E769" s="27"/>
      <c r="F769" s="27"/>
      <c r="G769" s="27"/>
      <c r="H769" s="32"/>
      <c r="I769" s="41"/>
      <c r="J769" s="41"/>
      <c r="K769" s="28"/>
      <c r="L769" s="28"/>
      <c r="M769" s="127"/>
      <c r="N769" s="120"/>
    </row>
    <row r="770" spans="3:14" s="25" customFormat="1">
      <c r="C770" s="26"/>
      <c r="D770" s="99"/>
      <c r="E770" s="27"/>
      <c r="F770" s="27"/>
      <c r="G770" s="27"/>
      <c r="H770" s="32"/>
      <c r="I770" s="41"/>
      <c r="J770" s="41"/>
      <c r="K770" s="28"/>
      <c r="L770" s="28"/>
      <c r="M770" s="127"/>
      <c r="N770" s="120"/>
    </row>
    <row r="771" spans="3:14" s="25" customFormat="1">
      <c r="C771" s="26"/>
      <c r="D771" s="99"/>
      <c r="E771" s="27"/>
      <c r="F771" s="27"/>
      <c r="G771" s="27"/>
      <c r="H771" s="32"/>
      <c r="I771" s="41"/>
      <c r="J771" s="41"/>
      <c r="K771" s="28"/>
      <c r="L771" s="28"/>
      <c r="M771" s="127"/>
      <c r="N771" s="120"/>
    </row>
    <row r="772" spans="3:14" s="25" customFormat="1">
      <c r="C772" s="26"/>
      <c r="D772" s="99"/>
      <c r="E772" s="27"/>
      <c r="F772" s="27"/>
      <c r="G772" s="27"/>
      <c r="H772" s="32"/>
      <c r="I772" s="41"/>
      <c r="J772" s="41"/>
      <c r="K772" s="28"/>
      <c r="L772" s="28"/>
      <c r="M772" s="127"/>
      <c r="N772" s="120"/>
    </row>
    <row r="773" spans="3:14" s="25" customFormat="1">
      <c r="C773" s="26"/>
      <c r="D773" s="99"/>
      <c r="E773" s="27"/>
      <c r="F773" s="27"/>
      <c r="G773" s="27"/>
      <c r="H773" s="32"/>
      <c r="I773" s="41"/>
      <c r="J773" s="41"/>
      <c r="K773" s="28"/>
      <c r="L773" s="28"/>
      <c r="M773" s="127"/>
      <c r="N773" s="120"/>
    </row>
    <row r="774" spans="3:14" s="25" customFormat="1">
      <c r="C774" s="26"/>
      <c r="D774" s="99"/>
      <c r="E774" s="29"/>
      <c r="F774" s="29"/>
      <c r="G774" s="27"/>
      <c r="H774" s="27"/>
      <c r="I774" s="41"/>
      <c r="J774" s="41"/>
      <c r="K774" s="28"/>
      <c r="L774" s="28"/>
      <c r="M774" s="127"/>
      <c r="N774" s="120"/>
    </row>
    <row r="775" spans="3:14" s="25" customFormat="1">
      <c r="C775" s="26"/>
      <c r="D775" s="99"/>
      <c r="E775" s="29"/>
      <c r="F775" s="29"/>
      <c r="G775" s="27"/>
      <c r="H775" s="27"/>
      <c r="I775" s="41"/>
      <c r="J775" s="41"/>
      <c r="K775" s="28"/>
      <c r="L775" s="28"/>
      <c r="M775" s="127"/>
      <c r="N775" s="120"/>
    </row>
    <row r="776" spans="3:14" s="25" customFormat="1">
      <c r="C776" s="26"/>
      <c r="D776" s="99"/>
      <c r="E776" s="29"/>
      <c r="F776" s="29"/>
      <c r="G776" s="27"/>
      <c r="H776" s="27"/>
      <c r="I776" s="41"/>
      <c r="J776" s="41"/>
      <c r="K776" s="28"/>
      <c r="L776" s="28"/>
      <c r="M776" s="127"/>
      <c r="N776" s="120"/>
    </row>
    <row r="777" spans="3:14" s="25" customFormat="1">
      <c r="C777" s="26"/>
      <c r="D777" s="99"/>
      <c r="E777" s="29"/>
      <c r="F777" s="29"/>
      <c r="G777" s="27"/>
      <c r="H777" s="27"/>
      <c r="I777" s="41"/>
      <c r="J777" s="41"/>
      <c r="K777" s="28"/>
      <c r="L777" s="28"/>
      <c r="M777" s="127"/>
      <c r="N777" s="120"/>
    </row>
    <row r="778" spans="3:14" s="25" customFormat="1">
      <c r="C778" s="26"/>
      <c r="D778" s="99"/>
      <c r="E778" s="29"/>
      <c r="F778" s="29"/>
      <c r="G778" s="27"/>
      <c r="H778" s="27"/>
      <c r="I778" s="41"/>
      <c r="J778" s="41"/>
      <c r="K778" s="28"/>
      <c r="L778" s="28"/>
      <c r="M778" s="127"/>
      <c r="N778" s="120"/>
    </row>
    <row r="779" spans="3:14" s="25" customFormat="1">
      <c r="C779" s="26"/>
      <c r="D779" s="99"/>
      <c r="E779" s="29"/>
      <c r="F779" s="29"/>
      <c r="G779" s="27"/>
      <c r="H779" s="27"/>
      <c r="I779" s="41"/>
      <c r="J779" s="41"/>
      <c r="K779" s="28"/>
      <c r="L779" s="28"/>
      <c r="M779" s="127"/>
      <c r="N779" s="120"/>
    </row>
    <row r="780" spans="3:14" s="25" customFormat="1">
      <c r="C780" s="26"/>
      <c r="D780" s="99"/>
      <c r="E780" s="27"/>
      <c r="F780" s="27"/>
      <c r="G780" s="27"/>
      <c r="H780" s="31"/>
      <c r="I780" s="33"/>
      <c r="J780" s="41"/>
      <c r="K780" s="28"/>
      <c r="L780" s="28"/>
      <c r="M780" s="127"/>
      <c r="N780" s="120"/>
    </row>
    <row r="781" spans="3:14" s="25" customFormat="1">
      <c r="C781" s="26"/>
      <c r="D781" s="99"/>
      <c r="E781" s="27"/>
      <c r="F781" s="27"/>
      <c r="G781" s="27"/>
      <c r="H781" s="31"/>
      <c r="I781" s="33"/>
      <c r="J781" s="41"/>
      <c r="K781" s="28"/>
      <c r="L781" s="28"/>
      <c r="M781" s="127"/>
      <c r="N781" s="120"/>
    </row>
    <row r="782" spans="3:14" s="25" customFormat="1">
      <c r="C782" s="26"/>
      <c r="D782" s="99"/>
      <c r="E782" s="27"/>
      <c r="F782" s="27"/>
      <c r="G782" s="27"/>
      <c r="H782" s="27"/>
      <c r="I782" s="41"/>
      <c r="J782" s="41"/>
      <c r="K782" s="28"/>
      <c r="L782" s="28"/>
      <c r="M782" s="127"/>
      <c r="N782" s="120"/>
    </row>
    <row r="783" spans="3:14" s="25" customFormat="1">
      <c r="C783" s="26"/>
      <c r="D783" s="99"/>
      <c r="E783" s="27"/>
      <c r="F783" s="27"/>
      <c r="G783" s="27"/>
      <c r="H783" s="27"/>
      <c r="I783" s="41"/>
      <c r="J783" s="41"/>
      <c r="K783" s="28"/>
      <c r="L783" s="28"/>
      <c r="M783" s="127"/>
      <c r="N783" s="120"/>
    </row>
    <row r="784" spans="3:14" s="25" customFormat="1">
      <c r="C784" s="26"/>
      <c r="D784" s="99"/>
      <c r="E784" s="27"/>
      <c r="F784" s="27"/>
      <c r="G784" s="27"/>
      <c r="H784" s="27"/>
      <c r="I784" s="41"/>
      <c r="J784" s="41"/>
      <c r="K784" s="28"/>
      <c r="L784" s="28"/>
      <c r="M784" s="127"/>
      <c r="N784" s="120"/>
    </row>
    <row r="785" spans="3:14" s="25" customFormat="1">
      <c r="C785" s="26"/>
      <c r="D785" s="99"/>
      <c r="E785" s="27"/>
      <c r="F785" s="27"/>
      <c r="G785" s="27"/>
      <c r="H785" s="27"/>
      <c r="I785" s="41"/>
      <c r="J785" s="41"/>
      <c r="K785" s="28"/>
      <c r="L785" s="28"/>
      <c r="M785" s="127"/>
      <c r="N785" s="120"/>
    </row>
    <row r="786" spans="3:14" s="25" customFormat="1">
      <c r="C786" s="26"/>
      <c r="D786" s="99"/>
      <c r="E786" s="27"/>
      <c r="F786" s="27"/>
      <c r="G786" s="27"/>
      <c r="H786" s="27"/>
      <c r="I786" s="41"/>
      <c r="J786" s="41"/>
      <c r="K786" s="28"/>
      <c r="L786" s="28"/>
      <c r="M786" s="127"/>
      <c r="N786" s="120"/>
    </row>
    <row r="787" spans="3:14" s="25" customFormat="1">
      <c r="C787" s="26"/>
      <c r="D787" s="99"/>
      <c r="E787" s="27"/>
      <c r="F787" s="27"/>
      <c r="G787" s="27"/>
      <c r="H787" s="27"/>
      <c r="I787" s="41"/>
      <c r="J787" s="41"/>
      <c r="K787" s="28"/>
      <c r="L787" s="28"/>
      <c r="M787" s="127"/>
      <c r="N787" s="120"/>
    </row>
    <row r="788" spans="3:14" s="25" customFormat="1">
      <c r="C788" s="26"/>
      <c r="D788" s="99"/>
      <c r="E788" s="27"/>
      <c r="F788" s="27"/>
      <c r="G788" s="27"/>
      <c r="H788" s="31"/>
      <c r="I788" s="33"/>
      <c r="J788" s="41"/>
      <c r="K788" s="28"/>
      <c r="L788" s="28"/>
      <c r="M788" s="127"/>
      <c r="N788" s="120"/>
    </row>
    <row r="789" spans="3:14" s="25" customFormat="1">
      <c r="C789" s="26"/>
      <c r="D789" s="99"/>
      <c r="E789" s="27"/>
      <c r="F789" s="27"/>
      <c r="G789" s="27"/>
      <c r="H789" s="27"/>
      <c r="I789" s="41"/>
      <c r="J789" s="41"/>
      <c r="K789" s="28"/>
      <c r="L789" s="28"/>
      <c r="M789" s="127"/>
      <c r="N789" s="120"/>
    </row>
    <row r="790" spans="3:14" s="25" customFormat="1">
      <c r="C790" s="26"/>
      <c r="D790" s="99"/>
      <c r="E790" s="27"/>
      <c r="F790" s="27"/>
      <c r="G790" s="27"/>
      <c r="H790" s="27"/>
      <c r="I790" s="41"/>
      <c r="J790" s="41"/>
      <c r="K790" s="28"/>
      <c r="L790" s="28"/>
      <c r="M790" s="127"/>
      <c r="N790" s="120"/>
    </row>
    <row r="791" spans="3:14" s="25" customFormat="1">
      <c r="C791" s="26"/>
      <c r="D791" s="99"/>
      <c r="E791" s="27"/>
      <c r="F791" s="27"/>
      <c r="G791" s="27"/>
      <c r="H791" s="27"/>
      <c r="I791" s="41"/>
      <c r="J791" s="41"/>
      <c r="K791" s="28"/>
      <c r="L791" s="28"/>
      <c r="M791" s="127"/>
      <c r="N791" s="120"/>
    </row>
    <row r="792" spans="3:14" s="25" customFormat="1">
      <c r="C792" s="26"/>
      <c r="D792" s="99"/>
      <c r="E792" s="27"/>
      <c r="F792" s="27"/>
      <c r="G792" s="27"/>
      <c r="H792" s="27"/>
      <c r="I792" s="41"/>
      <c r="J792" s="41"/>
      <c r="K792" s="28"/>
      <c r="L792" s="28"/>
      <c r="M792" s="127"/>
      <c r="N792" s="120"/>
    </row>
    <row r="793" spans="3:14" s="25" customFormat="1">
      <c r="C793" s="26"/>
      <c r="D793" s="99"/>
      <c r="E793" s="27"/>
      <c r="F793" s="27"/>
      <c r="G793" s="27"/>
      <c r="H793" s="27"/>
      <c r="I793" s="41"/>
      <c r="J793" s="41"/>
      <c r="K793" s="28"/>
      <c r="L793" s="28"/>
      <c r="M793" s="127"/>
      <c r="N793" s="120"/>
    </row>
    <row r="794" spans="3:14" s="25" customFormat="1">
      <c r="C794" s="26"/>
      <c r="D794" s="99"/>
      <c r="E794" s="27"/>
      <c r="F794" s="27"/>
      <c r="G794" s="27"/>
      <c r="H794" s="27"/>
      <c r="I794" s="41"/>
      <c r="J794" s="41"/>
      <c r="K794" s="28"/>
      <c r="L794" s="28"/>
      <c r="M794" s="127"/>
      <c r="N794" s="120"/>
    </row>
    <row r="795" spans="3:14" s="25" customFormat="1">
      <c r="C795" s="26"/>
      <c r="D795" s="99"/>
      <c r="E795" s="27"/>
      <c r="F795" s="27"/>
      <c r="G795" s="27"/>
      <c r="H795" s="27"/>
      <c r="I795" s="41"/>
      <c r="J795" s="41"/>
      <c r="K795" s="28"/>
      <c r="L795" s="28"/>
      <c r="M795" s="127"/>
      <c r="N795" s="120"/>
    </row>
    <row r="796" spans="3:14" s="25" customFormat="1">
      <c r="C796" s="26"/>
      <c r="D796" s="99"/>
      <c r="E796" s="27"/>
      <c r="F796" s="27"/>
      <c r="G796" s="27"/>
      <c r="H796" s="31"/>
      <c r="I796" s="33"/>
      <c r="J796" s="41"/>
      <c r="K796" s="28"/>
      <c r="L796" s="28"/>
      <c r="M796" s="127"/>
      <c r="N796" s="120"/>
    </row>
    <row r="797" spans="3:14" s="25" customFormat="1">
      <c r="C797" s="26"/>
      <c r="D797" s="99"/>
      <c r="E797" s="27"/>
      <c r="F797" s="27"/>
      <c r="G797" s="27"/>
      <c r="H797" s="27"/>
      <c r="I797" s="41"/>
      <c r="J797" s="41"/>
      <c r="K797" s="28"/>
      <c r="L797" s="28"/>
      <c r="M797" s="127"/>
      <c r="N797" s="120"/>
    </row>
    <row r="798" spans="3:14" s="25" customFormat="1">
      <c r="C798" s="26"/>
      <c r="D798" s="99"/>
      <c r="E798" s="27"/>
      <c r="F798" s="27"/>
      <c r="G798" s="27"/>
      <c r="H798" s="27"/>
      <c r="I798" s="41"/>
      <c r="J798" s="41"/>
      <c r="K798" s="28"/>
      <c r="L798" s="28"/>
      <c r="M798" s="127"/>
      <c r="N798" s="120"/>
    </row>
    <row r="799" spans="3:14" s="25" customFormat="1">
      <c r="C799" s="26"/>
      <c r="D799" s="99"/>
      <c r="E799" s="27"/>
      <c r="F799" s="27"/>
      <c r="G799" s="27"/>
      <c r="H799" s="27"/>
      <c r="I799" s="41"/>
      <c r="J799" s="41"/>
      <c r="K799" s="28"/>
      <c r="L799" s="28"/>
      <c r="M799" s="127"/>
      <c r="N799" s="120"/>
    </row>
    <row r="800" spans="3:14" s="25" customFormat="1">
      <c r="C800" s="26"/>
      <c r="D800" s="99"/>
      <c r="E800" s="27"/>
      <c r="F800" s="27"/>
      <c r="G800" s="27"/>
      <c r="H800" s="27"/>
      <c r="I800" s="41"/>
      <c r="J800" s="41"/>
      <c r="K800" s="28"/>
      <c r="L800" s="28"/>
      <c r="M800" s="127"/>
      <c r="N800" s="120"/>
    </row>
    <row r="801" spans="3:14" s="25" customFormat="1">
      <c r="C801" s="26"/>
      <c r="D801" s="99"/>
      <c r="E801" s="27"/>
      <c r="F801" s="27"/>
      <c r="G801" s="27"/>
      <c r="H801" s="27"/>
      <c r="I801" s="41"/>
      <c r="J801" s="41"/>
      <c r="K801" s="28"/>
      <c r="L801" s="28"/>
      <c r="M801" s="127"/>
      <c r="N801" s="120"/>
    </row>
    <row r="802" spans="3:14" s="25" customFormat="1">
      <c r="C802" s="26"/>
      <c r="D802" s="99"/>
      <c r="E802" s="27"/>
      <c r="F802" s="27"/>
      <c r="G802" s="27"/>
      <c r="H802" s="27"/>
      <c r="I802" s="41"/>
      <c r="J802" s="41"/>
      <c r="K802" s="28"/>
      <c r="L802" s="28"/>
      <c r="M802" s="127"/>
      <c r="N802" s="120"/>
    </row>
    <row r="803" spans="3:14" s="25" customFormat="1">
      <c r="C803" s="26"/>
      <c r="D803" s="99"/>
      <c r="E803" s="27"/>
      <c r="F803" s="27"/>
      <c r="G803" s="27"/>
      <c r="H803" s="27"/>
      <c r="I803" s="41"/>
      <c r="J803" s="41"/>
      <c r="K803" s="28"/>
      <c r="L803" s="28"/>
      <c r="M803" s="127"/>
      <c r="N803" s="120"/>
    </row>
    <row r="804" spans="3:14" s="25" customFormat="1">
      <c r="C804" s="26"/>
      <c r="D804" s="99"/>
      <c r="E804" s="27"/>
      <c r="F804" s="27"/>
      <c r="G804" s="27"/>
      <c r="H804" s="27"/>
      <c r="I804" s="41"/>
      <c r="J804" s="41"/>
      <c r="K804" s="28"/>
      <c r="L804" s="28"/>
      <c r="M804" s="127"/>
      <c r="N804" s="120"/>
    </row>
    <row r="805" spans="3:14" s="25" customFormat="1">
      <c r="C805" s="26"/>
      <c r="D805" s="99"/>
      <c r="E805" s="27"/>
      <c r="F805" s="27"/>
      <c r="G805" s="27"/>
      <c r="H805" s="27"/>
      <c r="I805" s="41"/>
      <c r="J805" s="41"/>
      <c r="K805" s="28"/>
      <c r="L805" s="28"/>
      <c r="M805" s="127"/>
      <c r="N805" s="120"/>
    </row>
    <row r="806" spans="3:14" s="25" customFormat="1">
      <c r="C806" s="26"/>
      <c r="D806" s="99"/>
      <c r="E806" s="27"/>
      <c r="F806" s="27"/>
      <c r="G806" s="27"/>
      <c r="H806" s="27"/>
      <c r="I806" s="41"/>
      <c r="J806" s="41"/>
      <c r="K806" s="28"/>
      <c r="L806" s="28"/>
      <c r="M806" s="127"/>
      <c r="N806" s="120"/>
    </row>
    <row r="807" spans="3:14" s="25" customFormat="1">
      <c r="C807" s="26"/>
      <c r="D807" s="99"/>
      <c r="E807" s="27"/>
      <c r="F807" s="27"/>
      <c r="G807" s="27"/>
      <c r="H807" s="27"/>
      <c r="I807" s="41"/>
      <c r="J807" s="41"/>
      <c r="K807" s="28"/>
      <c r="L807" s="28"/>
      <c r="M807" s="127"/>
      <c r="N807" s="120"/>
    </row>
    <row r="808" spans="3:14" s="25" customFormat="1">
      <c r="C808" s="26"/>
      <c r="D808" s="99"/>
      <c r="E808" s="27"/>
      <c r="F808" s="27"/>
      <c r="G808" s="27"/>
      <c r="H808" s="27"/>
      <c r="I808" s="41"/>
      <c r="J808" s="41"/>
      <c r="K808" s="28"/>
      <c r="L808" s="28"/>
      <c r="M808" s="127"/>
      <c r="N808" s="120"/>
    </row>
    <row r="809" spans="3:14" s="25" customFormat="1">
      <c r="C809" s="26"/>
      <c r="D809" s="99"/>
      <c r="E809" s="27"/>
      <c r="F809" s="27"/>
      <c r="G809" s="27"/>
      <c r="H809" s="27"/>
      <c r="I809" s="41"/>
      <c r="J809" s="41"/>
      <c r="K809" s="28"/>
      <c r="L809" s="28"/>
      <c r="M809" s="127"/>
      <c r="N809" s="120"/>
    </row>
    <row r="810" spans="3:14" s="25" customFormat="1">
      <c r="C810" s="26"/>
      <c r="D810" s="99"/>
      <c r="E810" s="27"/>
      <c r="F810" s="27"/>
      <c r="G810" s="27"/>
      <c r="H810" s="27"/>
      <c r="I810" s="41"/>
      <c r="J810" s="41"/>
      <c r="K810" s="28"/>
      <c r="L810" s="28"/>
      <c r="M810" s="127"/>
      <c r="N810" s="120"/>
    </row>
    <row r="811" spans="3:14" s="25" customFormat="1">
      <c r="C811" s="26"/>
      <c r="D811" s="99"/>
      <c r="E811" s="27"/>
      <c r="F811" s="27"/>
      <c r="G811" s="27"/>
      <c r="H811" s="27"/>
      <c r="I811" s="41"/>
      <c r="J811" s="41"/>
      <c r="K811" s="28"/>
      <c r="L811" s="28"/>
      <c r="M811" s="127"/>
      <c r="N811" s="120"/>
    </row>
    <row r="812" spans="3:14" s="25" customFormat="1">
      <c r="C812" s="26"/>
      <c r="D812" s="99"/>
      <c r="E812" s="27"/>
      <c r="F812" s="27"/>
      <c r="G812" s="27"/>
      <c r="H812" s="27"/>
      <c r="I812" s="41"/>
      <c r="J812" s="41"/>
      <c r="K812" s="28"/>
      <c r="L812" s="28"/>
      <c r="M812" s="127"/>
      <c r="N812" s="120"/>
    </row>
    <row r="813" spans="3:14" s="25" customFormat="1">
      <c r="C813" s="26"/>
      <c r="D813" s="99"/>
      <c r="E813" s="27"/>
      <c r="F813" s="27"/>
      <c r="G813" s="27"/>
      <c r="H813" s="27"/>
      <c r="I813" s="41"/>
      <c r="J813" s="41"/>
      <c r="K813" s="28"/>
      <c r="L813" s="28"/>
      <c r="M813" s="127"/>
      <c r="N813" s="120"/>
    </row>
    <row r="814" spans="3:14" s="25" customFormat="1">
      <c r="C814" s="26"/>
      <c r="D814" s="99"/>
      <c r="E814" s="27"/>
      <c r="F814" s="27"/>
      <c r="G814" s="27"/>
      <c r="H814" s="27"/>
      <c r="I814" s="41"/>
      <c r="J814" s="41"/>
      <c r="K814" s="28"/>
      <c r="L814" s="28"/>
      <c r="M814" s="127"/>
      <c r="N814" s="120"/>
    </row>
    <row r="815" spans="3:14" s="25" customFormat="1">
      <c r="C815" s="26"/>
      <c r="D815" s="99"/>
      <c r="E815" s="27"/>
      <c r="F815" s="27"/>
      <c r="G815" s="27"/>
      <c r="H815" s="27"/>
      <c r="I815" s="41"/>
      <c r="J815" s="41"/>
      <c r="K815" s="28"/>
      <c r="L815" s="28"/>
      <c r="M815" s="127"/>
      <c r="N815" s="120"/>
    </row>
    <row r="816" spans="3:14" s="25" customFormat="1">
      <c r="C816" s="26"/>
      <c r="D816" s="99"/>
      <c r="E816" s="27"/>
      <c r="F816" s="27"/>
      <c r="G816" s="27"/>
      <c r="H816" s="27"/>
      <c r="I816" s="41"/>
      <c r="J816" s="41"/>
      <c r="K816" s="28"/>
      <c r="L816" s="28"/>
      <c r="M816" s="127"/>
      <c r="N816" s="120"/>
    </row>
    <row r="817" spans="3:14" s="25" customFormat="1">
      <c r="C817" s="26"/>
      <c r="D817" s="99"/>
      <c r="E817" s="27"/>
      <c r="F817" s="27"/>
      <c r="G817" s="27"/>
      <c r="H817" s="27"/>
      <c r="I817" s="41"/>
      <c r="J817" s="41"/>
      <c r="K817" s="28"/>
      <c r="L817" s="28"/>
      <c r="M817" s="127"/>
      <c r="N817" s="120"/>
    </row>
    <row r="818" spans="3:14" s="25" customFormat="1">
      <c r="C818" s="26"/>
      <c r="D818" s="99"/>
      <c r="E818" s="27"/>
      <c r="F818" s="27"/>
      <c r="G818" s="27"/>
      <c r="H818" s="31"/>
      <c r="I818" s="33"/>
      <c r="J818" s="41"/>
      <c r="K818" s="28"/>
      <c r="L818" s="28"/>
      <c r="M818" s="127"/>
      <c r="N818" s="120"/>
    </row>
    <row r="819" spans="3:14" s="25" customFormat="1">
      <c r="C819" s="26"/>
      <c r="D819" s="99"/>
      <c r="E819" s="27"/>
      <c r="F819" s="27"/>
      <c r="G819" s="27"/>
      <c r="H819" s="27"/>
      <c r="I819" s="41"/>
      <c r="J819" s="41"/>
      <c r="K819" s="28"/>
      <c r="L819" s="28"/>
      <c r="M819" s="127"/>
      <c r="N819" s="120"/>
    </row>
    <row r="820" spans="3:14" s="25" customFormat="1">
      <c r="C820" s="26"/>
      <c r="D820" s="99"/>
      <c r="E820" s="27"/>
      <c r="F820" s="27"/>
      <c r="G820" s="27"/>
      <c r="H820" s="27"/>
      <c r="I820" s="41"/>
      <c r="J820" s="41"/>
      <c r="K820" s="28"/>
      <c r="L820" s="28"/>
      <c r="M820" s="127"/>
      <c r="N820" s="120"/>
    </row>
    <row r="821" spans="3:14" s="25" customFormat="1">
      <c r="C821" s="26"/>
      <c r="D821" s="99"/>
      <c r="E821" s="27"/>
      <c r="F821" s="27"/>
      <c r="G821" s="27"/>
      <c r="H821" s="27"/>
      <c r="I821" s="41"/>
      <c r="J821" s="41"/>
      <c r="K821" s="28"/>
      <c r="L821" s="28"/>
      <c r="M821" s="127"/>
      <c r="N821" s="120"/>
    </row>
    <row r="822" spans="3:14" s="25" customFormat="1">
      <c r="C822" s="26"/>
      <c r="D822" s="99"/>
      <c r="E822" s="27"/>
      <c r="F822" s="27"/>
      <c r="G822" s="27"/>
      <c r="H822" s="27"/>
      <c r="I822" s="41"/>
      <c r="J822" s="41"/>
      <c r="K822" s="28"/>
      <c r="L822" s="28"/>
      <c r="M822" s="127"/>
      <c r="N822" s="120"/>
    </row>
    <row r="823" spans="3:14" s="25" customFormat="1">
      <c r="C823" s="26"/>
      <c r="D823" s="99"/>
      <c r="E823" s="27"/>
      <c r="F823" s="27"/>
      <c r="G823" s="27"/>
      <c r="H823" s="27"/>
      <c r="I823" s="41"/>
      <c r="J823" s="41"/>
      <c r="K823" s="28"/>
      <c r="L823" s="28"/>
      <c r="M823" s="127"/>
      <c r="N823" s="120"/>
    </row>
    <row r="824" spans="3:14" s="25" customFormat="1">
      <c r="C824" s="26"/>
      <c r="D824" s="99"/>
      <c r="E824" s="27"/>
      <c r="F824" s="27"/>
      <c r="G824" s="27"/>
      <c r="H824" s="27"/>
      <c r="I824" s="41"/>
      <c r="J824" s="41"/>
      <c r="K824" s="28"/>
      <c r="L824" s="28"/>
      <c r="M824" s="127"/>
      <c r="N824" s="120"/>
    </row>
    <row r="825" spans="3:14" s="25" customFormat="1">
      <c r="C825" s="26"/>
      <c r="D825" s="99"/>
      <c r="E825" s="27"/>
      <c r="F825" s="27"/>
      <c r="G825" s="27"/>
      <c r="H825" s="31"/>
      <c r="I825" s="33"/>
      <c r="J825" s="41"/>
      <c r="K825" s="28"/>
      <c r="L825" s="28"/>
      <c r="M825" s="127"/>
      <c r="N825" s="120"/>
    </row>
    <row r="826" spans="3:14" s="25" customFormat="1">
      <c r="C826" s="26"/>
      <c r="D826" s="99"/>
      <c r="E826" s="27"/>
      <c r="F826" s="27"/>
      <c r="G826" s="27"/>
      <c r="H826" s="27"/>
      <c r="I826" s="41"/>
      <c r="J826" s="41"/>
      <c r="K826" s="28"/>
      <c r="L826" s="28"/>
      <c r="M826" s="127"/>
      <c r="N826" s="120"/>
    </row>
    <row r="827" spans="3:14" s="25" customFormat="1">
      <c r="C827" s="26"/>
      <c r="D827" s="99"/>
      <c r="E827" s="27"/>
      <c r="F827" s="27"/>
      <c r="G827" s="27"/>
      <c r="H827" s="27"/>
      <c r="I827" s="41"/>
      <c r="J827" s="41"/>
      <c r="K827" s="28"/>
      <c r="L827" s="28"/>
      <c r="M827" s="127"/>
      <c r="N827" s="120"/>
    </row>
    <row r="828" spans="3:14" s="25" customFormat="1">
      <c r="C828" s="26"/>
      <c r="D828" s="99"/>
      <c r="E828" s="27"/>
      <c r="F828" s="27"/>
      <c r="G828" s="27"/>
      <c r="H828" s="27"/>
      <c r="I828" s="41"/>
      <c r="J828" s="41"/>
      <c r="K828" s="28"/>
      <c r="L828" s="28"/>
      <c r="M828" s="127"/>
      <c r="N828" s="120"/>
    </row>
    <row r="829" spans="3:14" s="25" customFormat="1">
      <c r="C829" s="26"/>
      <c r="D829" s="99"/>
      <c r="E829" s="27"/>
      <c r="F829" s="27"/>
      <c r="G829" s="27"/>
      <c r="H829" s="27"/>
      <c r="I829" s="41"/>
      <c r="J829" s="41"/>
      <c r="K829" s="28"/>
      <c r="L829" s="28"/>
      <c r="M829" s="127"/>
      <c r="N829" s="120"/>
    </row>
    <row r="830" spans="3:14" s="25" customFormat="1">
      <c r="C830" s="26"/>
      <c r="D830" s="99"/>
      <c r="E830" s="27"/>
      <c r="F830" s="27"/>
      <c r="G830" s="27"/>
      <c r="H830" s="27"/>
      <c r="I830" s="41"/>
      <c r="J830" s="41"/>
      <c r="K830" s="28"/>
      <c r="L830" s="28"/>
      <c r="M830" s="127"/>
      <c r="N830" s="120"/>
    </row>
    <row r="831" spans="3:14" s="25" customFormat="1">
      <c r="C831" s="26"/>
      <c r="D831" s="99"/>
      <c r="E831" s="27"/>
      <c r="F831" s="27"/>
      <c r="G831" s="27"/>
      <c r="H831" s="27"/>
      <c r="I831" s="41"/>
      <c r="J831" s="41"/>
      <c r="K831" s="28"/>
      <c r="L831" s="28"/>
      <c r="M831" s="127"/>
      <c r="N831" s="120"/>
    </row>
    <row r="832" spans="3:14" s="25" customFormat="1">
      <c r="C832" s="26"/>
      <c r="D832" s="99"/>
      <c r="E832" s="27"/>
      <c r="F832" s="27"/>
      <c r="G832" s="27"/>
      <c r="H832" s="27"/>
      <c r="I832" s="41"/>
      <c r="J832" s="41"/>
      <c r="K832" s="28"/>
      <c r="L832" s="28"/>
      <c r="M832" s="127"/>
      <c r="N832" s="120"/>
    </row>
    <row r="833" spans="3:14" s="25" customFormat="1">
      <c r="C833" s="26"/>
      <c r="D833" s="99"/>
      <c r="E833" s="27"/>
      <c r="F833" s="27"/>
      <c r="G833" s="27"/>
      <c r="H833" s="27"/>
      <c r="I833" s="41"/>
      <c r="J833" s="41"/>
      <c r="K833" s="28"/>
      <c r="L833" s="28"/>
      <c r="M833" s="127"/>
      <c r="N833" s="120"/>
    </row>
    <row r="834" spans="3:14" s="25" customFormat="1">
      <c r="C834" s="26"/>
      <c r="D834" s="99"/>
      <c r="E834" s="27"/>
      <c r="F834" s="27"/>
      <c r="G834" s="27"/>
      <c r="H834" s="27"/>
      <c r="I834" s="41"/>
      <c r="J834" s="41"/>
      <c r="K834" s="28"/>
      <c r="L834" s="28"/>
      <c r="M834" s="127"/>
      <c r="N834" s="120"/>
    </row>
    <row r="835" spans="3:14" s="25" customFormat="1">
      <c r="C835" s="26"/>
      <c r="D835" s="99"/>
      <c r="E835" s="27"/>
      <c r="F835" s="27"/>
      <c r="G835" s="27"/>
      <c r="H835" s="27"/>
      <c r="I835" s="41"/>
      <c r="J835" s="41"/>
      <c r="K835" s="28"/>
      <c r="L835" s="28"/>
      <c r="M835" s="127"/>
      <c r="N835" s="120"/>
    </row>
    <row r="836" spans="3:14" s="25" customFormat="1">
      <c r="C836" s="26"/>
      <c r="D836" s="99"/>
      <c r="E836" s="27"/>
      <c r="F836" s="27"/>
      <c r="G836" s="27"/>
      <c r="H836" s="27"/>
      <c r="I836" s="41"/>
      <c r="J836" s="41"/>
      <c r="K836" s="28"/>
      <c r="L836" s="28"/>
      <c r="M836" s="127"/>
      <c r="N836" s="120"/>
    </row>
    <row r="837" spans="3:14" s="25" customFormat="1">
      <c r="C837" s="26"/>
      <c r="D837" s="99"/>
      <c r="E837" s="27"/>
      <c r="F837" s="27"/>
      <c r="G837" s="27"/>
      <c r="H837" s="27"/>
      <c r="I837" s="41"/>
      <c r="J837" s="41"/>
      <c r="K837" s="28"/>
      <c r="L837" s="28"/>
      <c r="M837" s="127"/>
      <c r="N837" s="120"/>
    </row>
    <row r="838" spans="3:14" s="25" customFormat="1">
      <c r="C838" s="26"/>
      <c r="D838" s="99"/>
      <c r="E838" s="27"/>
      <c r="F838" s="27"/>
      <c r="G838" s="27"/>
      <c r="H838" s="27"/>
      <c r="I838" s="41"/>
      <c r="J838" s="41"/>
      <c r="K838" s="28"/>
      <c r="L838" s="28"/>
      <c r="M838" s="127"/>
      <c r="N838" s="120"/>
    </row>
    <row r="839" spans="3:14" s="25" customFormat="1">
      <c r="C839" s="26"/>
      <c r="D839" s="99"/>
      <c r="E839" s="27"/>
      <c r="F839" s="27"/>
      <c r="G839" s="27"/>
      <c r="H839" s="27"/>
      <c r="I839" s="41"/>
      <c r="J839" s="41"/>
      <c r="K839" s="28"/>
      <c r="L839" s="28"/>
      <c r="M839" s="127"/>
      <c r="N839" s="120"/>
    </row>
    <row r="840" spans="3:14" s="25" customFormat="1">
      <c r="C840" s="26"/>
      <c r="D840" s="99"/>
      <c r="E840" s="27"/>
      <c r="F840" s="27"/>
      <c r="G840" s="27"/>
      <c r="H840" s="27"/>
      <c r="I840" s="41"/>
      <c r="J840" s="41"/>
      <c r="K840" s="28"/>
      <c r="L840" s="28"/>
      <c r="M840" s="127"/>
      <c r="N840" s="120"/>
    </row>
    <row r="841" spans="3:14" s="25" customFormat="1">
      <c r="C841" s="26"/>
      <c r="D841" s="99"/>
      <c r="E841" s="27"/>
      <c r="F841" s="27"/>
      <c r="G841" s="27"/>
      <c r="H841" s="27"/>
      <c r="I841" s="41"/>
      <c r="J841" s="41"/>
      <c r="K841" s="28"/>
      <c r="L841" s="28"/>
      <c r="M841" s="127"/>
      <c r="N841" s="120"/>
    </row>
    <row r="842" spans="3:14" s="25" customFormat="1">
      <c r="C842" s="26"/>
      <c r="D842" s="99"/>
      <c r="E842" s="27"/>
      <c r="F842" s="27"/>
      <c r="G842" s="27"/>
      <c r="H842" s="27"/>
      <c r="I842" s="41"/>
      <c r="J842" s="41"/>
      <c r="K842" s="28"/>
      <c r="L842" s="28"/>
      <c r="M842" s="127"/>
      <c r="N842" s="120"/>
    </row>
    <row r="843" spans="3:14" s="25" customFormat="1">
      <c r="C843" s="26"/>
      <c r="D843" s="99"/>
      <c r="E843" s="27"/>
      <c r="F843" s="27"/>
      <c r="G843" s="27"/>
      <c r="H843" s="27"/>
      <c r="I843" s="41"/>
      <c r="J843" s="41"/>
      <c r="K843" s="28"/>
      <c r="L843" s="28"/>
      <c r="M843" s="127"/>
      <c r="N843" s="120"/>
    </row>
    <row r="844" spans="3:14" s="25" customFormat="1">
      <c r="C844" s="26"/>
      <c r="D844" s="99"/>
      <c r="E844" s="27"/>
      <c r="F844" s="27"/>
      <c r="G844" s="27"/>
      <c r="H844" s="27"/>
      <c r="I844" s="41"/>
      <c r="J844" s="41"/>
      <c r="K844" s="28"/>
      <c r="L844" s="28"/>
      <c r="M844" s="127"/>
      <c r="N844" s="120"/>
    </row>
    <row r="845" spans="3:14" s="25" customFormat="1">
      <c r="C845" s="26"/>
      <c r="D845" s="99"/>
      <c r="E845" s="27"/>
      <c r="F845" s="27"/>
      <c r="G845" s="27"/>
      <c r="H845" s="27"/>
      <c r="I845" s="41"/>
      <c r="J845" s="41"/>
      <c r="K845" s="28"/>
      <c r="L845" s="28"/>
      <c r="M845" s="127"/>
      <c r="N845" s="120"/>
    </row>
    <row r="846" spans="3:14" s="25" customFormat="1">
      <c r="C846" s="26"/>
      <c r="D846" s="99"/>
      <c r="E846" s="27"/>
      <c r="F846" s="27"/>
      <c r="G846" s="27"/>
      <c r="H846" s="27"/>
      <c r="I846" s="41"/>
      <c r="J846" s="41"/>
      <c r="K846" s="28"/>
      <c r="L846" s="28"/>
      <c r="M846" s="127"/>
      <c r="N846" s="120"/>
    </row>
    <row r="847" spans="3:14" s="25" customFormat="1">
      <c r="C847" s="26"/>
      <c r="D847" s="99"/>
      <c r="E847" s="27"/>
      <c r="F847" s="27"/>
      <c r="G847" s="27"/>
      <c r="H847" s="27"/>
      <c r="I847" s="41"/>
      <c r="J847" s="41"/>
      <c r="K847" s="28"/>
      <c r="L847" s="28"/>
      <c r="M847" s="127"/>
      <c r="N847" s="120"/>
    </row>
    <row r="848" spans="3:14" s="25" customFormat="1">
      <c r="C848" s="26"/>
      <c r="D848" s="99"/>
      <c r="E848" s="27"/>
      <c r="F848" s="27"/>
      <c r="G848" s="27"/>
      <c r="H848" s="27"/>
      <c r="I848" s="41"/>
      <c r="J848" s="41"/>
      <c r="K848" s="28"/>
      <c r="L848" s="28"/>
      <c r="M848" s="127"/>
      <c r="N848" s="120"/>
    </row>
    <row r="849" spans="3:14" s="25" customFormat="1">
      <c r="C849" s="26"/>
      <c r="D849" s="99"/>
      <c r="E849" s="27"/>
      <c r="F849" s="27"/>
      <c r="G849" s="27"/>
      <c r="H849" s="27"/>
      <c r="I849" s="41"/>
      <c r="J849" s="41"/>
      <c r="K849" s="28"/>
      <c r="L849" s="28"/>
      <c r="M849" s="127"/>
      <c r="N849" s="120"/>
    </row>
    <row r="850" spans="3:14" s="25" customFormat="1">
      <c r="C850" s="26"/>
      <c r="D850" s="99"/>
      <c r="E850" s="27"/>
      <c r="F850" s="27"/>
      <c r="G850" s="27"/>
      <c r="H850" s="27"/>
      <c r="I850" s="41"/>
      <c r="J850" s="41"/>
      <c r="K850" s="28"/>
      <c r="L850" s="28"/>
      <c r="M850" s="127"/>
      <c r="N850" s="120"/>
    </row>
    <row r="851" spans="3:14" s="25" customFormat="1">
      <c r="C851" s="26"/>
      <c r="D851" s="99"/>
      <c r="E851" s="27"/>
      <c r="F851" s="27"/>
      <c r="G851" s="27"/>
      <c r="H851" s="27"/>
      <c r="I851" s="41"/>
      <c r="J851" s="41"/>
      <c r="K851" s="28"/>
      <c r="L851" s="28"/>
      <c r="M851" s="127"/>
      <c r="N851" s="120"/>
    </row>
    <row r="852" spans="3:14" s="25" customFormat="1">
      <c r="D852" s="27"/>
      <c r="E852" s="27"/>
      <c r="F852" s="27"/>
      <c r="G852" s="27"/>
      <c r="H852" s="27"/>
      <c r="I852" s="41"/>
      <c r="J852" s="41"/>
      <c r="K852" s="28"/>
      <c r="L852" s="28"/>
      <c r="M852" s="127"/>
      <c r="N852" s="120"/>
    </row>
    <row r="853" spans="3:14" s="25" customFormat="1">
      <c r="D853" s="27"/>
      <c r="E853" s="27"/>
      <c r="F853" s="27"/>
      <c r="G853" s="27"/>
      <c r="H853" s="27"/>
      <c r="I853" s="41"/>
      <c r="J853" s="41"/>
      <c r="K853" s="28"/>
      <c r="L853" s="28"/>
      <c r="M853" s="127"/>
      <c r="N853" s="120"/>
    </row>
    <row r="854" spans="3:14" s="25" customFormat="1">
      <c r="D854" s="27"/>
      <c r="E854" s="27"/>
      <c r="F854" s="27"/>
      <c r="G854" s="27"/>
      <c r="H854" s="27"/>
      <c r="I854" s="41"/>
      <c r="J854" s="41"/>
      <c r="K854" s="28"/>
      <c r="L854" s="28"/>
      <c r="M854" s="127"/>
      <c r="N854" s="120"/>
    </row>
    <row r="855" spans="3:14" s="25" customFormat="1">
      <c r="D855" s="27"/>
      <c r="E855" s="27"/>
      <c r="F855" s="27"/>
      <c r="G855" s="27"/>
      <c r="H855" s="27"/>
      <c r="I855" s="41"/>
      <c r="J855" s="41"/>
      <c r="K855" s="28"/>
      <c r="L855" s="28"/>
      <c r="M855" s="127"/>
      <c r="N855" s="120"/>
    </row>
    <row r="856" spans="3:14" s="25" customFormat="1">
      <c r="D856" s="27"/>
      <c r="E856" s="27"/>
      <c r="F856" s="27"/>
      <c r="G856" s="27"/>
      <c r="H856" s="27"/>
      <c r="I856" s="41"/>
      <c r="J856" s="41"/>
      <c r="K856" s="28"/>
      <c r="L856" s="28"/>
      <c r="M856" s="127"/>
      <c r="N856" s="120"/>
    </row>
    <row r="857" spans="3:14" s="25" customFormat="1">
      <c r="D857" s="27"/>
      <c r="E857" s="27"/>
      <c r="F857" s="27"/>
      <c r="G857" s="27"/>
      <c r="H857" s="27"/>
      <c r="I857" s="41"/>
      <c r="J857" s="41"/>
      <c r="K857" s="28"/>
      <c r="L857" s="28"/>
      <c r="M857" s="127"/>
      <c r="N857" s="120"/>
    </row>
    <row r="858" spans="3:14" s="13" customFormat="1">
      <c r="D858" s="35"/>
      <c r="E858" s="35"/>
      <c r="F858" s="35"/>
      <c r="G858" s="35"/>
      <c r="H858" s="35"/>
      <c r="I858" s="42"/>
      <c r="J858" s="42"/>
      <c r="K858" s="121"/>
      <c r="L858" s="121"/>
      <c r="M858" s="128"/>
      <c r="N858" s="122"/>
    </row>
    <row r="859" spans="3:14" s="25" customFormat="1">
      <c r="D859" s="27"/>
      <c r="E859" s="27"/>
      <c r="F859" s="27"/>
      <c r="G859" s="27"/>
      <c r="H859" s="27"/>
      <c r="I859" s="41"/>
      <c r="J859" s="41"/>
      <c r="K859" s="28"/>
      <c r="L859" s="28"/>
      <c r="M859" s="127"/>
      <c r="N859" s="120"/>
    </row>
    <row r="860" spans="3:14" s="25" customFormat="1">
      <c r="D860" s="27"/>
      <c r="E860" s="27"/>
      <c r="F860" s="27"/>
      <c r="G860" s="27"/>
      <c r="H860" s="27"/>
      <c r="I860" s="41"/>
      <c r="J860" s="41"/>
      <c r="K860" s="28"/>
      <c r="L860" s="28"/>
      <c r="M860" s="127"/>
      <c r="N860" s="120"/>
    </row>
    <row r="861" spans="3:14" s="25" customFormat="1">
      <c r="D861" s="27"/>
      <c r="E861" s="27"/>
      <c r="F861" s="27"/>
      <c r="G861" s="27"/>
      <c r="H861" s="27"/>
      <c r="I861" s="41"/>
      <c r="J861" s="41"/>
      <c r="K861" s="28"/>
      <c r="L861" s="28"/>
      <c r="M861" s="127"/>
      <c r="N861" s="120"/>
    </row>
    <row r="862" spans="3:14" s="25" customFormat="1">
      <c r="D862" s="27"/>
      <c r="E862" s="27"/>
      <c r="F862" s="27"/>
      <c r="G862" s="27"/>
      <c r="H862" s="27"/>
      <c r="I862" s="41"/>
      <c r="J862" s="41"/>
      <c r="K862" s="28"/>
      <c r="L862" s="28"/>
      <c r="M862" s="127"/>
      <c r="N862" s="120"/>
    </row>
    <row r="863" spans="3:14" s="25" customFormat="1">
      <c r="D863" s="27"/>
      <c r="E863" s="27"/>
      <c r="F863" s="27"/>
      <c r="G863" s="27"/>
      <c r="H863" s="27"/>
      <c r="I863" s="41"/>
      <c r="J863" s="41"/>
      <c r="K863" s="28"/>
      <c r="L863" s="28"/>
      <c r="M863" s="127"/>
      <c r="N863" s="120"/>
    </row>
    <row r="864" spans="3:14" s="25" customFormat="1">
      <c r="D864" s="27"/>
      <c r="E864" s="27"/>
      <c r="F864" s="27"/>
      <c r="G864" s="27"/>
      <c r="H864" s="27"/>
      <c r="I864" s="41"/>
      <c r="J864" s="41"/>
      <c r="K864" s="28"/>
      <c r="L864" s="28"/>
      <c r="M864" s="127"/>
      <c r="N864" s="120"/>
    </row>
    <row r="865" spans="4:14" s="25" customFormat="1">
      <c r="D865" s="27"/>
      <c r="E865" s="27"/>
      <c r="F865" s="27"/>
      <c r="G865" s="27"/>
      <c r="H865" s="27"/>
      <c r="I865" s="41"/>
      <c r="J865" s="41"/>
      <c r="K865" s="28"/>
      <c r="L865" s="28"/>
      <c r="M865" s="127"/>
      <c r="N865" s="120"/>
    </row>
    <row r="866" spans="4:14" s="25" customFormat="1">
      <c r="D866" s="27"/>
      <c r="E866" s="27"/>
      <c r="F866" s="27"/>
      <c r="G866" s="27"/>
      <c r="H866" s="27"/>
      <c r="I866" s="41"/>
      <c r="J866" s="41"/>
      <c r="K866" s="28"/>
      <c r="L866" s="28"/>
      <c r="M866" s="127"/>
      <c r="N866" s="120"/>
    </row>
    <row r="867" spans="4:14" s="25" customFormat="1">
      <c r="D867" s="27"/>
      <c r="E867" s="27"/>
      <c r="F867" s="27"/>
      <c r="G867" s="27"/>
      <c r="H867" s="27"/>
      <c r="I867" s="41"/>
      <c r="J867" s="41"/>
      <c r="K867" s="28"/>
      <c r="L867" s="28"/>
      <c r="M867" s="127"/>
      <c r="N867" s="120"/>
    </row>
    <row r="868" spans="4:14" s="25" customFormat="1">
      <c r="D868" s="27"/>
      <c r="E868" s="27"/>
      <c r="F868" s="27"/>
      <c r="G868" s="27"/>
      <c r="H868" s="27"/>
      <c r="I868" s="41"/>
      <c r="J868" s="41"/>
      <c r="K868" s="28"/>
      <c r="L868" s="28"/>
      <c r="M868" s="127"/>
      <c r="N868" s="120"/>
    </row>
    <row r="869" spans="4:14" s="25" customFormat="1">
      <c r="D869" s="27"/>
      <c r="E869" s="27"/>
      <c r="F869" s="27"/>
      <c r="G869" s="27"/>
      <c r="H869" s="27"/>
      <c r="I869" s="41"/>
      <c r="J869" s="41"/>
      <c r="K869" s="28"/>
      <c r="L869" s="28"/>
      <c r="M869" s="127"/>
      <c r="N869" s="120"/>
    </row>
    <row r="870" spans="4:14" s="25" customFormat="1">
      <c r="D870" s="27"/>
      <c r="E870" s="27"/>
      <c r="F870" s="27"/>
      <c r="G870" s="27"/>
      <c r="H870" s="27"/>
      <c r="I870" s="41"/>
      <c r="J870" s="41"/>
      <c r="K870" s="28"/>
      <c r="L870" s="28"/>
      <c r="M870" s="127"/>
      <c r="N870" s="120"/>
    </row>
    <row r="871" spans="4:14" s="25" customFormat="1">
      <c r="D871" s="27"/>
      <c r="E871" s="27"/>
      <c r="F871" s="27"/>
      <c r="G871" s="27"/>
      <c r="H871" s="27"/>
      <c r="I871" s="41"/>
      <c r="J871" s="41"/>
      <c r="K871" s="28"/>
      <c r="L871" s="28"/>
      <c r="M871" s="127"/>
      <c r="N871" s="120"/>
    </row>
    <row r="872" spans="4:14" s="25" customFormat="1">
      <c r="D872" s="27"/>
      <c r="E872" s="27"/>
      <c r="F872" s="27"/>
      <c r="G872" s="27"/>
      <c r="H872" s="27"/>
      <c r="I872" s="41"/>
      <c r="J872" s="41"/>
      <c r="K872" s="28"/>
      <c r="L872" s="28"/>
      <c r="M872" s="127"/>
      <c r="N872" s="120"/>
    </row>
    <row r="873" spans="4:14" s="25" customFormat="1">
      <c r="D873" s="27"/>
      <c r="E873" s="27"/>
      <c r="F873" s="27"/>
      <c r="G873" s="27"/>
      <c r="H873" s="27"/>
      <c r="I873" s="41"/>
      <c r="J873" s="41"/>
      <c r="K873" s="28"/>
      <c r="L873" s="28"/>
      <c r="M873" s="127"/>
      <c r="N873" s="120"/>
    </row>
    <row r="874" spans="4:14" s="25" customFormat="1">
      <c r="D874" s="27"/>
      <c r="E874" s="27"/>
      <c r="F874" s="27"/>
      <c r="G874" s="27"/>
      <c r="H874" s="27"/>
      <c r="I874" s="41"/>
      <c r="J874" s="41"/>
      <c r="K874" s="28"/>
      <c r="L874" s="28"/>
      <c r="M874" s="127"/>
      <c r="N874" s="120"/>
    </row>
    <row r="875" spans="4:14" s="25" customFormat="1">
      <c r="D875" s="27"/>
      <c r="E875" s="27"/>
      <c r="F875" s="27"/>
      <c r="G875" s="27"/>
      <c r="H875" s="27"/>
      <c r="I875" s="41"/>
      <c r="J875" s="41"/>
      <c r="K875" s="28"/>
      <c r="L875" s="28"/>
      <c r="M875" s="127"/>
      <c r="N875" s="120"/>
    </row>
    <row r="876" spans="4:14" s="25" customFormat="1">
      <c r="D876" s="27"/>
      <c r="E876" s="27"/>
      <c r="F876" s="27"/>
      <c r="G876" s="27"/>
      <c r="H876" s="27"/>
      <c r="I876" s="41"/>
      <c r="J876" s="41"/>
      <c r="K876" s="28"/>
      <c r="L876" s="28"/>
      <c r="M876" s="127"/>
      <c r="N876" s="120"/>
    </row>
    <row r="877" spans="4:14" s="25" customFormat="1">
      <c r="D877" s="27"/>
      <c r="E877" s="27"/>
      <c r="F877" s="27"/>
      <c r="G877" s="27"/>
      <c r="H877" s="27"/>
      <c r="I877" s="41"/>
      <c r="J877" s="41"/>
      <c r="K877" s="28"/>
      <c r="L877" s="28"/>
      <c r="M877" s="127"/>
      <c r="N877" s="120"/>
    </row>
    <row r="878" spans="4:14" s="25" customFormat="1">
      <c r="D878" s="27"/>
      <c r="E878" s="27"/>
      <c r="F878" s="27"/>
      <c r="G878" s="27"/>
      <c r="H878" s="27"/>
      <c r="I878" s="41"/>
      <c r="J878" s="41"/>
      <c r="K878" s="28"/>
      <c r="L878" s="28"/>
      <c r="M878" s="127"/>
      <c r="N878" s="120"/>
    </row>
    <row r="879" spans="4:14" s="25" customFormat="1">
      <c r="D879" s="27"/>
      <c r="E879" s="27"/>
      <c r="F879" s="27"/>
      <c r="G879" s="27"/>
      <c r="H879" s="27"/>
      <c r="I879" s="41"/>
      <c r="J879" s="41"/>
      <c r="K879" s="28"/>
      <c r="L879" s="28"/>
      <c r="M879" s="127"/>
      <c r="N879" s="120"/>
    </row>
    <row r="880" spans="4:14" s="25" customFormat="1">
      <c r="D880" s="27"/>
      <c r="E880" s="27"/>
      <c r="F880" s="27"/>
      <c r="G880" s="27"/>
      <c r="H880" s="27"/>
      <c r="I880" s="41"/>
      <c r="J880" s="41"/>
      <c r="K880" s="28"/>
      <c r="L880" s="28"/>
      <c r="M880" s="127"/>
      <c r="N880" s="120"/>
    </row>
    <row r="881" spans="4:14" s="25" customFormat="1">
      <c r="D881" s="27"/>
      <c r="E881" s="27"/>
      <c r="F881" s="27"/>
      <c r="G881" s="27"/>
      <c r="H881" s="27"/>
      <c r="I881" s="41"/>
      <c r="J881" s="41"/>
      <c r="K881" s="28"/>
      <c r="L881" s="28"/>
      <c r="M881" s="127"/>
      <c r="N881" s="120"/>
    </row>
    <row r="882" spans="4:14" s="25" customFormat="1">
      <c r="D882" s="27"/>
      <c r="E882" s="27"/>
      <c r="F882" s="27"/>
      <c r="G882" s="27"/>
      <c r="H882" s="27"/>
      <c r="I882" s="41"/>
      <c r="J882" s="41"/>
      <c r="K882" s="28"/>
      <c r="L882" s="28"/>
      <c r="M882" s="127"/>
      <c r="N882" s="120"/>
    </row>
    <row r="883" spans="4:14" s="25" customFormat="1">
      <c r="D883" s="27"/>
      <c r="E883" s="27"/>
      <c r="F883" s="27"/>
      <c r="G883" s="27"/>
      <c r="H883" s="27"/>
      <c r="I883" s="41"/>
      <c r="J883" s="41"/>
      <c r="K883" s="28"/>
      <c r="L883" s="28"/>
      <c r="M883" s="127"/>
      <c r="N883" s="120"/>
    </row>
    <row r="884" spans="4:14" s="25" customFormat="1">
      <c r="D884" s="27"/>
      <c r="E884" s="27"/>
      <c r="F884" s="27"/>
      <c r="G884" s="27"/>
      <c r="H884" s="27"/>
      <c r="I884" s="41"/>
      <c r="J884" s="41"/>
      <c r="K884" s="28"/>
      <c r="L884" s="28"/>
      <c r="M884" s="127"/>
      <c r="N884" s="120"/>
    </row>
    <row r="885" spans="4:14" s="25" customFormat="1">
      <c r="D885" s="27"/>
      <c r="E885" s="27"/>
      <c r="F885" s="27"/>
      <c r="G885" s="27"/>
      <c r="H885" s="27"/>
      <c r="I885" s="41"/>
      <c r="J885" s="41"/>
      <c r="K885" s="28"/>
      <c r="L885" s="28"/>
      <c r="M885" s="127"/>
      <c r="N885" s="120"/>
    </row>
    <row r="886" spans="4:14" s="25" customFormat="1">
      <c r="D886" s="27"/>
      <c r="E886" s="27"/>
      <c r="F886" s="27"/>
      <c r="G886" s="27"/>
      <c r="H886" s="27"/>
      <c r="I886" s="41"/>
      <c r="J886" s="41"/>
      <c r="K886" s="28"/>
      <c r="L886" s="28"/>
      <c r="M886" s="127"/>
      <c r="N886" s="120"/>
    </row>
    <row r="887" spans="4:14" s="25" customFormat="1">
      <c r="D887" s="27"/>
      <c r="E887" s="27"/>
      <c r="F887" s="27"/>
      <c r="G887" s="27"/>
      <c r="H887" s="27"/>
      <c r="I887" s="41"/>
      <c r="J887" s="41"/>
      <c r="K887" s="28"/>
      <c r="L887" s="28"/>
      <c r="M887" s="127"/>
      <c r="N887" s="120"/>
    </row>
    <row r="888" spans="4:14" s="25" customFormat="1">
      <c r="D888" s="27"/>
      <c r="E888" s="27"/>
      <c r="F888" s="27"/>
      <c r="G888" s="27"/>
      <c r="H888" s="27"/>
      <c r="I888" s="41"/>
      <c r="J888" s="41"/>
      <c r="K888" s="28"/>
      <c r="L888" s="28"/>
      <c r="M888" s="127"/>
      <c r="N888" s="120"/>
    </row>
    <row r="889" spans="4:14" s="25" customFormat="1">
      <c r="D889" s="27"/>
      <c r="E889" s="27"/>
      <c r="F889" s="27"/>
      <c r="G889" s="27"/>
      <c r="H889" s="27"/>
      <c r="I889" s="41"/>
      <c r="J889" s="41"/>
      <c r="K889" s="28"/>
      <c r="L889" s="28"/>
      <c r="M889" s="127"/>
      <c r="N889" s="120"/>
    </row>
    <row r="890" spans="4:14" s="25" customFormat="1">
      <c r="D890" s="27"/>
      <c r="E890" s="27"/>
      <c r="F890" s="27"/>
      <c r="G890" s="27"/>
      <c r="H890" s="27"/>
      <c r="I890" s="41"/>
      <c r="J890" s="41"/>
      <c r="K890" s="28"/>
      <c r="L890" s="28"/>
      <c r="M890" s="127"/>
      <c r="N890" s="120"/>
    </row>
    <row r="891" spans="4:14" s="25" customFormat="1">
      <c r="D891" s="27"/>
      <c r="E891" s="27"/>
      <c r="F891" s="27"/>
      <c r="G891" s="27"/>
      <c r="H891" s="27"/>
      <c r="I891" s="41"/>
      <c r="J891" s="41"/>
      <c r="K891" s="28"/>
      <c r="L891" s="28"/>
      <c r="M891" s="127"/>
      <c r="N891" s="120"/>
    </row>
    <row r="892" spans="4:14" s="25" customFormat="1">
      <c r="D892" s="27"/>
      <c r="E892" s="27"/>
      <c r="F892" s="27"/>
      <c r="G892" s="27"/>
      <c r="H892" s="27"/>
      <c r="I892" s="41"/>
      <c r="J892" s="41"/>
      <c r="K892" s="28"/>
      <c r="L892" s="28"/>
      <c r="M892" s="127"/>
      <c r="N892" s="120"/>
    </row>
    <row r="893" spans="4:14" s="25" customFormat="1">
      <c r="D893" s="27"/>
      <c r="E893" s="27"/>
      <c r="F893" s="27"/>
      <c r="G893" s="27"/>
      <c r="H893" s="27"/>
      <c r="I893" s="41"/>
      <c r="J893" s="41"/>
      <c r="K893" s="28"/>
      <c r="L893" s="28"/>
      <c r="M893" s="127"/>
      <c r="N893" s="120"/>
    </row>
    <row r="894" spans="4:14" s="13" customFormat="1">
      <c r="D894" s="35"/>
      <c r="E894" s="35"/>
      <c r="F894" s="35"/>
      <c r="G894" s="35"/>
      <c r="H894" s="35"/>
      <c r="I894" s="42"/>
      <c r="J894" s="42"/>
      <c r="K894" s="121"/>
      <c r="L894" s="121"/>
      <c r="M894" s="128"/>
      <c r="N894" s="122"/>
    </row>
    <row r="895" spans="4:14" s="13" customFormat="1">
      <c r="D895" s="35"/>
      <c r="E895" s="35"/>
      <c r="F895" s="35"/>
      <c r="G895" s="35"/>
      <c r="H895" s="35"/>
      <c r="I895" s="42"/>
      <c r="J895" s="42"/>
      <c r="K895" s="121"/>
      <c r="L895" s="121"/>
      <c r="M895" s="128"/>
      <c r="N895" s="122"/>
    </row>
  </sheetData>
  <phoneticPr fontId="0" type="noConversion"/>
  <dataValidations count="1">
    <dataValidation type="textLength" operator="lessThan" allowBlank="1" showInputMessage="1" showErrorMessage="1" errorTitle="Zbyt długa nazwa towaru/usługi." error="Maksymalna ilość znaków dla tego pola wynosi 500." sqref="H372:I380 H443:I451 H210:I210">
      <formula1>500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B6" sqref="B6"/>
    </sheetView>
  </sheetViews>
  <sheetFormatPr defaultRowHeight="15"/>
  <cols>
    <col min="1" max="1" width="25.5703125" style="2" bestFit="1" customWidth="1"/>
    <col min="2" max="2" width="11.28515625" style="2" bestFit="1" customWidth="1"/>
    <col min="3" max="3" width="10.140625" style="2" bestFit="1" customWidth="1"/>
    <col min="4" max="4" width="53.42578125" style="2" bestFit="1" customWidth="1"/>
    <col min="5" max="5" width="9.140625" style="2"/>
    <col min="6" max="6" width="10.7109375" style="2" customWidth="1"/>
    <col min="7" max="16384" width="9.140625" style="2"/>
  </cols>
  <sheetData>
    <row r="1" spans="1:6">
      <c r="A1" s="181"/>
      <c r="B1" s="321"/>
      <c r="C1" s="182"/>
      <c r="D1" s="182"/>
      <c r="E1" s="180"/>
      <c r="F1" s="180"/>
    </row>
    <row r="2" spans="1:6">
      <c r="A2" s="182"/>
      <c r="B2" s="336">
        <v>5</v>
      </c>
      <c r="C2" s="176"/>
      <c r="D2" s="183"/>
      <c r="E2" s="180" t="s">
        <v>566</v>
      </c>
      <c r="F2" s="180" t="s">
        <v>567</v>
      </c>
    </row>
    <row r="3" spans="1:6">
      <c r="A3" s="178"/>
      <c r="B3" s="336">
        <v>5</v>
      </c>
      <c r="C3" s="179" t="s">
        <v>558</v>
      </c>
      <c r="D3" s="175"/>
      <c r="E3" s="180">
        <v>39990</v>
      </c>
      <c r="F3" s="180"/>
    </row>
    <row r="4" spans="1:6">
      <c r="A4" s="175"/>
      <c r="B4" s="336">
        <v>0.01</v>
      </c>
      <c r="C4" s="179"/>
      <c r="D4" s="178"/>
      <c r="E4" s="180"/>
      <c r="F4" s="180"/>
    </row>
    <row r="5" spans="1:6">
      <c r="A5" s="175"/>
      <c r="B5" s="343">
        <v>8</v>
      </c>
      <c r="C5" s="179"/>
      <c r="D5" s="177"/>
      <c r="E5" s="180"/>
      <c r="F5" s="180"/>
    </row>
    <row r="6" spans="1:6">
      <c r="A6" s="175"/>
      <c r="B6" s="343">
        <v>4</v>
      </c>
      <c r="C6" s="179" t="s">
        <v>559</v>
      </c>
      <c r="D6" s="178"/>
      <c r="E6" s="180"/>
      <c r="F6" s="180"/>
    </row>
    <row r="7" spans="1:6">
      <c r="A7" s="175"/>
      <c r="B7" s="334">
        <v>2</v>
      </c>
      <c r="C7" s="179"/>
      <c r="D7" s="178"/>
      <c r="E7" s="180"/>
      <c r="F7" s="180"/>
    </row>
    <row r="8" spans="1:6">
      <c r="A8" s="175"/>
      <c r="B8" s="333">
        <v>5</v>
      </c>
      <c r="C8" s="179"/>
      <c r="D8" s="178"/>
      <c r="E8" s="180"/>
      <c r="F8" s="180"/>
    </row>
    <row r="9" spans="1:6">
      <c r="A9" s="175"/>
      <c r="B9" s="333">
        <v>4</v>
      </c>
      <c r="C9" s="179" t="s">
        <v>557</v>
      </c>
      <c r="D9" s="178"/>
      <c r="E9" s="180"/>
      <c r="F9" s="180"/>
    </row>
    <row r="10" spans="1:6">
      <c r="A10" s="175"/>
      <c r="B10" s="333">
        <v>2</v>
      </c>
      <c r="C10" s="179"/>
      <c r="D10" s="178"/>
      <c r="E10" s="180"/>
      <c r="F10" s="180"/>
    </row>
    <row r="11" spans="1:6">
      <c r="A11" s="181"/>
      <c r="B11" s="331">
        <v>5</v>
      </c>
      <c r="C11" s="179"/>
      <c r="D11" s="175"/>
      <c r="E11" s="180"/>
      <c r="F11" s="180"/>
    </row>
    <row r="12" spans="1:6">
      <c r="A12" s="180"/>
      <c r="B12" s="332">
        <v>2</v>
      </c>
      <c r="C12" s="335" t="s">
        <v>556</v>
      </c>
      <c r="D12" s="175"/>
      <c r="E12" s="180"/>
      <c r="F12" s="180"/>
    </row>
    <row r="13" spans="1:6">
      <c r="A13" s="180"/>
      <c r="B13" s="332">
        <v>1</v>
      </c>
      <c r="C13" s="335"/>
      <c r="D13" s="175"/>
      <c r="E13" s="180"/>
      <c r="F13" s="180"/>
    </row>
    <row r="14" spans="1:6">
      <c r="A14" s="180"/>
      <c r="B14" s="330">
        <v>7</v>
      </c>
      <c r="C14" s="322"/>
      <c r="D14" s="180"/>
      <c r="E14" s="180"/>
      <c r="F14" s="180"/>
    </row>
    <row r="15" spans="1:6">
      <c r="A15" s="180"/>
      <c r="B15" s="330">
        <v>1</v>
      </c>
      <c r="C15" s="179" t="s">
        <v>555</v>
      </c>
      <c r="D15" s="180"/>
      <c r="E15" s="180"/>
      <c r="F15" s="180"/>
    </row>
    <row r="16" spans="1:6">
      <c r="A16" s="180"/>
      <c r="B16" s="329">
        <v>5</v>
      </c>
      <c r="C16" s="179"/>
      <c r="D16" s="180"/>
      <c r="E16" s="180"/>
      <c r="F16" s="180"/>
    </row>
    <row r="17" spans="1:6">
      <c r="A17" s="180"/>
      <c r="B17" s="329">
        <v>2</v>
      </c>
      <c r="C17" s="179"/>
      <c r="D17" s="180"/>
      <c r="E17" s="180"/>
      <c r="F17" s="180"/>
    </row>
    <row r="18" spans="1:6">
      <c r="A18" s="180"/>
      <c r="B18" s="329">
        <v>1</v>
      </c>
      <c r="C18" s="179" t="s">
        <v>554</v>
      </c>
      <c r="D18" s="180"/>
      <c r="E18" s="180"/>
      <c r="F18" s="180"/>
    </row>
    <row r="19" spans="1:6">
      <c r="A19" s="180"/>
      <c r="B19" s="329">
        <v>1</v>
      </c>
      <c r="C19" s="179"/>
      <c r="D19" s="149"/>
      <c r="E19" s="180"/>
      <c r="F19" s="180"/>
    </row>
    <row r="20" spans="1:6">
      <c r="A20" s="180"/>
      <c r="B20" s="329">
        <v>1</v>
      </c>
      <c r="C20" s="322"/>
      <c r="D20" s="180"/>
      <c r="E20" s="180"/>
      <c r="F20" s="180"/>
    </row>
    <row r="21" spans="1:6">
      <c r="A21" s="180"/>
      <c r="B21" s="328">
        <v>5</v>
      </c>
      <c r="C21" s="179"/>
      <c r="D21" s="180"/>
      <c r="E21" s="180"/>
      <c r="F21" s="180"/>
    </row>
    <row r="22" spans="1:6">
      <c r="A22" s="180"/>
      <c r="B22" s="328">
        <v>2</v>
      </c>
      <c r="C22" s="322" t="s">
        <v>553</v>
      </c>
      <c r="D22" s="180"/>
      <c r="E22" s="180"/>
      <c r="F22" s="180"/>
    </row>
    <row r="23" spans="1:6">
      <c r="A23" s="180"/>
      <c r="B23" s="328">
        <v>1</v>
      </c>
      <c r="C23" s="322"/>
      <c r="D23" s="180"/>
      <c r="E23" s="180"/>
      <c r="F23" s="180"/>
    </row>
    <row r="24" spans="1:6">
      <c r="A24" s="180"/>
      <c r="B24" s="326">
        <v>5</v>
      </c>
      <c r="C24" s="322"/>
      <c r="D24" s="180"/>
      <c r="E24" s="180"/>
      <c r="F24" s="180"/>
    </row>
    <row r="25" spans="1:6">
      <c r="A25" s="180"/>
      <c r="B25" s="326">
        <v>2</v>
      </c>
      <c r="C25" s="322" t="s">
        <v>552</v>
      </c>
      <c r="D25" s="180"/>
      <c r="E25" s="180"/>
      <c r="F25" s="180"/>
    </row>
    <row r="26" spans="1:6">
      <c r="A26" s="180"/>
      <c r="B26" s="327">
        <v>3</v>
      </c>
      <c r="C26" s="323"/>
      <c r="D26" s="180"/>
      <c r="E26" s="180"/>
      <c r="F26" s="180"/>
    </row>
    <row r="27" spans="1:6">
      <c r="A27" s="185"/>
      <c r="B27" s="324">
        <v>5</v>
      </c>
      <c r="C27" s="322"/>
      <c r="D27" s="180"/>
      <c r="E27" s="180"/>
      <c r="F27" s="180"/>
    </row>
    <row r="28" spans="1:6">
      <c r="A28" s="180"/>
      <c r="B28" s="324">
        <v>1</v>
      </c>
      <c r="C28" s="322"/>
      <c r="D28" s="180"/>
      <c r="E28" s="180"/>
      <c r="F28" s="180"/>
    </row>
    <row r="29" spans="1:6">
      <c r="A29" s="180"/>
      <c r="B29" s="324">
        <v>1.5</v>
      </c>
      <c r="C29" s="322"/>
      <c r="D29" s="180"/>
      <c r="E29" s="180"/>
      <c r="F29" s="180"/>
    </row>
    <row r="30" spans="1:6">
      <c r="A30" s="180"/>
      <c r="B30" s="325">
        <v>0.5</v>
      </c>
      <c r="C30" s="175" t="s">
        <v>551</v>
      </c>
      <c r="D30" s="181"/>
      <c r="E30" s="180"/>
      <c r="F30" s="180"/>
    </row>
    <row r="31" spans="1:6">
      <c r="A31" s="180"/>
      <c r="B31" s="325">
        <v>1</v>
      </c>
      <c r="C31" s="175"/>
      <c r="D31" s="183"/>
      <c r="E31" s="180"/>
      <c r="F31" s="180"/>
    </row>
    <row r="32" spans="1:6">
      <c r="A32" s="180"/>
      <c r="B32" s="325">
        <v>1.5</v>
      </c>
      <c r="C32" s="175"/>
      <c r="D32" s="181"/>
      <c r="E32" s="180"/>
      <c r="F32" s="180"/>
    </row>
    <row r="33" spans="1:6">
      <c r="A33" s="180"/>
      <c r="B33" s="325">
        <v>0.5</v>
      </c>
      <c r="C33" s="181"/>
      <c r="D33" s="181"/>
      <c r="E33" s="180"/>
      <c r="F33" s="180"/>
    </row>
    <row r="34" spans="1:6">
      <c r="A34" s="180"/>
      <c r="B34" s="325">
        <v>1</v>
      </c>
      <c r="C34" s="149"/>
      <c r="D34" s="183"/>
      <c r="E34" s="180"/>
      <c r="F34" s="180"/>
    </row>
    <row r="35" spans="1:6">
      <c r="A35" s="180"/>
      <c r="B35" s="183">
        <f>SUM(B1:B34)</f>
        <v>91.009999999999991</v>
      </c>
      <c r="C35" s="149"/>
      <c r="D35" s="183"/>
      <c r="E35" s="180"/>
      <c r="F35" s="180"/>
    </row>
    <row r="36" spans="1:6">
      <c r="A36" s="180"/>
      <c r="B36" s="149"/>
      <c r="C36" s="149"/>
      <c r="D36" s="183"/>
      <c r="E36" s="180"/>
      <c r="F36" s="180"/>
    </row>
    <row r="37" spans="1:6">
      <c r="A37" s="180"/>
      <c r="B37" s="149"/>
      <c r="C37" s="149">
        <v>91.01</v>
      </c>
      <c r="D37" s="183"/>
      <c r="E37" s="180"/>
      <c r="F37" s="180"/>
    </row>
    <row r="38" spans="1:6">
      <c r="A38" s="186"/>
      <c r="B38" s="186"/>
      <c r="C38" s="186"/>
      <c r="D38" s="186"/>
      <c r="E38" s="187"/>
      <c r="F38" s="187"/>
    </row>
    <row r="39" spans="1:6">
      <c r="A39" s="187"/>
      <c r="B39" s="187"/>
      <c r="C39" s="187"/>
      <c r="D39" s="187"/>
      <c r="E39" s="187"/>
      <c r="F39" s="187"/>
    </row>
    <row r="40" spans="1:6">
      <c r="A40" s="187"/>
      <c r="B40" s="187"/>
      <c r="C40" s="187"/>
      <c r="D40" s="187"/>
      <c r="E40" s="187"/>
      <c r="F40" s="187"/>
    </row>
    <row r="41" spans="1:6">
      <c r="A41" s="188"/>
      <c r="B41" s="187"/>
      <c r="C41" s="187"/>
      <c r="D41" s="187"/>
      <c r="E41" s="187"/>
      <c r="F41" s="187"/>
    </row>
    <row r="42" spans="1:6">
      <c r="A42" s="187"/>
      <c r="B42" s="187"/>
      <c r="C42" s="187"/>
      <c r="D42" s="187"/>
      <c r="E42" s="187"/>
      <c r="F42" s="187"/>
    </row>
    <row r="43" spans="1:6">
      <c r="A43" s="187"/>
      <c r="B43" s="187"/>
      <c r="C43" s="187"/>
      <c r="D43" s="187"/>
      <c r="E43" s="187"/>
      <c r="F43" s="187"/>
    </row>
    <row r="44" spans="1:6">
      <c r="A44" s="187"/>
      <c r="B44" s="187"/>
      <c r="C44" s="187"/>
      <c r="D44" s="187"/>
      <c r="E44" s="187"/>
      <c r="F44" s="187"/>
    </row>
    <row r="45" spans="1:6">
      <c r="A45" s="189"/>
      <c r="B45" s="187"/>
      <c r="C45" s="187"/>
      <c r="D45" s="187"/>
      <c r="E45" s="187"/>
      <c r="F45" s="187"/>
    </row>
    <row r="46" spans="1:6">
      <c r="A46" s="187"/>
      <c r="B46" s="187"/>
      <c r="C46" s="187"/>
      <c r="D46" s="187"/>
      <c r="E46" s="187"/>
      <c r="F46" s="187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I25" sqref="I25"/>
    </sheetView>
  </sheetViews>
  <sheetFormatPr defaultRowHeight="15"/>
  <cols>
    <col min="1" max="1" width="4" style="2" bestFit="1" customWidth="1"/>
    <col min="2" max="2" width="17.85546875" style="1" customWidth="1"/>
    <col min="3" max="3" width="15.7109375" style="1" customWidth="1"/>
    <col min="4" max="4" width="15.140625" style="1" customWidth="1"/>
    <col min="5" max="5" width="42.28515625" style="1" customWidth="1"/>
    <col min="6" max="6" width="9.140625" style="1"/>
    <col min="7" max="7" width="9.42578125" style="1" customWidth="1"/>
    <col min="8" max="8" width="9.140625" style="1"/>
    <col min="9" max="9" width="10.7109375" style="1" customWidth="1"/>
    <col min="10" max="10" width="9.140625" style="1"/>
    <col min="11" max="16384" width="9.140625" style="2"/>
  </cols>
  <sheetData>
    <row r="1" spans="1:10" s="133" customFormat="1">
      <c r="A1" s="180"/>
      <c r="B1" s="184"/>
      <c r="C1" s="184"/>
      <c r="D1" s="184"/>
      <c r="E1" s="184"/>
      <c r="F1" s="184"/>
      <c r="G1" s="184"/>
      <c r="H1" s="184"/>
      <c r="I1" s="184"/>
      <c r="J1" s="184"/>
    </row>
    <row r="2" spans="1:10">
      <c r="A2" s="180"/>
      <c r="B2" s="190"/>
      <c r="C2" s="184"/>
      <c r="D2" s="184"/>
      <c r="E2" s="190"/>
      <c r="F2" s="190"/>
      <c r="G2" s="190"/>
      <c r="H2" s="184"/>
      <c r="I2" s="184"/>
      <c r="J2" s="184"/>
    </row>
    <row r="3" spans="1:10">
      <c r="A3" s="180"/>
      <c r="B3" s="190"/>
      <c r="C3" s="184"/>
      <c r="D3" s="184"/>
      <c r="E3" s="190"/>
      <c r="F3" s="184"/>
      <c r="G3" s="184"/>
      <c r="H3" s="184"/>
      <c r="I3" s="184"/>
      <c r="J3" s="184"/>
    </row>
    <row r="4" spans="1:10">
      <c r="A4" s="180"/>
      <c r="B4" s="184"/>
      <c r="C4" s="184"/>
      <c r="D4" s="184"/>
      <c r="E4" s="184"/>
      <c r="F4" s="184"/>
      <c r="G4" s="184"/>
      <c r="H4" s="184"/>
      <c r="I4" s="184"/>
      <c r="J4" s="184"/>
    </row>
    <row r="6" spans="1:10">
      <c r="B6" s="3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3"/>
  <sheetViews>
    <sheetView view="pageBreakPreview" zoomScaleNormal="100" zoomScaleSheetLayoutView="100" workbookViewId="0">
      <selection activeCell="L8" sqref="L8"/>
    </sheetView>
  </sheetViews>
  <sheetFormatPr defaultRowHeight="15"/>
  <cols>
    <col min="4" max="4" width="18.5703125" customWidth="1"/>
    <col min="7" max="7" width="43.42578125" customWidth="1"/>
    <col min="8" max="9" width="9.85546875" bestFit="1" customWidth="1"/>
    <col min="13" max="13" width="16.28515625" customWidth="1"/>
  </cols>
  <sheetData>
    <row r="1" spans="1:256" ht="47.25">
      <c r="A1" s="20" t="s">
        <v>194</v>
      </c>
      <c r="B1" s="18">
        <v>42339</v>
      </c>
      <c r="C1" s="103"/>
      <c r="D1" s="21" t="s">
        <v>165</v>
      </c>
      <c r="E1" s="21" t="s">
        <v>7</v>
      </c>
      <c r="F1" s="21" t="s">
        <v>152</v>
      </c>
      <c r="G1" s="19" t="s">
        <v>166</v>
      </c>
      <c r="H1" s="136">
        <v>1300.08</v>
      </c>
      <c r="I1" s="115">
        <v>1300.08</v>
      </c>
      <c r="J1" s="44"/>
      <c r="K1" s="44"/>
      <c r="L1" s="22" t="s">
        <v>152</v>
      </c>
      <c r="M1" s="94" t="s">
        <v>167</v>
      </c>
    </row>
    <row r="6" spans="1:256" ht="31.5">
      <c r="A6" s="20" t="s">
        <v>194</v>
      </c>
      <c r="B6" s="18">
        <v>42339</v>
      </c>
      <c r="C6" s="103"/>
      <c r="D6" s="21" t="s">
        <v>163</v>
      </c>
      <c r="E6" s="21" t="s">
        <v>6</v>
      </c>
      <c r="F6" s="21" t="s">
        <v>152</v>
      </c>
      <c r="G6" s="19" t="s">
        <v>164</v>
      </c>
      <c r="H6" s="136">
        <v>858.54</v>
      </c>
      <c r="I6" s="115">
        <v>858.54</v>
      </c>
      <c r="J6" s="44"/>
      <c r="K6" s="44"/>
      <c r="L6" s="22" t="s">
        <v>152</v>
      </c>
      <c r="M6" s="94" t="s">
        <v>168</v>
      </c>
      <c r="N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</row>
    <row r="7" spans="1:256" ht="15.75">
      <c r="A7" s="138"/>
      <c r="B7" s="139"/>
      <c r="C7" s="140"/>
      <c r="D7" s="141"/>
      <c r="E7" s="141"/>
      <c r="F7" s="141"/>
      <c r="G7" s="135"/>
      <c r="H7" s="142"/>
      <c r="I7" s="143"/>
      <c r="J7" s="144"/>
      <c r="K7" s="144"/>
      <c r="L7" s="145"/>
      <c r="M7" s="135"/>
      <c r="N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</row>
    <row r="8" spans="1:256" ht="63">
      <c r="A8" s="20" t="s">
        <v>194</v>
      </c>
      <c r="B8" s="18">
        <v>42339</v>
      </c>
      <c r="C8" s="103"/>
      <c r="D8" s="21" t="s">
        <v>117</v>
      </c>
      <c r="E8" s="110" t="s">
        <v>15</v>
      </c>
      <c r="F8" s="21" t="s">
        <v>114</v>
      </c>
      <c r="G8" s="19" t="s">
        <v>129</v>
      </c>
      <c r="H8" s="36">
        <v>750</v>
      </c>
      <c r="I8" s="116">
        <v>750</v>
      </c>
      <c r="J8" s="44"/>
      <c r="K8" s="44"/>
      <c r="L8" s="23" t="s">
        <v>114</v>
      </c>
      <c r="M8" s="109" t="s">
        <v>124</v>
      </c>
    </row>
    <row r="9" spans="1:256" ht="47.25">
      <c r="A9" s="20" t="s">
        <v>194</v>
      </c>
      <c r="B9" s="18">
        <v>42339</v>
      </c>
      <c r="C9" s="103"/>
      <c r="D9" s="21" t="s">
        <v>118</v>
      </c>
      <c r="E9" s="21" t="s">
        <v>13</v>
      </c>
      <c r="F9" s="21" t="s">
        <v>113</v>
      </c>
      <c r="G9" s="19" t="s">
        <v>128</v>
      </c>
      <c r="H9" s="36">
        <v>1633</v>
      </c>
      <c r="I9" s="116">
        <v>1633</v>
      </c>
      <c r="J9" s="44"/>
      <c r="K9" s="44"/>
      <c r="L9" s="23" t="s">
        <v>114</v>
      </c>
      <c r="M9" s="109" t="s">
        <v>124</v>
      </c>
    </row>
    <row r="10" spans="1:256" ht="63">
      <c r="A10" s="20" t="s">
        <v>194</v>
      </c>
      <c r="B10" s="18">
        <v>42339</v>
      </c>
      <c r="C10" s="103"/>
      <c r="D10" s="21" t="s">
        <v>120</v>
      </c>
      <c r="E10" s="21" t="s">
        <v>13</v>
      </c>
      <c r="F10" s="21" t="s">
        <v>114</v>
      </c>
      <c r="G10" s="19" t="s">
        <v>130</v>
      </c>
      <c r="H10" s="36">
        <v>809.8</v>
      </c>
      <c r="I10" s="116">
        <v>809.8</v>
      </c>
      <c r="J10" s="44"/>
      <c r="K10" s="44"/>
      <c r="L10" s="23" t="s">
        <v>114</v>
      </c>
      <c r="M10" s="109" t="s">
        <v>124</v>
      </c>
    </row>
    <row r="11" spans="1:256" ht="47.25">
      <c r="A11" s="20" t="s">
        <v>194</v>
      </c>
      <c r="B11" s="18">
        <v>42339</v>
      </c>
      <c r="C11" s="103"/>
      <c r="D11" s="21" t="s">
        <v>121</v>
      </c>
      <c r="E11" s="21" t="s">
        <v>13</v>
      </c>
      <c r="F11" s="21" t="s">
        <v>119</v>
      </c>
      <c r="G11" s="19" t="s">
        <v>131</v>
      </c>
      <c r="H11" s="36">
        <v>192.53</v>
      </c>
      <c r="I11" s="116">
        <v>192.53</v>
      </c>
      <c r="J11" s="44"/>
      <c r="K11" s="44"/>
      <c r="L11" s="23" t="s">
        <v>119</v>
      </c>
      <c r="M11" s="109" t="s">
        <v>124</v>
      </c>
    </row>
    <row r="12" spans="1:256" ht="47.25">
      <c r="A12" s="20" t="s">
        <v>194</v>
      </c>
      <c r="B12" s="18">
        <v>42339</v>
      </c>
      <c r="C12" s="103"/>
      <c r="D12" s="134"/>
      <c r="E12" s="110" t="s">
        <v>15</v>
      </c>
      <c r="F12" s="21" t="s">
        <v>114</v>
      </c>
      <c r="G12" s="19" t="s">
        <v>132</v>
      </c>
      <c r="H12" s="137">
        <v>600</v>
      </c>
      <c r="I12" s="116">
        <v>600</v>
      </c>
      <c r="J12" s="45"/>
      <c r="K12" s="44"/>
      <c r="L12" s="23" t="s">
        <v>114</v>
      </c>
      <c r="M12" s="109" t="s">
        <v>124</v>
      </c>
    </row>
    <row r="13" spans="1:256" ht="63">
      <c r="A13" s="20" t="s">
        <v>194</v>
      </c>
      <c r="B13" s="18">
        <v>42339</v>
      </c>
      <c r="C13" s="103"/>
      <c r="D13" s="21" t="s">
        <v>161</v>
      </c>
      <c r="E13" s="21" t="s">
        <v>14</v>
      </c>
      <c r="F13" s="21" t="s">
        <v>151</v>
      </c>
      <c r="G13" s="19" t="s">
        <v>162</v>
      </c>
      <c r="H13" s="36">
        <v>400</v>
      </c>
      <c r="I13" s="116">
        <v>400</v>
      </c>
      <c r="J13" s="44"/>
      <c r="K13" s="44"/>
      <c r="L13" s="22" t="s">
        <v>152</v>
      </c>
      <c r="M13" s="19"/>
    </row>
  </sheetData>
  <phoneticPr fontId="0" type="noConversion"/>
  <pageMargins left="0.25" right="0.25" top="0.75" bottom="0.75" header="0.3" footer="0.3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87"/>
  <sheetViews>
    <sheetView workbookViewId="0">
      <selection activeCell="D25" sqref="D25"/>
    </sheetView>
  </sheetViews>
  <sheetFormatPr defaultRowHeight="15"/>
  <cols>
    <col min="1" max="1" width="8.140625" style="1" customWidth="1"/>
    <col min="2" max="2" width="13.42578125" style="146" customWidth="1"/>
    <col min="3" max="3" width="12.140625" style="2" customWidth="1"/>
    <col min="4" max="4" width="13.7109375" style="2" customWidth="1"/>
    <col min="5" max="5" width="15.42578125" style="2" customWidth="1"/>
    <col min="6" max="9" width="9.140625" style="2"/>
    <col min="10" max="10" width="15.140625" style="2" customWidth="1"/>
    <col min="11" max="11" width="9.140625" style="2"/>
    <col min="12" max="12" width="12.140625" style="2" customWidth="1"/>
    <col min="13" max="16384" width="9.140625" style="2"/>
  </cols>
  <sheetData>
    <row r="2" spans="1:10">
      <c r="A2" s="337"/>
      <c r="B2" s="338" t="s">
        <v>568</v>
      </c>
      <c r="C2" s="342">
        <v>42543</v>
      </c>
      <c r="D2" s="2">
        <v>2000</v>
      </c>
    </row>
    <row r="3" spans="1:10">
      <c r="A3" s="339"/>
      <c r="B3" s="338" t="s">
        <v>568</v>
      </c>
      <c r="C3" s="342">
        <v>42545</v>
      </c>
      <c r="D3" s="2">
        <v>3000</v>
      </c>
    </row>
    <row r="4" spans="1:10">
      <c r="A4" s="339"/>
      <c r="B4" s="338"/>
      <c r="C4" s="342"/>
    </row>
    <row r="5" spans="1:10" ht="8.25" customHeight="1">
      <c r="A5" s="345"/>
      <c r="B5" s="346"/>
      <c r="C5" s="347"/>
      <c r="D5" s="348"/>
      <c r="E5" s="348"/>
      <c r="F5" s="348"/>
      <c r="G5" s="348"/>
      <c r="H5" s="348"/>
      <c r="I5" s="348"/>
      <c r="J5" s="348"/>
    </row>
    <row r="6" spans="1:10">
      <c r="A6" s="147"/>
      <c r="B6" s="2"/>
      <c r="E6" s="2" t="s">
        <v>571</v>
      </c>
      <c r="F6" s="2" t="s">
        <v>572</v>
      </c>
      <c r="G6" s="2" t="s">
        <v>573</v>
      </c>
    </row>
    <row r="7" spans="1:10">
      <c r="A7" s="147"/>
      <c r="B7" s="2" t="s">
        <v>570</v>
      </c>
      <c r="E7" s="2">
        <v>605.03</v>
      </c>
      <c r="G7" s="2">
        <v>48.21</v>
      </c>
    </row>
    <row r="8" spans="1:10">
      <c r="A8" s="147"/>
      <c r="B8" s="340"/>
      <c r="C8" s="180"/>
    </row>
    <row r="9" spans="1:10" ht="7.5" customHeight="1">
      <c r="A9" s="345"/>
      <c r="B9" s="346"/>
      <c r="C9" s="347"/>
      <c r="D9" s="348"/>
      <c r="E9" s="348"/>
      <c r="F9" s="348"/>
      <c r="G9" s="348"/>
      <c r="H9" s="348"/>
      <c r="I9" s="348"/>
      <c r="J9" s="348"/>
    </row>
    <row r="10" spans="1:10">
      <c r="A10" s="147"/>
      <c r="B10" s="340" t="s">
        <v>574</v>
      </c>
      <c r="C10" s="180"/>
    </row>
    <row r="11" spans="1:10">
      <c r="A11" s="147"/>
      <c r="B11" s="340"/>
      <c r="C11" s="180"/>
    </row>
    <row r="12" spans="1:10">
      <c r="A12" s="147"/>
      <c r="B12" s="2" t="s">
        <v>575</v>
      </c>
      <c r="C12" s="180"/>
      <c r="D12" s="2" t="s">
        <v>576</v>
      </c>
    </row>
    <row r="13" spans="1:10">
      <c r="A13" s="147"/>
      <c r="B13" s="340">
        <v>86.28</v>
      </c>
      <c r="C13" s="180"/>
      <c r="D13" s="2">
        <v>86.56</v>
      </c>
    </row>
    <row r="14" spans="1:10">
      <c r="A14" s="147"/>
      <c r="B14" s="340">
        <v>736.62</v>
      </c>
      <c r="C14" s="149"/>
      <c r="D14" s="2">
        <v>732.99</v>
      </c>
    </row>
    <row r="15" spans="1:10">
      <c r="A15" s="147"/>
      <c r="B15" s="340">
        <f>B13+B14</f>
        <v>822.9</v>
      </c>
      <c r="C15" s="340"/>
      <c r="D15" s="340">
        <f t="shared" ref="D15" si="0">D13+D14</f>
        <v>819.55</v>
      </c>
    </row>
    <row r="16" spans="1:10">
      <c r="A16" s="147"/>
      <c r="B16" s="340"/>
      <c r="C16" s="180"/>
    </row>
    <row r="17" spans="1:10">
      <c r="A17" s="147"/>
      <c r="B17" s="340" t="s">
        <v>577</v>
      </c>
      <c r="C17" s="180"/>
    </row>
    <row r="18" spans="1:10">
      <c r="A18" s="147"/>
      <c r="B18" s="340">
        <v>145.54</v>
      </c>
      <c r="C18" s="180"/>
    </row>
    <row r="19" spans="1:10">
      <c r="A19" s="147"/>
      <c r="B19" s="148"/>
      <c r="C19" s="149"/>
    </row>
    <row r="20" spans="1:10" ht="7.5" customHeight="1">
      <c r="A20" s="345"/>
      <c r="B20" s="346"/>
      <c r="C20" s="347"/>
      <c r="D20" s="348"/>
      <c r="E20" s="348"/>
      <c r="F20" s="348"/>
      <c r="G20" s="348"/>
      <c r="H20" s="348"/>
      <c r="I20" s="348"/>
      <c r="J20" s="348"/>
    </row>
    <row r="21" spans="1:10">
      <c r="A21" s="147"/>
      <c r="B21" s="340"/>
      <c r="C21" s="180"/>
    </row>
    <row r="22" spans="1:10">
      <c r="A22" s="147"/>
      <c r="B22" s="340" t="s">
        <v>578</v>
      </c>
      <c r="C22" s="180"/>
    </row>
    <row r="23" spans="1:10" ht="16.5" customHeight="1">
      <c r="A23" s="147"/>
      <c r="B23" s="340"/>
      <c r="C23" s="180"/>
    </row>
    <row r="24" spans="1:10">
      <c r="A24" s="147"/>
      <c r="B24" s="340">
        <v>633.99</v>
      </c>
      <c r="C24" s="180" t="s">
        <v>579</v>
      </c>
      <c r="D24" s="2" t="s">
        <v>580</v>
      </c>
    </row>
    <row r="25" spans="1:10">
      <c r="A25" s="147"/>
      <c r="B25" s="340"/>
      <c r="C25" s="180"/>
    </row>
    <row r="26" spans="1:10">
      <c r="A26" s="147"/>
      <c r="B26" s="148"/>
      <c r="C26" s="149"/>
    </row>
    <row r="27" spans="1:10">
      <c r="A27" s="147"/>
      <c r="B27" s="148"/>
      <c r="C27" s="149"/>
    </row>
    <row r="28" spans="1:10">
      <c r="A28" s="187"/>
      <c r="B28" s="187"/>
      <c r="C28" s="187"/>
    </row>
    <row r="29" spans="1:10">
      <c r="A29" s="187"/>
      <c r="B29" s="187"/>
      <c r="C29" s="187"/>
    </row>
    <row r="30" spans="1:10">
      <c r="A30" s="147"/>
      <c r="B30" s="340"/>
      <c r="C30" s="180"/>
    </row>
    <row r="31" spans="1:10">
      <c r="A31" s="147"/>
      <c r="B31" s="340"/>
      <c r="C31" s="180"/>
    </row>
    <row r="32" spans="1:10">
      <c r="A32" s="147"/>
      <c r="B32" s="148"/>
      <c r="C32" s="149"/>
    </row>
    <row r="33" spans="1:3">
      <c r="A33" s="147"/>
      <c r="B33" s="148"/>
      <c r="C33" s="149"/>
    </row>
    <row r="34" spans="1:3">
      <c r="A34" s="187"/>
      <c r="B34" s="187"/>
      <c r="C34" s="187"/>
    </row>
    <row r="35" spans="1:3">
      <c r="A35" s="147"/>
      <c r="B35" s="340"/>
      <c r="C35" s="180"/>
    </row>
    <row r="36" spans="1:3">
      <c r="A36" s="147"/>
      <c r="B36" s="340"/>
      <c r="C36" s="180"/>
    </row>
    <row r="37" spans="1:3">
      <c r="A37" s="187"/>
      <c r="B37" s="187"/>
      <c r="C37" s="187"/>
    </row>
    <row r="38" spans="1:3">
      <c r="A38" s="187"/>
      <c r="B38" s="187"/>
      <c r="C38" s="187"/>
    </row>
    <row r="39" spans="1:3">
      <c r="A39" s="147"/>
      <c r="B39" s="340"/>
      <c r="C39" s="180"/>
    </row>
    <row r="40" spans="1:3">
      <c r="A40" s="147"/>
      <c r="B40" s="340"/>
      <c r="C40" s="180"/>
    </row>
    <row r="41" spans="1:3">
      <c r="A41" s="339"/>
      <c r="B41" s="338"/>
      <c r="C41" s="187"/>
    </row>
    <row r="42" spans="1:3">
      <c r="A42" s="339"/>
      <c r="B42" s="338"/>
      <c r="C42" s="187"/>
    </row>
    <row r="43" spans="1:3">
      <c r="A43" s="147"/>
      <c r="B43" s="340"/>
      <c r="C43" s="180"/>
    </row>
    <row r="44" spans="1:3">
      <c r="A44" s="147"/>
      <c r="B44" s="340"/>
      <c r="C44" s="180"/>
    </row>
    <row r="45" spans="1:3">
      <c r="A45" s="339"/>
      <c r="B45" s="338"/>
      <c r="C45" s="187"/>
    </row>
    <row r="46" spans="1:3">
      <c r="A46" s="187"/>
      <c r="B46" s="187"/>
      <c r="C46" s="187"/>
    </row>
    <row r="47" spans="1:3">
      <c r="A47" s="147"/>
      <c r="B47" s="340"/>
      <c r="C47" s="180"/>
    </row>
    <row r="48" spans="1:3">
      <c r="A48" s="147"/>
      <c r="B48" s="340"/>
      <c r="C48" s="180"/>
    </row>
    <row r="49" spans="1:3">
      <c r="A49" s="147"/>
      <c r="B49" s="338"/>
      <c r="C49" s="187"/>
    </row>
    <row r="50" spans="1:3">
      <c r="A50" s="339"/>
      <c r="B50" s="338"/>
      <c r="C50" s="187"/>
    </row>
    <row r="51" spans="1:3">
      <c r="A51" s="339"/>
      <c r="B51" s="338"/>
      <c r="C51" s="187"/>
    </row>
    <row r="52" spans="1:3">
      <c r="A52" s="337"/>
      <c r="B52" s="341"/>
      <c r="C52" s="189"/>
    </row>
    <row r="53" spans="1:3">
      <c r="A53" s="339"/>
      <c r="B53" s="338"/>
      <c r="C53" s="338"/>
    </row>
    <row r="54" spans="1:3">
      <c r="A54" s="337"/>
      <c r="B54" s="341"/>
      <c r="C54" s="189"/>
    </row>
    <row r="55" spans="1:3">
      <c r="A55" s="339"/>
      <c r="B55" s="338"/>
      <c r="C55" s="187"/>
    </row>
    <row r="56" spans="1:3">
      <c r="A56" s="339"/>
      <c r="B56" s="338"/>
      <c r="C56" s="187"/>
    </row>
    <row r="57" spans="1:3">
      <c r="A57" s="337"/>
      <c r="B57" s="341"/>
      <c r="C57" s="189"/>
    </row>
    <row r="58" spans="1:3">
      <c r="A58" s="147"/>
      <c r="B58" s="340"/>
      <c r="C58" s="187"/>
    </row>
    <row r="59" spans="1:3">
      <c r="A59" s="147"/>
      <c r="B59" s="340"/>
      <c r="C59" s="187"/>
    </row>
    <row r="60" spans="1:3">
      <c r="A60" s="339"/>
      <c r="B60" s="338"/>
      <c r="C60" s="187"/>
    </row>
    <row r="61" spans="1:3">
      <c r="A61" s="339"/>
      <c r="B61" s="341"/>
      <c r="C61" s="187"/>
    </row>
    <row r="62" spans="1:3">
      <c r="A62" s="339"/>
      <c r="B62" s="338"/>
      <c r="C62" s="187"/>
    </row>
    <row r="63" spans="1:3">
      <c r="A63" s="147"/>
      <c r="B63" s="338"/>
      <c r="C63" s="187"/>
    </row>
    <row r="64" spans="1:3">
      <c r="A64" s="339"/>
      <c r="B64" s="338"/>
      <c r="C64" s="187"/>
    </row>
    <row r="65" spans="1:3">
      <c r="A65" s="339"/>
      <c r="B65" s="338"/>
      <c r="C65" s="187"/>
    </row>
    <row r="66" spans="1:3">
      <c r="A66" s="339"/>
      <c r="B66" s="338"/>
      <c r="C66" s="187"/>
    </row>
    <row r="67" spans="1:3">
      <c r="A67" s="339"/>
      <c r="B67" s="338"/>
      <c r="C67" s="187"/>
    </row>
    <row r="68" spans="1:3">
      <c r="A68" s="339"/>
      <c r="B68" s="338"/>
      <c r="C68" s="187"/>
    </row>
    <row r="69" spans="1:3">
      <c r="A69" s="339"/>
      <c r="B69" s="338"/>
      <c r="C69" s="187"/>
    </row>
    <row r="70" spans="1:3">
      <c r="A70" s="339"/>
      <c r="B70" s="338"/>
      <c r="C70" s="187"/>
    </row>
    <row r="71" spans="1:3">
      <c r="A71" s="339"/>
      <c r="B71" s="338"/>
      <c r="C71" s="187"/>
    </row>
    <row r="72" spans="1:3">
      <c r="A72" s="339"/>
      <c r="B72" s="338"/>
      <c r="C72" s="187"/>
    </row>
    <row r="73" spans="1:3">
      <c r="A73" s="339"/>
      <c r="B73" s="338"/>
      <c r="C73" s="187"/>
    </row>
    <row r="74" spans="1:3">
      <c r="A74" s="339"/>
      <c r="B74" s="338"/>
      <c r="C74" s="187"/>
    </row>
    <row r="75" spans="1:3">
      <c r="A75" s="339"/>
      <c r="B75" s="338"/>
      <c r="C75" s="187"/>
    </row>
    <row r="76" spans="1:3">
      <c r="A76" s="339"/>
      <c r="B76" s="338"/>
      <c r="C76" s="187"/>
    </row>
    <row r="77" spans="1:3">
      <c r="A77" s="339"/>
      <c r="B77" s="338"/>
      <c r="C77" s="187"/>
    </row>
    <row r="78" spans="1:3">
      <c r="A78" s="339"/>
      <c r="B78" s="338"/>
      <c r="C78" s="187"/>
    </row>
    <row r="79" spans="1:3">
      <c r="A79" s="339"/>
      <c r="B79" s="338"/>
      <c r="C79" s="187"/>
    </row>
    <row r="80" spans="1:3">
      <c r="A80" s="339"/>
      <c r="B80" s="338"/>
      <c r="C80" s="187"/>
    </row>
    <row r="81" spans="1:3">
      <c r="A81" s="339"/>
      <c r="B81" s="338"/>
      <c r="C81" s="187"/>
    </row>
    <row r="82" spans="1:3">
      <c r="A82" s="339"/>
      <c r="B82" s="338"/>
      <c r="C82" s="187"/>
    </row>
    <row r="83" spans="1:3">
      <c r="A83" s="339"/>
      <c r="B83" s="338"/>
      <c r="C83" s="187"/>
    </row>
    <row r="84" spans="1:3">
      <c r="A84" s="339"/>
      <c r="B84" s="338"/>
      <c r="C84" s="187"/>
    </row>
    <row r="85" spans="1:3">
      <c r="A85" s="339"/>
      <c r="B85" s="338"/>
      <c r="C85" s="187"/>
    </row>
    <row r="86" spans="1:3">
      <c r="A86" s="339"/>
      <c r="B86" s="338"/>
      <c r="C86" s="187"/>
    </row>
    <row r="87" spans="1:3">
      <c r="A87" s="339"/>
      <c r="B87" s="338"/>
      <c r="C87" s="187"/>
    </row>
  </sheetData>
  <phoneticPr fontId="26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C2:N47"/>
  <sheetViews>
    <sheetView workbookViewId="0">
      <selection activeCell="M7" sqref="M7"/>
    </sheetView>
  </sheetViews>
  <sheetFormatPr defaultRowHeight="15"/>
  <sheetData>
    <row r="2" spans="3:14" ht="15.75" thickBot="1">
      <c r="C2" s="389" t="s">
        <v>254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</row>
    <row r="3" spans="3:14" ht="37.5" thickBot="1">
      <c r="C3" s="161" t="s">
        <v>182</v>
      </c>
      <c r="D3" s="161" t="s">
        <v>255</v>
      </c>
      <c r="E3" s="161" t="s">
        <v>256</v>
      </c>
      <c r="F3" s="161" t="s">
        <v>241</v>
      </c>
      <c r="G3" s="161" t="s">
        <v>256</v>
      </c>
      <c r="H3" s="161" t="s">
        <v>241</v>
      </c>
      <c r="I3" s="161" t="s">
        <v>257</v>
      </c>
      <c r="J3" s="160"/>
      <c r="K3" s="160"/>
      <c r="L3" s="160"/>
      <c r="M3" s="160"/>
      <c r="N3" s="160"/>
    </row>
    <row r="4" spans="3:14" ht="37.5" thickBot="1">
      <c r="C4" s="161"/>
      <c r="D4" s="161"/>
      <c r="E4" s="161" t="s">
        <v>258</v>
      </c>
      <c r="F4" s="161" t="s">
        <v>258</v>
      </c>
      <c r="G4" s="161" t="s">
        <v>259</v>
      </c>
      <c r="H4" s="161" t="s">
        <v>259</v>
      </c>
      <c r="I4" s="161" t="s">
        <v>260</v>
      </c>
      <c r="J4" s="160"/>
      <c r="K4" s="160"/>
      <c r="L4" s="160"/>
      <c r="M4" s="160"/>
      <c r="N4" s="160"/>
    </row>
    <row r="5" spans="3:14" ht="25.5" thickBot="1">
      <c r="C5" s="162" t="s">
        <v>261</v>
      </c>
      <c r="D5" s="162" t="s">
        <v>262</v>
      </c>
      <c r="E5" s="163">
        <v>7840</v>
      </c>
      <c r="F5" s="163">
        <v>2400</v>
      </c>
      <c r="G5" s="163">
        <v>2325.2199999999998</v>
      </c>
      <c r="H5" s="164">
        <v>0</v>
      </c>
      <c r="I5" s="164">
        <v>29.66</v>
      </c>
      <c r="J5" s="160"/>
      <c r="K5" s="160"/>
      <c r="L5" s="160"/>
      <c r="M5" s="160"/>
      <c r="N5" s="160"/>
    </row>
    <row r="6" spans="3:14" ht="23.25" thickBot="1">
      <c r="C6" s="165" t="s">
        <v>263</v>
      </c>
      <c r="D6" s="165" t="s">
        <v>264</v>
      </c>
      <c r="E6" s="166" t="s">
        <v>265</v>
      </c>
      <c r="F6" s="166" t="s">
        <v>266</v>
      </c>
      <c r="G6" s="166" t="s">
        <v>267</v>
      </c>
      <c r="H6" s="166" t="s">
        <v>266</v>
      </c>
      <c r="I6" s="166" t="s">
        <v>268</v>
      </c>
      <c r="J6" s="160"/>
      <c r="K6" s="160"/>
      <c r="L6" s="160"/>
      <c r="M6" s="160"/>
      <c r="N6" s="160"/>
    </row>
    <row r="7" spans="3:14" ht="34.5" thickBot="1">
      <c r="C7" s="167" t="s">
        <v>269</v>
      </c>
      <c r="D7" s="167" t="s">
        <v>270</v>
      </c>
      <c r="E7" s="168" t="s">
        <v>265</v>
      </c>
      <c r="F7" s="168" t="s">
        <v>266</v>
      </c>
      <c r="G7" s="168" t="s">
        <v>271</v>
      </c>
      <c r="H7" s="168" t="s">
        <v>266</v>
      </c>
      <c r="I7" s="168" t="s">
        <v>272</v>
      </c>
      <c r="J7" s="160"/>
      <c r="K7" s="160"/>
      <c r="L7" s="160"/>
      <c r="M7" s="160"/>
      <c r="N7" s="160"/>
    </row>
    <row r="8" spans="3:14" ht="135.75" thickBot="1">
      <c r="C8" s="165" t="s">
        <v>273</v>
      </c>
      <c r="D8" s="165" t="s">
        <v>274</v>
      </c>
      <c r="E8" s="166" t="s">
        <v>266</v>
      </c>
      <c r="F8" s="166" t="s">
        <v>265</v>
      </c>
      <c r="G8" s="166" t="s">
        <v>266</v>
      </c>
      <c r="H8" s="166" t="s">
        <v>266</v>
      </c>
      <c r="I8" s="166" t="s">
        <v>266</v>
      </c>
      <c r="J8" s="160"/>
      <c r="K8" s="160"/>
      <c r="L8" s="160"/>
      <c r="M8" s="160"/>
      <c r="N8" s="160"/>
    </row>
    <row r="9" spans="3:14" ht="23.25" thickBot="1">
      <c r="C9" s="167" t="s">
        <v>275</v>
      </c>
      <c r="D9" s="167" t="s">
        <v>276</v>
      </c>
      <c r="E9" s="168" t="s">
        <v>277</v>
      </c>
      <c r="F9" s="168" t="s">
        <v>266</v>
      </c>
      <c r="G9" s="168" t="s">
        <v>266</v>
      </c>
      <c r="H9" s="168" t="s">
        <v>266</v>
      </c>
      <c r="I9" s="168" t="s">
        <v>266</v>
      </c>
      <c r="J9" s="160"/>
      <c r="K9" s="160"/>
      <c r="L9" s="160"/>
      <c r="M9" s="160"/>
      <c r="N9" s="160"/>
    </row>
    <row r="10" spans="3:14" ht="45.75" thickBot="1">
      <c r="C10" s="165" t="s">
        <v>278</v>
      </c>
      <c r="D10" s="165" t="s">
        <v>279</v>
      </c>
      <c r="E10" s="166" t="s">
        <v>280</v>
      </c>
      <c r="F10" s="166" t="s">
        <v>266</v>
      </c>
      <c r="G10" s="166" t="s">
        <v>266</v>
      </c>
      <c r="H10" s="166" t="s">
        <v>266</v>
      </c>
      <c r="I10" s="166" t="s">
        <v>266</v>
      </c>
      <c r="J10" s="160"/>
      <c r="K10" s="160"/>
      <c r="L10" s="160"/>
      <c r="M10" s="160"/>
      <c r="N10" s="160"/>
    </row>
    <row r="11" spans="3:14" ht="25.5" thickBot="1">
      <c r="C11" s="162" t="s">
        <v>281</v>
      </c>
      <c r="D11" s="162" t="s">
        <v>262</v>
      </c>
      <c r="E11" s="163">
        <v>6290</v>
      </c>
      <c r="F11" s="163">
        <v>3620</v>
      </c>
      <c r="G11" s="163">
        <v>2946.23</v>
      </c>
      <c r="H11" s="164">
        <v>48.21</v>
      </c>
      <c r="I11" s="164">
        <v>46.84</v>
      </c>
      <c r="J11" s="160"/>
      <c r="K11" s="160"/>
      <c r="L11" s="160"/>
      <c r="M11" s="160"/>
      <c r="N11" s="160"/>
    </row>
    <row r="12" spans="3:14" ht="45.75" thickBot="1">
      <c r="C12" s="165" t="s">
        <v>282</v>
      </c>
      <c r="D12" s="165" t="s">
        <v>283</v>
      </c>
      <c r="E12" s="166" t="s">
        <v>284</v>
      </c>
      <c r="F12" s="166" t="s">
        <v>285</v>
      </c>
      <c r="G12" s="166" t="s">
        <v>286</v>
      </c>
      <c r="H12" s="166" t="s">
        <v>287</v>
      </c>
      <c r="I12" s="166" t="s">
        <v>288</v>
      </c>
      <c r="J12" s="160"/>
      <c r="K12" s="160"/>
      <c r="L12" s="160"/>
      <c r="M12" s="160"/>
      <c r="N12" s="160"/>
    </row>
    <row r="13" spans="3:14" ht="68.25" thickBot="1">
      <c r="C13" s="167" t="s">
        <v>289</v>
      </c>
      <c r="D13" s="167" t="s">
        <v>290</v>
      </c>
      <c r="E13" s="168" t="s">
        <v>280</v>
      </c>
      <c r="F13" s="168" t="s">
        <v>291</v>
      </c>
      <c r="G13" s="168" t="s">
        <v>292</v>
      </c>
      <c r="H13" s="168" t="s">
        <v>266</v>
      </c>
      <c r="I13" s="168" t="s">
        <v>293</v>
      </c>
      <c r="J13" s="160"/>
      <c r="K13" s="160"/>
      <c r="L13" s="160"/>
      <c r="M13" s="160"/>
      <c r="N13" s="160"/>
    </row>
    <row r="14" spans="3:14" ht="102" thickBot="1">
      <c r="C14" s="165" t="s">
        <v>294</v>
      </c>
      <c r="D14" s="165" t="s">
        <v>295</v>
      </c>
      <c r="E14" s="166" t="s">
        <v>296</v>
      </c>
      <c r="F14" s="166" t="s">
        <v>266</v>
      </c>
      <c r="G14" s="166" t="s">
        <v>266</v>
      </c>
      <c r="H14" s="166" t="s">
        <v>266</v>
      </c>
      <c r="I14" s="166" t="s">
        <v>266</v>
      </c>
      <c r="J14" s="160"/>
      <c r="K14" s="160"/>
      <c r="L14" s="160"/>
      <c r="M14" s="160"/>
      <c r="N14" s="160"/>
    </row>
    <row r="15" spans="3:14" ht="34.5" thickBot="1">
      <c r="C15" s="167" t="s">
        <v>297</v>
      </c>
      <c r="D15" s="167" t="s">
        <v>298</v>
      </c>
      <c r="E15" s="168" t="s">
        <v>266</v>
      </c>
      <c r="F15" s="168" t="s">
        <v>299</v>
      </c>
      <c r="G15" s="168" t="s">
        <v>266</v>
      </c>
      <c r="H15" s="168" t="s">
        <v>266</v>
      </c>
      <c r="I15" s="168" t="s">
        <v>266</v>
      </c>
      <c r="J15" s="160"/>
      <c r="K15" s="160"/>
      <c r="L15" s="160"/>
      <c r="M15" s="160"/>
      <c r="N15" s="160"/>
    </row>
    <row r="16" spans="3:14" ht="34.5" thickBot="1">
      <c r="C16" s="165" t="s">
        <v>300</v>
      </c>
      <c r="D16" s="165" t="s">
        <v>301</v>
      </c>
      <c r="E16" s="166" t="s">
        <v>302</v>
      </c>
      <c r="F16" s="166" t="s">
        <v>266</v>
      </c>
      <c r="G16" s="166" t="s">
        <v>266</v>
      </c>
      <c r="H16" s="166" t="s">
        <v>266</v>
      </c>
      <c r="I16" s="166" t="s">
        <v>266</v>
      </c>
      <c r="J16" s="160"/>
      <c r="K16" s="160"/>
      <c r="L16" s="160"/>
      <c r="M16" s="160"/>
      <c r="N16" s="160"/>
    </row>
    <row r="17" spans="3:14" ht="45.75" thickBot="1">
      <c r="C17" s="167" t="s">
        <v>303</v>
      </c>
      <c r="D17" s="167" t="s">
        <v>304</v>
      </c>
      <c r="E17" s="168" t="s">
        <v>284</v>
      </c>
      <c r="F17" s="168" t="s">
        <v>285</v>
      </c>
      <c r="G17" s="168" t="s">
        <v>266</v>
      </c>
      <c r="H17" s="168" t="s">
        <v>266</v>
      </c>
      <c r="I17" s="168" t="s">
        <v>266</v>
      </c>
      <c r="J17" s="160"/>
      <c r="K17" s="160"/>
      <c r="L17" s="160"/>
      <c r="M17" s="160"/>
      <c r="N17" s="160"/>
    </row>
    <row r="18" spans="3:14" ht="25.5" thickBot="1">
      <c r="C18" s="162" t="s">
        <v>305</v>
      </c>
      <c r="D18" s="162" t="s">
        <v>262</v>
      </c>
      <c r="E18" s="163">
        <v>4300</v>
      </c>
      <c r="F18" s="163">
        <v>1000</v>
      </c>
      <c r="G18" s="164">
        <v>0</v>
      </c>
      <c r="H18" s="164">
        <v>0</v>
      </c>
      <c r="I18" s="164">
        <v>0</v>
      </c>
      <c r="J18" s="160"/>
      <c r="K18" s="160"/>
      <c r="L18" s="160"/>
      <c r="M18" s="160"/>
      <c r="N18" s="160"/>
    </row>
    <row r="19" spans="3:14" ht="45.75" thickBot="1">
      <c r="C19" s="165" t="s">
        <v>306</v>
      </c>
      <c r="D19" s="165" t="s">
        <v>307</v>
      </c>
      <c r="E19" s="166" t="s">
        <v>266</v>
      </c>
      <c r="F19" s="166" t="s">
        <v>285</v>
      </c>
      <c r="G19" s="166" t="s">
        <v>266</v>
      </c>
      <c r="H19" s="166" t="s">
        <v>266</v>
      </c>
      <c r="I19" s="166" t="s">
        <v>266</v>
      </c>
      <c r="J19" s="160"/>
      <c r="K19" s="160"/>
      <c r="L19" s="160"/>
      <c r="M19" s="160"/>
      <c r="N19" s="160"/>
    </row>
    <row r="20" spans="3:14" ht="57" thickBot="1">
      <c r="C20" s="167" t="s">
        <v>308</v>
      </c>
      <c r="D20" s="167" t="s">
        <v>309</v>
      </c>
      <c r="E20" s="168" t="s">
        <v>310</v>
      </c>
      <c r="F20" s="168" t="s">
        <v>266</v>
      </c>
      <c r="G20" s="168" t="s">
        <v>266</v>
      </c>
      <c r="H20" s="168" t="s">
        <v>266</v>
      </c>
      <c r="I20" s="168" t="s">
        <v>266</v>
      </c>
      <c r="J20" s="160"/>
      <c r="K20" s="160"/>
      <c r="L20" s="160"/>
      <c r="M20" s="160"/>
      <c r="N20" s="160"/>
    </row>
    <row r="21" spans="3:14" ht="45.75" thickBot="1">
      <c r="C21" s="165" t="s">
        <v>311</v>
      </c>
      <c r="D21" s="165" t="s">
        <v>312</v>
      </c>
      <c r="E21" s="166" t="s">
        <v>313</v>
      </c>
      <c r="F21" s="166" t="s">
        <v>266</v>
      </c>
      <c r="G21" s="166" t="s">
        <v>266</v>
      </c>
      <c r="H21" s="166" t="s">
        <v>266</v>
      </c>
      <c r="I21" s="166" t="s">
        <v>266</v>
      </c>
      <c r="J21" s="160"/>
      <c r="K21" s="160"/>
      <c r="L21" s="160"/>
      <c r="M21" s="160"/>
      <c r="N21" s="160"/>
    </row>
    <row r="22" spans="3:14" ht="68.25" thickBot="1">
      <c r="C22" s="167" t="s">
        <v>314</v>
      </c>
      <c r="D22" s="167" t="s">
        <v>315</v>
      </c>
      <c r="E22" s="168" t="s">
        <v>316</v>
      </c>
      <c r="F22" s="168" t="s">
        <v>266</v>
      </c>
      <c r="G22" s="168" t="s">
        <v>266</v>
      </c>
      <c r="H22" s="168" t="s">
        <v>266</v>
      </c>
      <c r="I22" s="168" t="s">
        <v>266</v>
      </c>
      <c r="J22" s="160"/>
      <c r="K22" s="160"/>
      <c r="L22" s="160"/>
      <c r="M22" s="160"/>
      <c r="N22" s="160"/>
    </row>
    <row r="23" spans="3:14" ht="25.5" thickBot="1">
      <c r="C23" s="162" t="s">
        <v>317</v>
      </c>
      <c r="D23" s="162" t="s">
        <v>262</v>
      </c>
      <c r="E23" s="163">
        <v>11780</v>
      </c>
      <c r="F23" s="163">
        <v>3800</v>
      </c>
      <c r="G23" s="164">
        <v>0</v>
      </c>
      <c r="H23" s="164">
        <v>0</v>
      </c>
      <c r="I23" s="164">
        <v>0</v>
      </c>
      <c r="J23" s="160"/>
      <c r="K23" s="160"/>
      <c r="L23" s="160"/>
      <c r="M23" s="160"/>
      <c r="N23" s="160"/>
    </row>
    <row r="24" spans="3:14" ht="45.75" thickBot="1">
      <c r="C24" s="165" t="s">
        <v>318</v>
      </c>
      <c r="D24" s="165" t="s">
        <v>319</v>
      </c>
      <c r="E24" s="166" t="s">
        <v>310</v>
      </c>
      <c r="F24" s="166" t="s">
        <v>285</v>
      </c>
      <c r="G24" s="166" t="s">
        <v>266</v>
      </c>
      <c r="H24" s="166" t="s">
        <v>266</v>
      </c>
      <c r="I24" s="166" t="s">
        <v>266</v>
      </c>
      <c r="J24" s="160"/>
      <c r="K24" s="160"/>
      <c r="L24" s="160"/>
      <c r="M24" s="160"/>
      <c r="N24" s="160"/>
    </row>
    <row r="25" spans="3:14" ht="68.25" thickBot="1">
      <c r="C25" s="167" t="s">
        <v>320</v>
      </c>
      <c r="D25" s="167" t="s">
        <v>321</v>
      </c>
      <c r="E25" s="168" t="s">
        <v>322</v>
      </c>
      <c r="F25" s="168" t="s">
        <v>299</v>
      </c>
      <c r="G25" s="168" t="s">
        <v>266</v>
      </c>
      <c r="H25" s="168" t="s">
        <v>266</v>
      </c>
      <c r="I25" s="168" t="s">
        <v>266</v>
      </c>
      <c r="J25" s="160"/>
      <c r="K25" s="160"/>
      <c r="L25" s="160"/>
      <c r="M25" s="160"/>
      <c r="N25" s="160"/>
    </row>
    <row r="26" spans="3:14" ht="102" thickBot="1">
      <c r="C26" s="165" t="s">
        <v>323</v>
      </c>
      <c r="D26" s="165" t="s">
        <v>324</v>
      </c>
      <c r="E26" s="166" t="s">
        <v>299</v>
      </c>
      <c r="F26" s="166" t="s">
        <v>266</v>
      </c>
      <c r="G26" s="166" t="s">
        <v>266</v>
      </c>
      <c r="H26" s="166" t="s">
        <v>266</v>
      </c>
      <c r="I26" s="166" t="s">
        <v>266</v>
      </c>
      <c r="J26" s="160"/>
      <c r="K26" s="160"/>
      <c r="L26" s="160"/>
      <c r="M26" s="160"/>
      <c r="N26" s="160"/>
    </row>
    <row r="27" spans="3:14" ht="57" thickBot="1">
      <c r="C27" s="167" t="s">
        <v>325</v>
      </c>
      <c r="D27" s="167" t="s">
        <v>326</v>
      </c>
      <c r="E27" s="168" t="s">
        <v>327</v>
      </c>
      <c r="F27" s="168" t="s">
        <v>285</v>
      </c>
      <c r="G27" s="168" t="s">
        <v>266</v>
      </c>
      <c r="H27" s="168" t="s">
        <v>266</v>
      </c>
      <c r="I27" s="168" t="s">
        <v>266</v>
      </c>
      <c r="J27" s="160"/>
      <c r="K27" s="160"/>
      <c r="L27" s="160"/>
      <c r="M27" s="160"/>
      <c r="N27" s="160"/>
    </row>
    <row r="28" spans="3:14" ht="34.5" thickBot="1">
      <c r="C28" s="165" t="s">
        <v>328</v>
      </c>
      <c r="D28" s="165" t="s">
        <v>329</v>
      </c>
      <c r="E28" s="166" t="s">
        <v>330</v>
      </c>
      <c r="F28" s="166" t="s">
        <v>266</v>
      </c>
      <c r="G28" s="166" t="s">
        <v>266</v>
      </c>
      <c r="H28" s="166" t="s">
        <v>266</v>
      </c>
      <c r="I28" s="166" t="s">
        <v>266</v>
      </c>
      <c r="J28" s="160"/>
      <c r="K28" s="160"/>
      <c r="L28" s="160"/>
      <c r="M28" s="160"/>
      <c r="N28" s="160"/>
    </row>
    <row r="29" spans="3:14" ht="45.75" thickBot="1">
      <c r="C29" s="167" t="s">
        <v>331</v>
      </c>
      <c r="D29" s="167" t="s">
        <v>332</v>
      </c>
      <c r="E29" s="168" t="s">
        <v>266</v>
      </c>
      <c r="F29" s="168" t="s">
        <v>299</v>
      </c>
      <c r="G29" s="168" t="s">
        <v>266</v>
      </c>
      <c r="H29" s="168" t="s">
        <v>266</v>
      </c>
      <c r="I29" s="168" t="s">
        <v>266</v>
      </c>
      <c r="J29" s="160"/>
      <c r="K29" s="160"/>
      <c r="L29" s="160"/>
      <c r="M29" s="160"/>
      <c r="N29" s="160"/>
    </row>
    <row r="30" spans="3:14" ht="25.5" thickBot="1">
      <c r="C30" s="162" t="s">
        <v>333</v>
      </c>
      <c r="D30" s="162" t="s">
        <v>262</v>
      </c>
      <c r="E30" s="163">
        <v>4800</v>
      </c>
      <c r="F30" s="164">
        <v>0</v>
      </c>
      <c r="G30" s="164">
        <v>0</v>
      </c>
      <c r="H30" s="164">
        <v>0</v>
      </c>
      <c r="I30" s="164">
        <v>0</v>
      </c>
      <c r="J30" s="160"/>
      <c r="K30" s="160"/>
      <c r="L30" s="160"/>
      <c r="M30" s="160"/>
      <c r="N30" s="160"/>
    </row>
    <row r="31" spans="3:14" ht="90.75" thickBot="1">
      <c r="C31" s="165" t="s">
        <v>334</v>
      </c>
      <c r="D31" s="165" t="s">
        <v>335</v>
      </c>
      <c r="E31" s="166" t="s">
        <v>336</v>
      </c>
      <c r="F31" s="166" t="s">
        <v>266</v>
      </c>
      <c r="G31" s="166" t="s">
        <v>266</v>
      </c>
      <c r="H31" s="166" t="s">
        <v>266</v>
      </c>
      <c r="I31" s="166" t="s">
        <v>266</v>
      </c>
      <c r="J31" s="160"/>
      <c r="K31" s="160"/>
      <c r="L31" s="160"/>
      <c r="M31" s="160"/>
      <c r="N31" s="160"/>
    </row>
    <row r="32" spans="3:14" ht="25.5" thickBot="1">
      <c r="C32" s="162" t="s">
        <v>337</v>
      </c>
      <c r="D32" s="162" t="s">
        <v>262</v>
      </c>
      <c r="E32" s="163">
        <v>4980</v>
      </c>
      <c r="F32" s="164">
        <v>0</v>
      </c>
      <c r="G32" s="164">
        <v>0</v>
      </c>
      <c r="H32" s="164">
        <v>0</v>
      </c>
      <c r="I32" s="164">
        <v>0</v>
      </c>
      <c r="J32" s="160"/>
      <c r="K32" s="160"/>
      <c r="L32" s="160"/>
      <c r="M32" s="160"/>
      <c r="N32" s="160"/>
    </row>
    <row r="33" spans="3:14" ht="45.75" thickBot="1">
      <c r="C33" s="165" t="s">
        <v>338</v>
      </c>
      <c r="D33" s="165" t="s">
        <v>283</v>
      </c>
      <c r="E33" s="166" t="s">
        <v>284</v>
      </c>
      <c r="F33" s="166" t="s">
        <v>285</v>
      </c>
      <c r="G33" s="166" t="s">
        <v>266</v>
      </c>
      <c r="H33" s="166" t="s">
        <v>266</v>
      </c>
      <c r="I33" s="166" t="s">
        <v>266</v>
      </c>
      <c r="J33" s="160"/>
      <c r="K33" s="160"/>
      <c r="L33" s="160"/>
      <c r="M33" s="160"/>
      <c r="N33" s="160"/>
    </row>
    <row r="34" spans="3:14" ht="68.25" thickBot="1">
      <c r="C34" s="167" t="s">
        <v>339</v>
      </c>
      <c r="D34" s="167" t="s">
        <v>340</v>
      </c>
      <c r="E34" s="168" t="s">
        <v>341</v>
      </c>
      <c r="F34" s="168" t="s">
        <v>342</v>
      </c>
      <c r="G34" s="168" t="s">
        <v>266</v>
      </c>
      <c r="H34" s="168" t="s">
        <v>266</v>
      </c>
      <c r="I34" s="168" t="s">
        <v>266</v>
      </c>
      <c r="J34" s="160"/>
      <c r="K34" s="160"/>
      <c r="L34" s="160"/>
      <c r="M34" s="160"/>
      <c r="N34" s="160"/>
    </row>
    <row r="35" spans="3:14" ht="135.75" thickBot="1">
      <c r="C35" s="165" t="s">
        <v>343</v>
      </c>
      <c r="D35" s="165" t="s">
        <v>344</v>
      </c>
      <c r="E35" s="166" t="s">
        <v>345</v>
      </c>
      <c r="F35" s="166" t="s">
        <v>266</v>
      </c>
      <c r="G35" s="166" t="s">
        <v>266</v>
      </c>
      <c r="H35" s="166" t="s">
        <v>266</v>
      </c>
      <c r="I35" s="166" t="s">
        <v>266</v>
      </c>
      <c r="J35" s="160"/>
      <c r="K35" s="160"/>
      <c r="L35" s="160"/>
      <c r="M35" s="160"/>
      <c r="N35" s="160"/>
    </row>
    <row r="36" spans="3:14" ht="34.5" thickBot="1">
      <c r="C36" s="167" t="s">
        <v>346</v>
      </c>
      <c r="D36" s="167" t="s">
        <v>298</v>
      </c>
      <c r="E36" s="168" t="s">
        <v>266</v>
      </c>
      <c r="F36" s="168" t="s">
        <v>345</v>
      </c>
      <c r="G36" s="168" t="s">
        <v>266</v>
      </c>
      <c r="H36" s="168" t="s">
        <v>266</v>
      </c>
      <c r="I36" s="168" t="s">
        <v>266</v>
      </c>
      <c r="J36" s="160"/>
      <c r="K36" s="160"/>
      <c r="L36" s="160"/>
      <c r="M36" s="160"/>
      <c r="N36" s="160"/>
    </row>
    <row r="37" spans="3:14" ht="34.5" thickBot="1">
      <c r="C37" s="165" t="s">
        <v>347</v>
      </c>
      <c r="D37" s="165" t="s">
        <v>301</v>
      </c>
      <c r="E37" s="166" t="s">
        <v>302</v>
      </c>
      <c r="F37" s="166" t="s">
        <v>266</v>
      </c>
      <c r="G37" s="166" t="s">
        <v>266</v>
      </c>
      <c r="H37" s="166" t="s">
        <v>266</v>
      </c>
      <c r="I37" s="166" t="s">
        <v>266</v>
      </c>
      <c r="J37" s="160"/>
      <c r="K37" s="160"/>
      <c r="L37" s="160"/>
      <c r="M37" s="160"/>
      <c r="N37" s="160"/>
    </row>
    <row r="38" spans="3:14" ht="45.75" thickBot="1">
      <c r="C38" s="167" t="s">
        <v>348</v>
      </c>
      <c r="D38" s="167" t="s">
        <v>349</v>
      </c>
      <c r="E38" s="168" t="s">
        <v>350</v>
      </c>
      <c r="F38" s="168" t="s">
        <v>266</v>
      </c>
      <c r="G38" s="168" t="s">
        <v>266</v>
      </c>
      <c r="H38" s="168" t="s">
        <v>266</v>
      </c>
      <c r="I38" s="168" t="s">
        <v>266</v>
      </c>
      <c r="J38" s="160"/>
      <c r="K38" s="160"/>
      <c r="L38" s="160"/>
      <c r="M38" s="160"/>
      <c r="N38" s="160"/>
    </row>
    <row r="39" spans="3:14" ht="15.75" thickBot="1">
      <c r="C39" s="169" t="s">
        <v>351</v>
      </c>
      <c r="D39" s="169"/>
      <c r="E39" s="170">
        <v>39990</v>
      </c>
      <c r="F39" s="170">
        <v>12960</v>
      </c>
      <c r="G39" s="170">
        <v>5271.45</v>
      </c>
      <c r="H39" s="171">
        <v>48.21</v>
      </c>
      <c r="I39" s="171" t="s">
        <v>352</v>
      </c>
      <c r="J39" s="160"/>
      <c r="K39" s="160"/>
      <c r="L39" s="160"/>
      <c r="M39" s="160"/>
      <c r="N39" s="160"/>
    </row>
    <row r="40" spans="3:14" ht="15.75" thickBot="1">
      <c r="C40" s="169" t="s">
        <v>260</v>
      </c>
      <c r="D40" s="169"/>
      <c r="E40" s="172">
        <v>0.75519999999999998</v>
      </c>
      <c r="F40" s="172">
        <v>0.24479999999999999</v>
      </c>
      <c r="G40" s="172">
        <v>0.9909</v>
      </c>
      <c r="H40" s="172">
        <v>9.1000000000000004E-3</v>
      </c>
      <c r="I40" s="171" t="s">
        <v>352</v>
      </c>
      <c r="J40" s="160"/>
      <c r="K40" s="160"/>
      <c r="L40" s="160"/>
      <c r="M40" s="160"/>
      <c r="N40" s="160"/>
    </row>
    <row r="41" spans="3:14">
      <c r="C41" s="389" t="s">
        <v>353</v>
      </c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89"/>
    </row>
    <row r="42" spans="3:14">
      <c r="C42" s="390" t="s">
        <v>354</v>
      </c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</row>
    <row r="43" spans="3:14">
      <c r="C43" s="390">
        <v>2000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</row>
    <row r="44" spans="3:14"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</row>
    <row r="45" spans="3:14" ht="15.75">
      <c r="C45" s="26"/>
      <c r="D45" s="99"/>
      <c r="E45" s="27"/>
      <c r="F45" s="27"/>
      <c r="G45" s="27"/>
      <c r="H45" s="27"/>
      <c r="I45" s="27"/>
      <c r="J45" s="41"/>
      <c r="K45" s="41"/>
      <c r="L45" s="41"/>
      <c r="M45" s="41"/>
      <c r="N45" s="27"/>
    </row>
    <row r="46" spans="3:14" ht="15.75">
      <c r="C46" s="26"/>
      <c r="D46" s="99"/>
      <c r="E46" s="27"/>
      <c r="F46" s="27"/>
      <c r="G46" s="27"/>
      <c r="H46" s="27"/>
      <c r="I46" s="27"/>
      <c r="J46" s="41"/>
      <c r="K46" s="41"/>
      <c r="L46" s="41"/>
      <c r="M46" s="41"/>
      <c r="N46" s="27"/>
    </row>
    <row r="47" spans="3:14" ht="15.75">
      <c r="C47" s="26"/>
      <c r="D47" s="99"/>
      <c r="E47" s="27"/>
      <c r="F47" s="27"/>
      <c r="G47" s="27"/>
      <c r="H47" s="27"/>
      <c r="I47" s="27"/>
      <c r="J47" s="41"/>
      <c r="K47" s="41"/>
      <c r="L47" s="41"/>
      <c r="M47" s="41"/>
      <c r="N47" s="27"/>
    </row>
  </sheetData>
  <mergeCells count="4">
    <mergeCell ref="C2:N2"/>
    <mergeCell ref="C41:N41"/>
    <mergeCell ref="C42:N42"/>
    <mergeCell ref="C43:N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31" sqref="B31"/>
    </sheetView>
  </sheetViews>
  <sheetFormatPr defaultRowHeight="15"/>
  <cols>
    <col min="2" max="2" width="14.5703125" customWidth="1"/>
  </cols>
  <sheetData>
    <row r="2" spans="1:2">
      <c r="A2" t="s">
        <v>398</v>
      </c>
    </row>
    <row r="4" spans="1:2">
      <c r="B4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1</vt:i4>
      </vt:variant>
    </vt:vector>
  </HeadingPairs>
  <TitlesOfParts>
    <vt:vector size="10" baseType="lpstr">
      <vt:lpstr>Wykonanie 2015</vt:lpstr>
      <vt:lpstr>Wydatki 2015</vt:lpstr>
      <vt:lpstr>Wynagr.RITA</vt:lpstr>
      <vt:lpstr>Bank</vt:lpstr>
      <vt:lpstr>Ściągawka</vt:lpstr>
      <vt:lpstr>Wkład</vt:lpstr>
      <vt:lpstr>Zaliczki_Ania</vt:lpstr>
      <vt:lpstr>Arkusz1</vt:lpstr>
      <vt:lpstr>inne dokumenty numeracja</vt:lpstr>
      <vt:lpstr>'Wykonanie 2015'!Obszar_wydruku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Ania</cp:lastModifiedBy>
  <cp:lastPrinted>2015-12-30T19:31:00Z</cp:lastPrinted>
  <dcterms:created xsi:type="dcterms:W3CDTF">2015-10-29T10:49:57Z</dcterms:created>
  <dcterms:modified xsi:type="dcterms:W3CDTF">2016-03-27T20:23:27Z</dcterms:modified>
</cp:coreProperties>
</file>