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phnas\share\СОКИ И НЕКТАРЫ\Отчет мастера за смену\Расчет эффективности линий розлива\2025\Ноябрь\"/>
    </mc:Choice>
  </mc:AlternateContent>
  <xr:revisionPtr revIDLastSave="0" documentId="13_ncr:1_{C368608E-2AA3-47EF-8ADC-418C1FEDCC91}" xr6:coauthVersionLast="47" xr6:coauthVersionMax="47" xr10:uidLastSave="{00000000-0000-0000-0000-000000000000}"/>
  <bookViews>
    <workbookView xWindow="-120" yWindow="-120" windowWidth="29040" windowHeight="15840" tabRatio="869" activeTab="24" xr2:uid="{00000000-000D-0000-FFFF-FFFF00000000}"/>
  </bookViews>
  <sheets>
    <sheet name="СВОД" sheetId="32" r:id="rId1"/>
    <sheet name="1" sheetId="1" r:id="rId2"/>
    <sheet name="2" sheetId="2" r:id="rId3"/>
    <sheet name="3" sheetId="3" r:id="rId4"/>
    <sheet name="4" sheetId="4" r:id="rId5"/>
    <sheet name="5" sheetId="5" r:id="rId6"/>
    <sheet name="6" sheetId="6" r:id="rId7"/>
    <sheet name="7" sheetId="7" r:id="rId8"/>
    <sheet name="8" sheetId="8" r:id="rId9"/>
    <sheet name="9" sheetId="9" r:id="rId10"/>
    <sheet name="10" sheetId="10" r:id="rId11"/>
    <sheet name="11" sheetId="11" r:id="rId12"/>
    <sheet name="12" sheetId="12" r:id="rId13"/>
    <sheet name="13" sheetId="13" r:id="rId14"/>
    <sheet name="14" sheetId="14" r:id="rId15"/>
    <sheet name="15" sheetId="15" r:id="rId16"/>
    <sheet name="16" sheetId="16" r:id="rId17"/>
    <sheet name="17" sheetId="17" r:id="rId18"/>
    <sheet name="18" sheetId="18" r:id="rId19"/>
    <sheet name="19" sheetId="19" r:id="rId20"/>
    <sheet name="20" sheetId="20" r:id="rId21"/>
    <sheet name="21" sheetId="33" r:id="rId22"/>
    <sheet name="22" sheetId="34" r:id="rId23"/>
    <sheet name="23" sheetId="35" r:id="rId24"/>
    <sheet name="24" sheetId="36" r:id="rId25"/>
    <sheet name="25" sheetId="37" r:id="rId26"/>
    <sheet name="26" sheetId="38" r:id="rId27"/>
    <sheet name="27" sheetId="39" r:id="rId28"/>
    <sheet name="28" sheetId="40" r:id="rId29"/>
    <sheet name="29" sheetId="41" r:id="rId30"/>
    <sheet name="30" sheetId="42" r:id="rId31"/>
  </sheets>
  <externalReferences>
    <externalReference r:id="rId32"/>
  </externalReferences>
  <definedNames>
    <definedName name="Z_092D07B7_2483_4DB7_A8BC_7278E71117D8_.wvu.Rows" localSheetId="1" hidden="1">'1'!$92:$113,'1'!$207:$228</definedName>
    <definedName name="Z_092D07B7_2483_4DB7_A8BC_7278E71117D8_.wvu.Rows" localSheetId="10" hidden="1">'10'!$96:$117,'10'!$215:$236</definedName>
    <definedName name="Z_092D07B7_2483_4DB7_A8BC_7278E71117D8_.wvu.Rows" localSheetId="11" hidden="1">'11'!$96:$117,'11'!$215:$236</definedName>
    <definedName name="Z_092D07B7_2483_4DB7_A8BC_7278E71117D8_.wvu.Rows" localSheetId="12" hidden="1">'12'!$96:$117,'12'!$215:$236</definedName>
    <definedName name="Z_092D07B7_2483_4DB7_A8BC_7278E71117D8_.wvu.Rows" localSheetId="13" hidden="1">'13'!$96:$117,'13'!$215:$236</definedName>
    <definedName name="Z_092D07B7_2483_4DB7_A8BC_7278E71117D8_.wvu.Rows" localSheetId="14" hidden="1">'14'!$96:$117,'14'!$215:$236</definedName>
    <definedName name="Z_092D07B7_2483_4DB7_A8BC_7278E71117D8_.wvu.Rows" localSheetId="15" hidden="1">'15'!$96:$117,'15'!$215:$236</definedName>
    <definedName name="Z_092D07B7_2483_4DB7_A8BC_7278E71117D8_.wvu.Rows" localSheetId="16" hidden="1">'16'!$96:$117,'16'!$215:$236</definedName>
    <definedName name="Z_092D07B7_2483_4DB7_A8BC_7278E71117D8_.wvu.Rows" localSheetId="17" hidden="1">'17'!$96:$117,'17'!$215:$236</definedName>
    <definedName name="Z_092D07B7_2483_4DB7_A8BC_7278E71117D8_.wvu.Rows" localSheetId="18" hidden="1">'18'!$97:$118,'18'!$217:$238</definedName>
    <definedName name="Z_092D07B7_2483_4DB7_A8BC_7278E71117D8_.wvu.Rows" localSheetId="19" hidden="1">'19'!$97:$118,'19'!$217:$238</definedName>
    <definedName name="Z_092D07B7_2483_4DB7_A8BC_7278E71117D8_.wvu.Rows" localSheetId="2" hidden="1">'2'!$96:$117,'2'!$215:$236</definedName>
    <definedName name="Z_092D07B7_2483_4DB7_A8BC_7278E71117D8_.wvu.Rows" localSheetId="20" hidden="1">'20'!$97:$118,'20'!$217:$238</definedName>
    <definedName name="Z_092D07B7_2483_4DB7_A8BC_7278E71117D8_.wvu.Rows" localSheetId="21" hidden="1">'21'!$97:$118,'21'!$217:$238</definedName>
    <definedName name="Z_092D07B7_2483_4DB7_A8BC_7278E71117D8_.wvu.Rows" localSheetId="22" hidden="1">'22'!$97:$118,'22'!$217:$238</definedName>
    <definedName name="Z_092D07B7_2483_4DB7_A8BC_7278E71117D8_.wvu.Rows" localSheetId="23" hidden="1">'23'!$97:$118,'23'!$217:$238</definedName>
    <definedName name="Z_092D07B7_2483_4DB7_A8BC_7278E71117D8_.wvu.Rows" localSheetId="24" hidden="1">'24'!$97:$118,'24'!$217:$238</definedName>
    <definedName name="Z_092D07B7_2483_4DB7_A8BC_7278E71117D8_.wvu.Rows" localSheetId="25" hidden="1">'25'!$97:$118,'25'!$217:$238</definedName>
    <definedName name="Z_092D07B7_2483_4DB7_A8BC_7278E71117D8_.wvu.Rows" localSheetId="26" hidden="1">'26'!$97:$118,'26'!$217:$238</definedName>
    <definedName name="Z_092D07B7_2483_4DB7_A8BC_7278E71117D8_.wvu.Rows" localSheetId="27" hidden="1">'27'!$97:$118,'27'!$217:$238</definedName>
    <definedName name="Z_092D07B7_2483_4DB7_A8BC_7278E71117D8_.wvu.Rows" localSheetId="28" hidden="1">'28'!$97:$118,'28'!$217:$238</definedName>
    <definedName name="Z_092D07B7_2483_4DB7_A8BC_7278E71117D8_.wvu.Rows" localSheetId="29" hidden="1">'29'!$97:$118,'29'!$217:$238</definedName>
    <definedName name="Z_092D07B7_2483_4DB7_A8BC_7278E71117D8_.wvu.Rows" localSheetId="3" hidden="1">'3'!$96:$117,'3'!$215:$236</definedName>
    <definedName name="Z_092D07B7_2483_4DB7_A8BC_7278E71117D8_.wvu.Rows" localSheetId="30" hidden="1">'30'!$97:$118,'30'!$217:$238</definedName>
    <definedName name="Z_092D07B7_2483_4DB7_A8BC_7278E71117D8_.wvu.Rows" localSheetId="4" hidden="1">'4'!$96:$117,'4'!$215:$236</definedName>
    <definedName name="Z_092D07B7_2483_4DB7_A8BC_7278E71117D8_.wvu.Rows" localSheetId="5" hidden="1">'5'!$96:$117,'5'!$215:$236</definedName>
    <definedName name="Z_092D07B7_2483_4DB7_A8BC_7278E71117D8_.wvu.Rows" localSheetId="6" hidden="1">'6'!$96:$117,'6'!$215:$236</definedName>
    <definedName name="Z_092D07B7_2483_4DB7_A8BC_7278E71117D8_.wvu.Rows" localSheetId="7" hidden="1">'7'!$96:$117,'7'!$215:$236</definedName>
    <definedName name="Z_092D07B7_2483_4DB7_A8BC_7278E71117D8_.wvu.Rows" localSheetId="8" hidden="1">'8'!$96:$117,'8'!$215:$236</definedName>
    <definedName name="Z_092D07B7_2483_4DB7_A8BC_7278E71117D8_.wvu.Rows" localSheetId="9" hidden="1">'9'!$96:$117,'9'!$215:$236</definedName>
    <definedName name="Z_37036B61_4D89_4D9A_BB9E_9EE85ACB2295_.wvu.Rows" localSheetId="1" hidden="1">'1'!$92:$113,'1'!$207:$228</definedName>
    <definedName name="Z_37036B61_4D89_4D9A_BB9E_9EE85ACB2295_.wvu.Rows" localSheetId="10" hidden="1">'10'!$96:$117,'10'!$215:$236</definedName>
    <definedName name="Z_37036B61_4D89_4D9A_BB9E_9EE85ACB2295_.wvu.Rows" localSheetId="11" hidden="1">'11'!$96:$117,'11'!$215:$236</definedName>
    <definedName name="Z_37036B61_4D89_4D9A_BB9E_9EE85ACB2295_.wvu.Rows" localSheetId="12" hidden="1">'12'!$96:$117,'12'!$215:$236</definedName>
    <definedName name="Z_37036B61_4D89_4D9A_BB9E_9EE85ACB2295_.wvu.Rows" localSheetId="13" hidden="1">'13'!$96:$117,'13'!$215:$236</definedName>
    <definedName name="Z_37036B61_4D89_4D9A_BB9E_9EE85ACB2295_.wvu.Rows" localSheetId="14" hidden="1">'14'!$96:$117,'14'!$215:$236</definedName>
    <definedName name="Z_37036B61_4D89_4D9A_BB9E_9EE85ACB2295_.wvu.Rows" localSheetId="15" hidden="1">'15'!$96:$117,'15'!$215:$236</definedName>
    <definedName name="Z_37036B61_4D89_4D9A_BB9E_9EE85ACB2295_.wvu.Rows" localSheetId="16" hidden="1">'16'!$96:$117,'16'!$215:$236</definedName>
    <definedName name="Z_37036B61_4D89_4D9A_BB9E_9EE85ACB2295_.wvu.Rows" localSheetId="17" hidden="1">'17'!$96:$117,'17'!$215:$236</definedName>
    <definedName name="Z_37036B61_4D89_4D9A_BB9E_9EE85ACB2295_.wvu.Rows" localSheetId="18" hidden="1">'18'!$97:$118,'18'!$217:$238</definedName>
    <definedName name="Z_37036B61_4D89_4D9A_BB9E_9EE85ACB2295_.wvu.Rows" localSheetId="19" hidden="1">'19'!$97:$118,'19'!$217:$238</definedName>
    <definedName name="Z_37036B61_4D89_4D9A_BB9E_9EE85ACB2295_.wvu.Rows" localSheetId="2" hidden="1">'2'!$96:$117,'2'!$215:$236</definedName>
    <definedName name="Z_37036B61_4D89_4D9A_BB9E_9EE85ACB2295_.wvu.Rows" localSheetId="20" hidden="1">'20'!$97:$118,'20'!$217:$238</definedName>
    <definedName name="Z_37036B61_4D89_4D9A_BB9E_9EE85ACB2295_.wvu.Rows" localSheetId="21" hidden="1">'21'!$97:$118,'21'!$217:$238</definedName>
    <definedName name="Z_37036B61_4D89_4D9A_BB9E_9EE85ACB2295_.wvu.Rows" localSheetId="22" hidden="1">'22'!$97:$118,'22'!$217:$238</definedName>
    <definedName name="Z_37036B61_4D89_4D9A_BB9E_9EE85ACB2295_.wvu.Rows" localSheetId="23" hidden="1">'23'!$97:$118,'23'!$217:$238</definedName>
    <definedName name="Z_37036B61_4D89_4D9A_BB9E_9EE85ACB2295_.wvu.Rows" localSheetId="24" hidden="1">'24'!$97:$118,'24'!$217:$238</definedName>
    <definedName name="Z_37036B61_4D89_4D9A_BB9E_9EE85ACB2295_.wvu.Rows" localSheetId="25" hidden="1">'25'!$97:$118,'25'!$217:$238</definedName>
    <definedName name="Z_37036B61_4D89_4D9A_BB9E_9EE85ACB2295_.wvu.Rows" localSheetId="26" hidden="1">'26'!$97:$118,'26'!$217:$238</definedName>
    <definedName name="Z_37036B61_4D89_4D9A_BB9E_9EE85ACB2295_.wvu.Rows" localSheetId="27" hidden="1">'27'!$97:$118,'27'!$217:$238</definedName>
    <definedName name="Z_37036B61_4D89_4D9A_BB9E_9EE85ACB2295_.wvu.Rows" localSheetId="28" hidden="1">'28'!$97:$118,'28'!$217:$238</definedName>
    <definedName name="Z_37036B61_4D89_4D9A_BB9E_9EE85ACB2295_.wvu.Rows" localSheetId="29" hidden="1">'29'!$97:$118,'29'!$217:$238</definedName>
    <definedName name="Z_37036B61_4D89_4D9A_BB9E_9EE85ACB2295_.wvu.Rows" localSheetId="3" hidden="1">'3'!$96:$117,'3'!$215:$236</definedName>
    <definedName name="Z_37036B61_4D89_4D9A_BB9E_9EE85ACB2295_.wvu.Rows" localSheetId="30" hidden="1">'30'!$97:$118,'30'!$217:$238</definedName>
    <definedName name="Z_37036B61_4D89_4D9A_BB9E_9EE85ACB2295_.wvu.Rows" localSheetId="4" hidden="1">'4'!$96:$117,'4'!$215:$236</definedName>
    <definedName name="Z_37036B61_4D89_4D9A_BB9E_9EE85ACB2295_.wvu.Rows" localSheetId="5" hidden="1">'5'!$96:$117,'5'!$215:$236</definedName>
    <definedName name="Z_37036B61_4D89_4D9A_BB9E_9EE85ACB2295_.wvu.Rows" localSheetId="6" hidden="1">'6'!$96:$117,'6'!$215:$236</definedName>
    <definedName name="Z_37036B61_4D89_4D9A_BB9E_9EE85ACB2295_.wvu.Rows" localSheetId="7" hidden="1">'7'!$96:$117,'7'!$215:$236</definedName>
    <definedName name="Z_37036B61_4D89_4D9A_BB9E_9EE85ACB2295_.wvu.Rows" localSheetId="8" hidden="1">'8'!$96:$117,'8'!$215:$236</definedName>
    <definedName name="Z_37036B61_4D89_4D9A_BB9E_9EE85ACB2295_.wvu.Rows" localSheetId="9" hidden="1">'9'!$96:$117,'9'!$215:$236</definedName>
    <definedName name="Z_F4537543_E81C_46C4_A018_76C7CBD3E8F9_.wvu.Rows" localSheetId="1" hidden="1">'1'!$92:$113,'1'!$207:$228</definedName>
    <definedName name="Z_F4537543_E81C_46C4_A018_76C7CBD3E8F9_.wvu.Rows" localSheetId="10" hidden="1">'10'!$96:$117,'10'!$215:$236</definedName>
    <definedName name="Z_F4537543_E81C_46C4_A018_76C7CBD3E8F9_.wvu.Rows" localSheetId="11" hidden="1">'11'!$96:$117,'11'!$215:$236</definedName>
    <definedName name="Z_F4537543_E81C_46C4_A018_76C7CBD3E8F9_.wvu.Rows" localSheetId="12" hidden="1">'12'!$96:$117,'12'!$215:$236</definedName>
    <definedName name="Z_F4537543_E81C_46C4_A018_76C7CBD3E8F9_.wvu.Rows" localSheetId="13" hidden="1">'13'!$96:$117,'13'!$215:$236</definedName>
    <definedName name="Z_F4537543_E81C_46C4_A018_76C7CBD3E8F9_.wvu.Rows" localSheetId="14" hidden="1">'14'!$96:$117,'14'!$215:$236</definedName>
    <definedName name="Z_F4537543_E81C_46C4_A018_76C7CBD3E8F9_.wvu.Rows" localSheetId="15" hidden="1">'15'!$96:$117,'15'!$215:$236</definedName>
    <definedName name="Z_F4537543_E81C_46C4_A018_76C7CBD3E8F9_.wvu.Rows" localSheetId="16" hidden="1">'16'!$96:$117,'16'!$215:$236</definedName>
    <definedName name="Z_F4537543_E81C_46C4_A018_76C7CBD3E8F9_.wvu.Rows" localSheetId="17" hidden="1">'17'!$96:$117,'17'!$215:$236</definedName>
    <definedName name="Z_F4537543_E81C_46C4_A018_76C7CBD3E8F9_.wvu.Rows" localSheetId="18" hidden="1">'18'!$97:$118,'18'!$217:$238</definedName>
    <definedName name="Z_F4537543_E81C_46C4_A018_76C7CBD3E8F9_.wvu.Rows" localSheetId="19" hidden="1">'19'!$97:$118,'19'!$217:$238</definedName>
    <definedName name="Z_F4537543_E81C_46C4_A018_76C7CBD3E8F9_.wvu.Rows" localSheetId="2" hidden="1">'2'!$96:$117,'2'!$215:$236</definedName>
    <definedName name="Z_F4537543_E81C_46C4_A018_76C7CBD3E8F9_.wvu.Rows" localSheetId="20" hidden="1">'20'!$97:$118,'20'!$217:$238</definedName>
    <definedName name="Z_F4537543_E81C_46C4_A018_76C7CBD3E8F9_.wvu.Rows" localSheetId="21" hidden="1">'21'!$97:$118,'21'!$217:$238</definedName>
    <definedName name="Z_F4537543_E81C_46C4_A018_76C7CBD3E8F9_.wvu.Rows" localSheetId="22" hidden="1">'22'!$97:$118,'22'!$217:$238</definedName>
    <definedName name="Z_F4537543_E81C_46C4_A018_76C7CBD3E8F9_.wvu.Rows" localSheetId="23" hidden="1">'23'!$97:$118,'23'!$217:$238</definedName>
    <definedName name="Z_F4537543_E81C_46C4_A018_76C7CBD3E8F9_.wvu.Rows" localSheetId="24" hidden="1">'24'!$97:$118,'24'!$217:$238</definedName>
    <definedName name="Z_F4537543_E81C_46C4_A018_76C7CBD3E8F9_.wvu.Rows" localSheetId="25" hidden="1">'25'!$97:$118,'25'!$217:$238</definedName>
    <definedName name="Z_F4537543_E81C_46C4_A018_76C7CBD3E8F9_.wvu.Rows" localSheetId="26" hidden="1">'26'!$97:$118,'26'!$217:$238</definedName>
    <definedName name="Z_F4537543_E81C_46C4_A018_76C7CBD3E8F9_.wvu.Rows" localSheetId="27" hidden="1">'27'!$97:$118,'27'!$217:$238</definedName>
    <definedName name="Z_F4537543_E81C_46C4_A018_76C7CBD3E8F9_.wvu.Rows" localSheetId="28" hidden="1">'28'!$97:$118,'28'!$217:$238</definedName>
    <definedName name="Z_F4537543_E81C_46C4_A018_76C7CBD3E8F9_.wvu.Rows" localSheetId="29" hidden="1">'29'!$97:$118,'29'!$217:$238</definedName>
    <definedName name="Z_F4537543_E81C_46C4_A018_76C7CBD3E8F9_.wvu.Rows" localSheetId="3" hidden="1">'3'!$96:$117,'3'!$215:$236</definedName>
    <definedName name="Z_F4537543_E81C_46C4_A018_76C7CBD3E8F9_.wvu.Rows" localSheetId="30" hidden="1">'30'!$97:$118,'30'!$217:$238</definedName>
    <definedName name="Z_F4537543_E81C_46C4_A018_76C7CBD3E8F9_.wvu.Rows" localSheetId="4" hidden="1">'4'!$96:$117,'4'!$215:$236</definedName>
    <definedName name="Z_F4537543_E81C_46C4_A018_76C7CBD3E8F9_.wvu.Rows" localSheetId="5" hidden="1">'5'!$96:$117,'5'!$215:$236</definedName>
    <definedName name="Z_F4537543_E81C_46C4_A018_76C7CBD3E8F9_.wvu.Rows" localSheetId="6" hidden="1">'6'!$96:$117,'6'!$215:$236</definedName>
    <definedName name="Z_F4537543_E81C_46C4_A018_76C7CBD3E8F9_.wvu.Rows" localSheetId="7" hidden="1">'7'!$96:$117,'7'!$215:$236</definedName>
    <definedName name="Z_F4537543_E81C_46C4_A018_76C7CBD3E8F9_.wvu.Rows" localSheetId="8" hidden="1">'8'!$96:$117,'8'!$215:$236</definedName>
    <definedName name="Z_F4537543_E81C_46C4_A018_76C7CBD3E8F9_.wvu.Rows" localSheetId="9" hidden="1">'9'!$96:$117,'9'!$215:$236</definedName>
    <definedName name="ПЛАНОВЫЕ">[1]Лист1!$J$23:$J$23</definedName>
    <definedName name="ПРОСТОИ">[1]Лист1!$J$9:$J$14</definedName>
    <definedName name="ПРОСТОЙ">[1]Лист1!$J$23:$J$23</definedName>
  </definedNames>
  <calcPr calcId="191029"/>
  <customWorkbookViews>
    <customWorkbookView name="Добрянский Максим Евгеньевич - Личное представление" guid="{37036B61-4D89-4D9A-BB9E-9EE85ACB2295}" mergeInterval="0" personalView="1" maximized="1" xWindow="-9" yWindow="-9" windowWidth="1938" windowHeight="1048" tabRatio="806" activeSheetId="8"/>
    <customWorkbookView name="User - Личное представление" guid="{092D07B7-2483-4DB7-A8BC-7278E71117D8}" mergeInterval="0" personalView="1" maximized="1" xWindow="-8" yWindow="-8" windowWidth="1382" windowHeight="744" tabRatio="806" activeSheetId="31"/>
    <customWorkbookView name="Пользователь - Личное представление" guid="{F4537543-E81C-46C4-A018-76C7CBD3E8F9}" mergeInterval="0" personalView="1" maximized="1" xWindow="-9" yWindow="-9" windowWidth="1938" windowHeight="1048" tabRatio="806" activeSheetId="1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9" i="36" l="1"/>
  <c r="K47" i="36"/>
  <c r="D21" i="33" l="1"/>
  <c r="Z228" i="42" l="1"/>
  <c r="Y228" i="42"/>
  <c r="X228" i="42"/>
  <c r="W228" i="42"/>
  <c r="V228" i="42"/>
  <c r="U228" i="42"/>
  <c r="T228" i="42"/>
  <c r="S228" i="42"/>
  <c r="O228" i="42"/>
  <c r="K228" i="42"/>
  <c r="Z227" i="42"/>
  <c r="Y227" i="42"/>
  <c r="X227" i="42"/>
  <c r="W227" i="42"/>
  <c r="V227" i="42"/>
  <c r="U227" i="42"/>
  <c r="T227" i="42"/>
  <c r="S227" i="42"/>
  <c r="O227" i="42"/>
  <c r="K227" i="42"/>
  <c r="Z226" i="42"/>
  <c r="Y226" i="42"/>
  <c r="X226" i="42"/>
  <c r="W226" i="42"/>
  <c r="V226" i="42"/>
  <c r="U226" i="42"/>
  <c r="T226" i="42"/>
  <c r="S226" i="42"/>
  <c r="O226" i="42"/>
  <c r="K226" i="42"/>
  <c r="Z225" i="42"/>
  <c r="Y225" i="42"/>
  <c r="X225" i="42"/>
  <c r="W225" i="42"/>
  <c r="V225" i="42"/>
  <c r="U225" i="42"/>
  <c r="T225" i="42"/>
  <c r="S225" i="42"/>
  <c r="O225" i="42"/>
  <c r="K225" i="42"/>
  <c r="Z224" i="42"/>
  <c r="Y224" i="42"/>
  <c r="X224" i="42"/>
  <c r="W224" i="42"/>
  <c r="V224" i="42"/>
  <c r="U224" i="42"/>
  <c r="T224" i="42"/>
  <c r="S224" i="42"/>
  <c r="O224" i="42"/>
  <c r="K224" i="42"/>
  <c r="Z223" i="42"/>
  <c r="Y223" i="42"/>
  <c r="X223" i="42"/>
  <c r="W223" i="42"/>
  <c r="V223" i="42"/>
  <c r="U223" i="42"/>
  <c r="T223" i="42"/>
  <c r="S223" i="42"/>
  <c r="O223" i="42"/>
  <c r="K223" i="42"/>
  <c r="Z222" i="42"/>
  <c r="Y222" i="42"/>
  <c r="X222" i="42"/>
  <c r="W222" i="42"/>
  <c r="V222" i="42"/>
  <c r="U222" i="42"/>
  <c r="T222" i="42"/>
  <c r="S222" i="42"/>
  <c r="O222" i="42"/>
  <c r="K222" i="42"/>
  <c r="Z221" i="42"/>
  <c r="Y221" i="42"/>
  <c r="X221" i="42"/>
  <c r="W221" i="42"/>
  <c r="V221" i="42"/>
  <c r="U221" i="42"/>
  <c r="T221" i="42"/>
  <c r="S221" i="42"/>
  <c r="O221" i="42"/>
  <c r="K221" i="42"/>
  <c r="Z220" i="42"/>
  <c r="Y220" i="42"/>
  <c r="X220" i="42"/>
  <c r="W220" i="42"/>
  <c r="V220" i="42"/>
  <c r="U220" i="42"/>
  <c r="T220" i="42"/>
  <c r="S220" i="42"/>
  <c r="O220" i="42"/>
  <c r="K220" i="42"/>
  <c r="Z219" i="42"/>
  <c r="Y219" i="42"/>
  <c r="X219" i="42"/>
  <c r="W219" i="42"/>
  <c r="V219" i="42"/>
  <c r="U219" i="42"/>
  <c r="T219" i="42"/>
  <c r="S219" i="42"/>
  <c r="O219" i="42"/>
  <c r="K219" i="42"/>
  <c r="Z218" i="42"/>
  <c r="Y218" i="42"/>
  <c r="X218" i="42"/>
  <c r="W218" i="42"/>
  <c r="V218" i="42"/>
  <c r="U218" i="42"/>
  <c r="T218" i="42"/>
  <c r="S218" i="42"/>
  <c r="O218" i="42"/>
  <c r="K218" i="42"/>
  <c r="A218" i="42"/>
  <c r="Z217" i="42"/>
  <c r="Y217" i="42"/>
  <c r="X217" i="42"/>
  <c r="W217" i="42"/>
  <c r="V217" i="42"/>
  <c r="U217" i="42"/>
  <c r="T217" i="42"/>
  <c r="S217" i="42"/>
  <c r="O217" i="42"/>
  <c r="K217" i="42"/>
  <c r="Z216" i="42"/>
  <c r="Y216" i="42"/>
  <c r="X216" i="42"/>
  <c r="W216" i="42"/>
  <c r="V216" i="42"/>
  <c r="U216" i="42"/>
  <c r="T216" i="42"/>
  <c r="S216" i="42"/>
  <c r="O216" i="42"/>
  <c r="K216" i="42"/>
  <c r="Z215" i="42"/>
  <c r="Y215" i="42"/>
  <c r="X215" i="42"/>
  <c r="W215" i="42"/>
  <c r="V215" i="42"/>
  <c r="U215" i="42"/>
  <c r="T215" i="42"/>
  <c r="S215" i="42"/>
  <c r="O215" i="42"/>
  <c r="K215" i="42"/>
  <c r="Z214" i="42"/>
  <c r="Y214" i="42"/>
  <c r="X214" i="42"/>
  <c r="W214" i="42"/>
  <c r="V214" i="42"/>
  <c r="U214" i="42"/>
  <c r="T214" i="42"/>
  <c r="S214" i="42"/>
  <c r="O214" i="42"/>
  <c r="K214" i="42"/>
  <c r="Z213" i="42"/>
  <c r="Y213" i="42"/>
  <c r="X213" i="42"/>
  <c r="W213" i="42"/>
  <c r="V213" i="42"/>
  <c r="U213" i="42"/>
  <c r="T213" i="42"/>
  <c r="S213" i="42"/>
  <c r="O213" i="42"/>
  <c r="K213" i="42"/>
  <c r="Z212" i="42"/>
  <c r="Y212" i="42"/>
  <c r="X212" i="42"/>
  <c r="W212" i="42"/>
  <c r="V212" i="42"/>
  <c r="U212" i="42"/>
  <c r="T212" i="42"/>
  <c r="S212" i="42"/>
  <c r="O212" i="42"/>
  <c r="K212" i="42"/>
  <c r="Z211" i="42"/>
  <c r="Y211" i="42"/>
  <c r="X211" i="42"/>
  <c r="W211" i="42"/>
  <c r="V211" i="42"/>
  <c r="U211" i="42"/>
  <c r="T211" i="42"/>
  <c r="S211" i="42"/>
  <c r="O211" i="42"/>
  <c r="K211" i="42"/>
  <c r="Z210" i="42"/>
  <c r="Y210" i="42"/>
  <c r="X210" i="42"/>
  <c r="W210" i="42"/>
  <c r="V210" i="42"/>
  <c r="U210" i="42"/>
  <c r="T210" i="42"/>
  <c r="S210" i="42"/>
  <c r="O210" i="42"/>
  <c r="K210" i="42"/>
  <c r="Z209" i="42"/>
  <c r="Y209" i="42"/>
  <c r="X209" i="42"/>
  <c r="W209" i="42"/>
  <c r="V209" i="42"/>
  <c r="U209" i="42"/>
  <c r="T209" i="42"/>
  <c r="S209" i="42"/>
  <c r="O209" i="42"/>
  <c r="K209" i="42"/>
  <c r="Z208" i="42"/>
  <c r="Y208" i="42"/>
  <c r="X208" i="42"/>
  <c r="W208" i="42"/>
  <c r="V208" i="42"/>
  <c r="U208" i="42"/>
  <c r="T208" i="42"/>
  <c r="S208" i="42"/>
  <c r="O208" i="42"/>
  <c r="K208" i="42"/>
  <c r="Z207" i="42"/>
  <c r="Y207" i="42"/>
  <c r="X207" i="42"/>
  <c r="W207" i="42"/>
  <c r="V207" i="42"/>
  <c r="U207" i="42"/>
  <c r="T207" i="42"/>
  <c r="S207" i="42"/>
  <c r="O207" i="42"/>
  <c r="K207" i="42"/>
  <c r="A207" i="42"/>
  <c r="Z206" i="42"/>
  <c r="Y206" i="42"/>
  <c r="X206" i="42"/>
  <c r="W206" i="42"/>
  <c r="V206" i="42"/>
  <c r="U206" i="42"/>
  <c r="T206" i="42"/>
  <c r="S206" i="42"/>
  <c r="O206" i="42"/>
  <c r="K206" i="42"/>
  <c r="Z205" i="42"/>
  <c r="Y205" i="42"/>
  <c r="X205" i="42"/>
  <c r="W205" i="42"/>
  <c r="V205" i="42"/>
  <c r="U205" i="42"/>
  <c r="T205" i="42"/>
  <c r="S205" i="42"/>
  <c r="O205" i="42"/>
  <c r="K205" i="42"/>
  <c r="Z204" i="42"/>
  <c r="Y204" i="42"/>
  <c r="X204" i="42"/>
  <c r="W204" i="42"/>
  <c r="V204" i="42"/>
  <c r="U204" i="42"/>
  <c r="T204" i="42"/>
  <c r="S204" i="42"/>
  <c r="O204" i="42"/>
  <c r="K204" i="42"/>
  <c r="Z203" i="42"/>
  <c r="Y203" i="42"/>
  <c r="X203" i="42"/>
  <c r="W203" i="42"/>
  <c r="V203" i="42"/>
  <c r="U203" i="42"/>
  <c r="T203" i="42"/>
  <c r="S203" i="42"/>
  <c r="O203" i="42"/>
  <c r="K203" i="42"/>
  <c r="Z202" i="42"/>
  <c r="Y202" i="42"/>
  <c r="X202" i="42"/>
  <c r="W202" i="42"/>
  <c r="V202" i="42"/>
  <c r="U202" i="42"/>
  <c r="T202" i="42"/>
  <c r="S202" i="42"/>
  <c r="O202" i="42"/>
  <c r="K202" i="42"/>
  <c r="Z201" i="42"/>
  <c r="Y201" i="42"/>
  <c r="X201" i="42"/>
  <c r="W201" i="42"/>
  <c r="V201" i="42"/>
  <c r="U201" i="42"/>
  <c r="T201" i="42"/>
  <c r="S201" i="42"/>
  <c r="O201" i="42"/>
  <c r="K201" i="42"/>
  <c r="Z200" i="42"/>
  <c r="Y200" i="42"/>
  <c r="X200" i="42"/>
  <c r="W200" i="42"/>
  <c r="V200" i="42"/>
  <c r="U200" i="42"/>
  <c r="T200" i="42"/>
  <c r="S200" i="42"/>
  <c r="O200" i="42"/>
  <c r="K200" i="42"/>
  <c r="Z199" i="42"/>
  <c r="Y199" i="42"/>
  <c r="X199" i="42"/>
  <c r="W199" i="42"/>
  <c r="V199" i="42"/>
  <c r="U199" i="42"/>
  <c r="T199" i="42"/>
  <c r="S199" i="42"/>
  <c r="O199" i="42"/>
  <c r="K199" i="42"/>
  <c r="Z198" i="42"/>
  <c r="Y198" i="42"/>
  <c r="X198" i="42"/>
  <c r="W198" i="42"/>
  <c r="V198" i="42"/>
  <c r="U198" i="42"/>
  <c r="T198" i="42"/>
  <c r="S198" i="42"/>
  <c r="O198" i="42"/>
  <c r="K198" i="42"/>
  <c r="Z197" i="42"/>
  <c r="Y197" i="42"/>
  <c r="X197" i="42"/>
  <c r="W197" i="42"/>
  <c r="V197" i="42"/>
  <c r="U197" i="42"/>
  <c r="T197" i="42"/>
  <c r="S197" i="42"/>
  <c r="O197" i="42"/>
  <c r="K197" i="42"/>
  <c r="Z196" i="42"/>
  <c r="Y196" i="42"/>
  <c r="X196" i="42"/>
  <c r="W196" i="42"/>
  <c r="V196" i="42"/>
  <c r="U196" i="42"/>
  <c r="T196" i="42"/>
  <c r="S196" i="42"/>
  <c r="O196" i="42"/>
  <c r="K196" i="42"/>
  <c r="C196" i="42"/>
  <c r="B197" i="42" s="1"/>
  <c r="C197" i="42" s="1"/>
  <c r="B198" i="42" s="1"/>
  <c r="C198" i="42" s="1"/>
  <c r="B199" i="42" s="1"/>
  <c r="C199" i="42" s="1"/>
  <c r="B200" i="42" s="1"/>
  <c r="C200" i="42" s="1"/>
  <c r="B201" i="42" s="1"/>
  <c r="C201" i="42" s="1"/>
  <c r="B202" i="42" s="1"/>
  <c r="C202" i="42" s="1"/>
  <c r="B203" i="42" s="1"/>
  <c r="C203" i="42" s="1"/>
  <c r="B204" i="42" s="1"/>
  <c r="C204" i="42" s="1"/>
  <c r="B205" i="42" s="1"/>
  <c r="C205" i="42" s="1"/>
  <c r="B206" i="42" s="1"/>
  <c r="C206" i="42" s="1"/>
  <c r="B196" i="42"/>
  <c r="A196" i="42"/>
  <c r="Z195" i="42"/>
  <c r="Y195" i="42"/>
  <c r="X195" i="42"/>
  <c r="W195" i="42"/>
  <c r="V195" i="42"/>
  <c r="U195" i="42"/>
  <c r="T195" i="42"/>
  <c r="S195" i="42"/>
  <c r="O195" i="42"/>
  <c r="K195" i="42"/>
  <c r="Z194" i="42"/>
  <c r="Y194" i="42"/>
  <c r="X194" i="42"/>
  <c r="W194" i="42"/>
  <c r="V194" i="42"/>
  <c r="U194" i="42"/>
  <c r="T194" i="42"/>
  <c r="S194" i="42"/>
  <c r="O194" i="42"/>
  <c r="K194" i="42"/>
  <c r="Z193" i="42"/>
  <c r="Y193" i="42"/>
  <c r="X193" i="42"/>
  <c r="W193" i="42"/>
  <c r="V193" i="42"/>
  <c r="U193" i="42"/>
  <c r="T193" i="42"/>
  <c r="S193" i="42"/>
  <c r="O193" i="42"/>
  <c r="K193" i="42"/>
  <c r="Z192" i="42"/>
  <c r="Y192" i="42"/>
  <c r="X192" i="42"/>
  <c r="W192" i="42"/>
  <c r="V192" i="42"/>
  <c r="U192" i="42"/>
  <c r="T192" i="42"/>
  <c r="S192" i="42"/>
  <c r="O192" i="42"/>
  <c r="K192" i="42"/>
  <c r="Z191" i="42"/>
  <c r="Y191" i="42"/>
  <c r="X191" i="42"/>
  <c r="W191" i="42"/>
  <c r="V191" i="42"/>
  <c r="U191" i="42"/>
  <c r="T191" i="42"/>
  <c r="S191" i="42"/>
  <c r="O191" i="42"/>
  <c r="K191" i="42"/>
  <c r="Z190" i="42"/>
  <c r="Y190" i="42"/>
  <c r="X190" i="42"/>
  <c r="W190" i="42"/>
  <c r="V190" i="42"/>
  <c r="U190" i="42"/>
  <c r="T190" i="42"/>
  <c r="S190" i="42"/>
  <c r="O190" i="42"/>
  <c r="K190" i="42"/>
  <c r="Z189" i="42"/>
  <c r="Y189" i="42"/>
  <c r="X189" i="42"/>
  <c r="W189" i="42"/>
  <c r="V189" i="42"/>
  <c r="U189" i="42"/>
  <c r="T189" i="42"/>
  <c r="S189" i="42"/>
  <c r="O189" i="42"/>
  <c r="K189" i="42"/>
  <c r="Z188" i="42"/>
  <c r="Y188" i="42"/>
  <c r="X188" i="42"/>
  <c r="W188" i="42"/>
  <c r="V188" i="42"/>
  <c r="U188" i="42"/>
  <c r="T188" i="42"/>
  <c r="S188" i="42"/>
  <c r="O188" i="42"/>
  <c r="K188" i="42"/>
  <c r="Z187" i="42"/>
  <c r="Y187" i="42"/>
  <c r="X187" i="42"/>
  <c r="W187" i="42"/>
  <c r="V187" i="42"/>
  <c r="U187" i="42"/>
  <c r="T187" i="42"/>
  <c r="S187" i="42"/>
  <c r="O187" i="42"/>
  <c r="K187" i="42"/>
  <c r="Z186" i="42"/>
  <c r="Y186" i="42"/>
  <c r="X186" i="42"/>
  <c r="W186" i="42"/>
  <c r="V186" i="42"/>
  <c r="U186" i="42"/>
  <c r="T186" i="42"/>
  <c r="S186" i="42"/>
  <c r="O186" i="42"/>
  <c r="K186" i="42"/>
  <c r="Z185" i="42"/>
  <c r="Y185" i="42"/>
  <c r="X185" i="42"/>
  <c r="W185" i="42"/>
  <c r="V185" i="42"/>
  <c r="U185" i="42"/>
  <c r="T185" i="42"/>
  <c r="S185" i="42"/>
  <c r="O185" i="42"/>
  <c r="K185" i="42"/>
  <c r="B185" i="42"/>
  <c r="C185" i="42" s="1"/>
  <c r="B186" i="42" s="1"/>
  <c r="C186" i="42" s="1"/>
  <c r="B187" i="42" s="1"/>
  <c r="C187" i="42" s="1"/>
  <c r="B188" i="42" s="1"/>
  <c r="C188" i="42" s="1"/>
  <c r="B189" i="42" s="1"/>
  <c r="C189" i="42" s="1"/>
  <c r="B190" i="42" s="1"/>
  <c r="C190" i="42" s="1"/>
  <c r="B191" i="42" s="1"/>
  <c r="C191" i="42" s="1"/>
  <c r="B192" i="42" s="1"/>
  <c r="C192" i="42" s="1"/>
  <c r="B193" i="42" s="1"/>
  <c r="C193" i="42" s="1"/>
  <c r="B194" i="42" s="1"/>
  <c r="C194" i="42" s="1"/>
  <c r="B195" i="42" s="1"/>
  <c r="C195" i="42" s="1"/>
  <c r="A185" i="42"/>
  <c r="Z184" i="42"/>
  <c r="Y184" i="42"/>
  <c r="X184" i="42"/>
  <c r="W184" i="42"/>
  <c r="V184" i="42"/>
  <c r="U184" i="42"/>
  <c r="T184" i="42"/>
  <c r="S184" i="42"/>
  <c r="O184" i="42"/>
  <c r="K184" i="42"/>
  <c r="Z183" i="42"/>
  <c r="Y183" i="42"/>
  <c r="X183" i="42"/>
  <c r="W183" i="42"/>
  <c r="V183" i="42"/>
  <c r="U183" i="42"/>
  <c r="T183" i="42"/>
  <c r="S183" i="42"/>
  <c r="O183" i="42"/>
  <c r="K183" i="42"/>
  <c r="Z182" i="42"/>
  <c r="Y182" i="42"/>
  <c r="X182" i="42"/>
  <c r="W182" i="42"/>
  <c r="V182" i="42"/>
  <c r="U182" i="42"/>
  <c r="T182" i="42"/>
  <c r="S182" i="42"/>
  <c r="O182" i="42"/>
  <c r="K182" i="42"/>
  <c r="Z181" i="42"/>
  <c r="Y181" i="42"/>
  <c r="X181" i="42"/>
  <c r="W181" i="42"/>
  <c r="V181" i="42"/>
  <c r="U181" i="42"/>
  <c r="T181" i="42"/>
  <c r="S181" i="42"/>
  <c r="O181" i="42"/>
  <c r="K181" i="42"/>
  <c r="Z180" i="42"/>
  <c r="Y180" i="42"/>
  <c r="X180" i="42"/>
  <c r="W180" i="42"/>
  <c r="V180" i="42"/>
  <c r="U180" i="42"/>
  <c r="T180" i="42"/>
  <c r="S180" i="42"/>
  <c r="O180" i="42"/>
  <c r="K180" i="42"/>
  <c r="Z179" i="42"/>
  <c r="Y179" i="42"/>
  <c r="X179" i="42"/>
  <c r="W179" i="42"/>
  <c r="V179" i="42"/>
  <c r="U179" i="42"/>
  <c r="T179" i="42"/>
  <c r="S179" i="42"/>
  <c r="O179" i="42"/>
  <c r="K179" i="42"/>
  <c r="Z178" i="42"/>
  <c r="Y178" i="42"/>
  <c r="X178" i="42"/>
  <c r="W178" i="42"/>
  <c r="V178" i="42"/>
  <c r="U178" i="42"/>
  <c r="T178" i="42"/>
  <c r="S178" i="42"/>
  <c r="O178" i="42"/>
  <c r="K178" i="42"/>
  <c r="Z177" i="42"/>
  <c r="Y177" i="42"/>
  <c r="X177" i="42"/>
  <c r="W177" i="42"/>
  <c r="V177" i="42"/>
  <c r="U177" i="42"/>
  <c r="T177" i="42"/>
  <c r="S177" i="42"/>
  <c r="O177" i="42"/>
  <c r="K177" i="42"/>
  <c r="Z176" i="42"/>
  <c r="Y176" i="42"/>
  <c r="X176" i="42"/>
  <c r="W176" i="42"/>
  <c r="V176" i="42"/>
  <c r="U176" i="42"/>
  <c r="T176" i="42"/>
  <c r="S176" i="42"/>
  <c r="O176" i="42"/>
  <c r="K176" i="42"/>
  <c r="Z175" i="42"/>
  <c r="Y175" i="42"/>
  <c r="X175" i="42"/>
  <c r="W175" i="42"/>
  <c r="V175" i="42"/>
  <c r="U175" i="42"/>
  <c r="T175" i="42"/>
  <c r="S175" i="42"/>
  <c r="O175" i="42"/>
  <c r="K175" i="42"/>
  <c r="Z174" i="42"/>
  <c r="Y174" i="42"/>
  <c r="X174" i="42"/>
  <c r="W174" i="42"/>
  <c r="V174" i="42"/>
  <c r="U174" i="42"/>
  <c r="T174" i="42"/>
  <c r="S174" i="42"/>
  <c r="O174" i="42"/>
  <c r="K174" i="42"/>
  <c r="C174" i="42"/>
  <c r="B175" i="42" s="1"/>
  <c r="C175" i="42" s="1"/>
  <c r="B176" i="42" s="1"/>
  <c r="C176" i="42" s="1"/>
  <c r="B177" i="42" s="1"/>
  <c r="C177" i="42" s="1"/>
  <c r="B178" i="42" s="1"/>
  <c r="C178" i="42" s="1"/>
  <c r="B179" i="42" s="1"/>
  <c r="C179" i="42" s="1"/>
  <c r="B180" i="42" s="1"/>
  <c r="C180" i="42" s="1"/>
  <c r="B181" i="42" s="1"/>
  <c r="C181" i="42" s="1"/>
  <c r="B182" i="42" s="1"/>
  <c r="C182" i="42" s="1"/>
  <c r="B183" i="42" s="1"/>
  <c r="C183" i="42" s="1"/>
  <c r="B184" i="42" s="1"/>
  <c r="C184" i="42" s="1"/>
  <c r="B174" i="42"/>
  <c r="A174" i="42"/>
  <c r="Z173" i="42"/>
  <c r="Y173" i="42"/>
  <c r="Q140" i="42" s="1"/>
  <c r="V140" i="42" s="1"/>
  <c r="X173" i="42"/>
  <c r="W173" i="42"/>
  <c r="Q138" i="42" s="1"/>
  <c r="V138" i="42" s="1"/>
  <c r="V173" i="42"/>
  <c r="U173" i="42"/>
  <c r="Q136" i="42" s="1"/>
  <c r="V136" i="42" s="1"/>
  <c r="T173" i="42"/>
  <c r="S173" i="42"/>
  <c r="O173" i="42"/>
  <c r="K173" i="42"/>
  <c r="Z172" i="42"/>
  <c r="Y172" i="42"/>
  <c r="X172" i="42"/>
  <c r="W172" i="42"/>
  <c r="V172" i="42"/>
  <c r="U172" i="42"/>
  <c r="T172" i="42"/>
  <c r="S172" i="42"/>
  <c r="O172" i="42"/>
  <c r="K172" i="42"/>
  <c r="Z171" i="42"/>
  <c r="Y171" i="42"/>
  <c r="X171" i="42"/>
  <c r="W171" i="42"/>
  <c r="V171" i="42"/>
  <c r="U171" i="42"/>
  <c r="T171" i="42"/>
  <c r="S171" i="42"/>
  <c r="O171" i="42"/>
  <c r="K171" i="42"/>
  <c r="Z170" i="42"/>
  <c r="Y170" i="42"/>
  <c r="X170" i="42"/>
  <c r="W170" i="42"/>
  <c r="V170" i="42"/>
  <c r="U170" i="42"/>
  <c r="T170" i="42"/>
  <c r="S170" i="42"/>
  <c r="O170" i="42"/>
  <c r="K170" i="42"/>
  <c r="Z169" i="42"/>
  <c r="Y169" i="42"/>
  <c r="X169" i="42"/>
  <c r="W169" i="42"/>
  <c r="V169" i="42"/>
  <c r="U169" i="42"/>
  <c r="T169" i="42"/>
  <c r="S169" i="42"/>
  <c r="O169" i="42"/>
  <c r="K169" i="42"/>
  <c r="Z168" i="42"/>
  <c r="Y168" i="42"/>
  <c r="X168" i="42"/>
  <c r="W168" i="42"/>
  <c r="V168" i="42"/>
  <c r="U168" i="42"/>
  <c r="T168" i="42"/>
  <c r="S168" i="42"/>
  <c r="O168" i="42"/>
  <c r="K168" i="42"/>
  <c r="Z167" i="42"/>
  <c r="Y167" i="42"/>
  <c r="X167" i="42"/>
  <c r="W167" i="42"/>
  <c r="V167" i="42"/>
  <c r="U167" i="42"/>
  <c r="T167" i="42"/>
  <c r="S167" i="42"/>
  <c r="O167" i="42"/>
  <c r="K167" i="42"/>
  <c r="Z166" i="42"/>
  <c r="Y166" i="42"/>
  <c r="X166" i="42"/>
  <c r="W166" i="42"/>
  <c r="V166" i="42"/>
  <c r="U166" i="42"/>
  <c r="T166" i="42"/>
  <c r="S166" i="42"/>
  <c r="O166" i="42"/>
  <c r="K166" i="42"/>
  <c r="Z165" i="42"/>
  <c r="Y165" i="42"/>
  <c r="X165" i="42"/>
  <c r="W165" i="42"/>
  <c r="V165" i="42"/>
  <c r="U165" i="42"/>
  <c r="T165" i="42"/>
  <c r="S165" i="42"/>
  <c r="O165" i="42"/>
  <c r="K165" i="42"/>
  <c r="Z164" i="42"/>
  <c r="Y164" i="42"/>
  <c r="X164" i="42"/>
  <c r="W164" i="42"/>
  <c r="V164" i="42"/>
  <c r="U164" i="42"/>
  <c r="T164" i="42"/>
  <c r="S164" i="42"/>
  <c r="O164" i="42"/>
  <c r="K164" i="42"/>
  <c r="Z163" i="42"/>
  <c r="Y163" i="42"/>
  <c r="X163" i="42"/>
  <c r="W163" i="42"/>
  <c r="V163" i="42"/>
  <c r="U163" i="42"/>
  <c r="T163" i="42"/>
  <c r="S163" i="42"/>
  <c r="O163" i="42"/>
  <c r="K163" i="42"/>
  <c r="Z162" i="42"/>
  <c r="Z229" i="42" s="1"/>
  <c r="Y162" i="42"/>
  <c r="Y229" i="42" s="1"/>
  <c r="X162" i="42"/>
  <c r="X229" i="42" s="1"/>
  <c r="W162" i="42"/>
  <c r="W229" i="42" s="1"/>
  <c r="V162" i="42"/>
  <c r="V229" i="42" s="1"/>
  <c r="U162" i="42"/>
  <c r="U229" i="42" s="1"/>
  <c r="T162" i="42"/>
  <c r="T229" i="42" s="1"/>
  <c r="S162" i="42"/>
  <c r="S229" i="42" s="1"/>
  <c r="AA229" i="42" s="1"/>
  <c r="O162" i="42"/>
  <c r="K162" i="42"/>
  <c r="C162" i="42"/>
  <c r="B163" i="42" s="1"/>
  <c r="C163" i="42" s="1"/>
  <c r="B164" i="42" s="1"/>
  <c r="C164" i="42" s="1"/>
  <c r="B165" i="42" s="1"/>
  <c r="C165" i="42" s="1"/>
  <c r="B166" i="42" s="1"/>
  <c r="C166" i="42" s="1"/>
  <c r="B167" i="42" s="1"/>
  <c r="C167" i="42" s="1"/>
  <c r="B168" i="42" s="1"/>
  <c r="C168" i="42" s="1"/>
  <c r="B169" i="42" s="1"/>
  <c r="C169" i="42" s="1"/>
  <c r="B170" i="42" s="1"/>
  <c r="C170" i="42" s="1"/>
  <c r="B171" i="42" s="1"/>
  <c r="C171" i="42" s="1"/>
  <c r="B172" i="42" s="1"/>
  <c r="C172" i="42" s="1"/>
  <c r="B173" i="42" s="1"/>
  <c r="C173" i="42" s="1"/>
  <c r="B162" i="42"/>
  <c r="A162" i="42"/>
  <c r="L158" i="42"/>
  <c r="K157" i="42"/>
  <c r="K156" i="42"/>
  <c r="K155" i="42"/>
  <c r="K154" i="42"/>
  <c r="K153" i="42"/>
  <c r="K152" i="42"/>
  <c r="K158" i="42" s="1"/>
  <c r="K149" i="42"/>
  <c r="L148" i="42" s="1"/>
  <c r="L146" i="42"/>
  <c r="K146" i="42"/>
  <c r="G146" i="42"/>
  <c r="F146" i="42"/>
  <c r="D146" i="42"/>
  <c r="A146" i="42"/>
  <c r="K144" i="42"/>
  <c r="L144" i="42" s="1"/>
  <c r="G144" i="42"/>
  <c r="F144" i="42"/>
  <c r="D144" i="42"/>
  <c r="J144" i="42" s="1"/>
  <c r="L145" i="42" s="1"/>
  <c r="A144" i="42"/>
  <c r="L142" i="42"/>
  <c r="K142" i="42"/>
  <c r="J142" i="42"/>
  <c r="L143" i="42" s="1"/>
  <c r="H142" i="42"/>
  <c r="G142" i="42"/>
  <c r="F142" i="42"/>
  <c r="D142" i="42"/>
  <c r="A142" i="42"/>
  <c r="U141" i="42"/>
  <c r="T141" i="42"/>
  <c r="H144" i="42" s="1"/>
  <c r="S141" i="42"/>
  <c r="R141" i="42"/>
  <c r="Q141" i="42"/>
  <c r="H138" i="42" s="1"/>
  <c r="J138" i="42" s="1"/>
  <c r="L139" i="42" s="1"/>
  <c r="P141" i="42"/>
  <c r="V141" i="42" s="1"/>
  <c r="U140" i="42"/>
  <c r="T140" i="42"/>
  <c r="S140" i="42"/>
  <c r="R140" i="42"/>
  <c r="P140" i="42"/>
  <c r="L140" i="42"/>
  <c r="K140" i="42"/>
  <c r="J140" i="42"/>
  <c r="L141" i="42" s="1"/>
  <c r="H140" i="42"/>
  <c r="G140" i="42"/>
  <c r="F140" i="42"/>
  <c r="D140" i="42"/>
  <c r="A140" i="42"/>
  <c r="U139" i="42"/>
  <c r="T139" i="42"/>
  <c r="S139" i="42"/>
  <c r="R139" i="42"/>
  <c r="Q139" i="42"/>
  <c r="P139" i="42"/>
  <c r="V139" i="42" s="1"/>
  <c r="U138" i="42"/>
  <c r="T138" i="42"/>
  <c r="S138" i="42"/>
  <c r="R138" i="42"/>
  <c r="P138" i="42"/>
  <c r="L138" i="42"/>
  <c r="K138" i="42"/>
  <c r="G138" i="42"/>
  <c r="F138" i="42"/>
  <c r="D138" i="42"/>
  <c r="A138" i="42"/>
  <c r="U137" i="42"/>
  <c r="T137" i="42"/>
  <c r="S137" i="42"/>
  <c r="R137" i="42"/>
  <c r="Q137" i="42"/>
  <c r="P137" i="42"/>
  <c r="V137" i="42" s="1"/>
  <c r="U136" i="42"/>
  <c r="T136" i="42"/>
  <c r="S136" i="42"/>
  <c r="R136" i="42"/>
  <c r="P136" i="42"/>
  <c r="L136" i="42"/>
  <c r="K136" i="42"/>
  <c r="G136" i="42"/>
  <c r="F136" i="42"/>
  <c r="D136" i="42"/>
  <c r="A136" i="42"/>
  <c r="U135" i="42"/>
  <c r="T135" i="42"/>
  <c r="S135" i="42"/>
  <c r="R135" i="42"/>
  <c r="Q135" i="42"/>
  <c r="P135" i="42"/>
  <c r="V135" i="42" s="1"/>
  <c r="U134" i="42"/>
  <c r="U142" i="42" s="1"/>
  <c r="T134" i="42"/>
  <c r="T142" i="42" s="1"/>
  <c r="S134" i="42"/>
  <c r="S142" i="42" s="1"/>
  <c r="I142" i="42" s="1"/>
  <c r="R134" i="42"/>
  <c r="R142" i="42" s="1"/>
  <c r="I140" i="42" s="1"/>
  <c r="Q134" i="42"/>
  <c r="Q142" i="42" s="1"/>
  <c r="I138" i="42" s="1"/>
  <c r="Z113" i="42"/>
  <c r="Y113" i="42"/>
  <c r="X113" i="42"/>
  <c r="W113" i="42"/>
  <c r="V113" i="42"/>
  <c r="U113" i="42"/>
  <c r="T113" i="42"/>
  <c r="S113" i="42"/>
  <c r="O113" i="42"/>
  <c r="K113" i="42"/>
  <c r="Z112" i="42"/>
  <c r="Y112" i="42"/>
  <c r="X112" i="42"/>
  <c r="W112" i="42"/>
  <c r="V112" i="42"/>
  <c r="U112" i="42"/>
  <c r="T112" i="42"/>
  <c r="S112" i="42"/>
  <c r="O112" i="42"/>
  <c r="K112" i="42"/>
  <c r="Z111" i="42"/>
  <c r="Y111" i="42"/>
  <c r="X111" i="42"/>
  <c r="W111" i="42"/>
  <c r="V111" i="42"/>
  <c r="U111" i="42"/>
  <c r="T111" i="42"/>
  <c r="S111" i="42"/>
  <c r="O111" i="42"/>
  <c r="K111" i="42"/>
  <c r="Z110" i="42"/>
  <c r="Y110" i="42"/>
  <c r="X110" i="42"/>
  <c r="W110" i="42"/>
  <c r="V110" i="42"/>
  <c r="U110" i="42"/>
  <c r="T110" i="42"/>
  <c r="S110" i="42"/>
  <c r="O110" i="42"/>
  <c r="K110" i="42"/>
  <c r="Z109" i="42"/>
  <c r="Y109" i="42"/>
  <c r="X109" i="42"/>
  <c r="W109" i="42"/>
  <c r="V109" i="42"/>
  <c r="U109" i="42"/>
  <c r="T109" i="42"/>
  <c r="S109" i="42"/>
  <c r="O109" i="42"/>
  <c r="K109" i="42"/>
  <c r="Z108" i="42"/>
  <c r="Y108" i="42"/>
  <c r="X108" i="42"/>
  <c r="W108" i="42"/>
  <c r="V108" i="42"/>
  <c r="U108" i="42"/>
  <c r="T108" i="42"/>
  <c r="S108" i="42"/>
  <c r="O108" i="42"/>
  <c r="K108" i="42"/>
  <c r="Z107" i="42"/>
  <c r="Y107" i="42"/>
  <c r="X107" i="42"/>
  <c r="W107" i="42"/>
  <c r="V107" i="42"/>
  <c r="U107" i="42"/>
  <c r="T107" i="42"/>
  <c r="S107" i="42"/>
  <c r="O107" i="42"/>
  <c r="K107" i="42"/>
  <c r="Z106" i="42"/>
  <c r="Y106" i="42"/>
  <c r="X106" i="42"/>
  <c r="W106" i="42"/>
  <c r="V106" i="42"/>
  <c r="U106" i="42"/>
  <c r="T106" i="42"/>
  <c r="S106" i="42"/>
  <c r="O106" i="42"/>
  <c r="K106" i="42"/>
  <c r="Z105" i="42"/>
  <c r="Y105" i="42"/>
  <c r="X105" i="42"/>
  <c r="W105" i="42"/>
  <c r="V105" i="42"/>
  <c r="U105" i="42"/>
  <c r="T105" i="42"/>
  <c r="S105" i="42"/>
  <c r="O105" i="42"/>
  <c r="K105" i="42"/>
  <c r="Z104" i="42"/>
  <c r="Y104" i="42"/>
  <c r="X104" i="42"/>
  <c r="W104" i="42"/>
  <c r="V104" i="42"/>
  <c r="U104" i="42"/>
  <c r="T104" i="42"/>
  <c r="S104" i="42"/>
  <c r="O104" i="42"/>
  <c r="K104" i="42"/>
  <c r="Z103" i="42"/>
  <c r="Y103" i="42"/>
  <c r="X103" i="42"/>
  <c r="W103" i="42"/>
  <c r="V103" i="42"/>
  <c r="U103" i="42"/>
  <c r="T103" i="42"/>
  <c r="S103" i="42"/>
  <c r="O103" i="42"/>
  <c r="K103" i="42"/>
  <c r="A103" i="42"/>
  <c r="Z102" i="42"/>
  <c r="Y102" i="42"/>
  <c r="X102" i="42"/>
  <c r="W102" i="42"/>
  <c r="V102" i="42"/>
  <c r="U102" i="42"/>
  <c r="T102" i="42"/>
  <c r="S102" i="42"/>
  <c r="O102" i="42"/>
  <c r="K102" i="42"/>
  <c r="Z101" i="42"/>
  <c r="Y101" i="42"/>
  <c r="X101" i="42"/>
  <c r="W101" i="42"/>
  <c r="V101" i="42"/>
  <c r="U101" i="42"/>
  <c r="T101" i="42"/>
  <c r="S101" i="42"/>
  <c r="O101" i="42"/>
  <c r="K101" i="42"/>
  <c r="Z100" i="42"/>
  <c r="Y100" i="42"/>
  <c r="X100" i="42"/>
  <c r="W100" i="42"/>
  <c r="V100" i="42"/>
  <c r="U100" i="42"/>
  <c r="T100" i="42"/>
  <c r="S100" i="42"/>
  <c r="O100" i="42"/>
  <c r="K100" i="42"/>
  <c r="Z99" i="42"/>
  <c r="Y99" i="42"/>
  <c r="X99" i="42"/>
  <c r="W99" i="42"/>
  <c r="V99" i="42"/>
  <c r="U99" i="42"/>
  <c r="T99" i="42"/>
  <c r="S99" i="42"/>
  <c r="O99" i="42"/>
  <c r="K99" i="42"/>
  <c r="Z98" i="42"/>
  <c r="Y98" i="42"/>
  <c r="X98" i="42"/>
  <c r="W98" i="42"/>
  <c r="V98" i="42"/>
  <c r="U98" i="42"/>
  <c r="T98" i="42"/>
  <c r="S98" i="42"/>
  <c r="O98" i="42"/>
  <c r="K98" i="42"/>
  <c r="Z97" i="42"/>
  <c r="Y97" i="42"/>
  <c r="X97" i="42"/>
  <c r="W97" i="42"/>
  <c r="V97" i="42"/>
  <c r="U97" i="42"/>
  <c r="T97" i="42"/>
  <c r="S97" i="42"/>
  <c r="O97" i="42"/>
  <c r="K97" i="42"/>
  <c r="Z96" i="42"/>
  <c r="Y96" i="42"/>
  <c r="X96" i="42"/>
  <c r="W96" i="42"/>
  <c r="V96" i="42"/>
  <c r="U96" i="42"/>
  <c r="T96" i="42"/>
  <c r="T20" i="42" s="1"/>
  <c r="S96" i="42"/>
  <c r="O96" i="42"/>
  <c r="K96" i="42"/>
  <c r="Z95" i="42"/>
  <c r="Y95" i="42"/>
  <c r="X95" i="42"/>
  <c r="W95" i="42"/>
  <c r="V95" i="42"/>
  <c r="U95" i="42"/>
  <c r="T95" i="42"/>
  <c r="S95" i="42"/>
  <c r="O95" i="42"/>
  <c r="K95" i="42"/>
  <c r="Z94" i="42"/>
  <c r="Y94" i="42"/>
  <c r="X94" i="42"/>
  <c r="W94" i="42"/>
  <c r="V94" i="42"/>
  <c r="T22" i="42" s="1"/>
  <c r="U94" i="42"/>
  <c r="T94" i="42"/>
  <c r="S94" i="42"/>
  <c r="O94" i="42"/>
  <c r="K94" i="42"/>
  <c r="Z93" i="42"/>
  <c r="T26" i="42" s="1"/>
  <c r="Y93" i="42"/>
  <c r="X93" i="42"/>
  <c r="W93" i="42"/>
  <c r="V93" i="42"/>
  <c r="U93" i="42"/>
  <c r="T93" i="42"/>
  <c r="S93" i="42"/>
  <c r="O93" i="42"/>
  <c r="K93" i="42"/>
  <c r="Z92" i="42"/>
  <c r="Y92" i="42"/>
  <c r="X92" i="42"/>
  <c r="T24" i="42" s="1"/>
  <c r="W92" i="42"/>
  <c r="V92" i="42"/>
  <c r="U92" i="42"/>
  <c r="T92" i="42"/>
  <c r="S92" i="42"/>
  <c r="O92" i="42"/>
  <c r="K92" i="42"/>
  <c r="A92" i="42"/>
  <c r="Z91" i="42"/>
  <c r="Y91" i="42"/>
  <c r="X91" i="42"/>
  <c r="W91" i="42"/>
  <c r="V91" i="42"/>
  <c r="U91" i="42"/>
  <c r="T91" i="42"/>
  <c r="S91" i="42"/>
  <c r="O91" i="42"/>
  <c r="K91" i="42"/>
  <c r="Z90" i="42"/>
  <c r="Y90" i="42"/>
  <c r="X90" i="42"/>
  <c r="W90" i="42"/>
  <c r="V90" i="42"/>
  <c r="U90" i="42"/>
  <c r="T90" i="42"/>
  <c r="S90" i="42"/>
  <c r="O90" i="42"/>
  <c r="K90" i="42"/>
  <c r="Z89" i="42"/>
  <c r="Y89" i="42"/>
  <c r="X89" i="42"/>
  <c r="W89" i="42"/>
  <c r="V89" i="42"/>
  <c r="U89" i="42"/>
  <c r="T89" i="42"/>
  <c r="S89" i="42"/>
  <c r="O89" i="42"/>
  <c r="K89" i="42"/>
  <c r="Z88" i="42"/>
  <c r="Y88" i="42"/>
  <c r="X88" i="42"/>
  <c r="W88" i="42"/>
  <c r="V88" i="42"/>
  <c r="U88" i="42"/>
  <c r="T88" i="42"/>
  <c r="S88" i="42"/>
  <c r="O88" i="42"/>
  <c r="K88" i="42"/>
  <c r="Z87" i="42"/>
  <c r="Y87" i="42"/>
  <c r="X87" i="42"/>
  <c r="W87" i="42"/>
  <c r="V87" i="42"/>
  <c r="U87" i="42"/>
  <c r="T87" i="42"/>
  <c r="S87" i="42"/>
  <c r="O87" i="42"/>
  <c r="K87" i="42"/>
  <c r="Z86" i="42"/>
  <c r="Y86" i="42"/>
  <c r="X86" i="42"/>
  <c r="W86" i="42"/>
  <c r="V86" i="42"/>
  <c r="U86" i="42"/>
  <c r="T86" i="42"/>
  <c r="S86" i="42"/>
  <c r="O86" i="42"/>
  <c r="K86" i="42"/>
  <c r="Z85" i="42"/>
  <c r="Y85" i="42"/>
  <c r="X85" i="42"/>
  <c r="W85" i="42"/>
  <c r="V85" i="42"/>
  <c r="U85" i="42"/>
  <c r="T85" i="42"/>
  <c r="S85" i="42"/>
  <c r="O85" i="42"/>
  <c r="K85" i="42"/>
  <c r="Z84" i="42"/>
  <c r="Y84" i="42"/>
  <c r="X84" i="42"/>
  <c r="W84" i="42"/>
  <c r="V84" i="42"/>
  <c r="U84" i="42"/>
  <c r="T84" i="42"/>
  <c r="S84" i="42"/>
  <c r="O84" i="42"/>
  <c r="K84" i="42"/>
  <c r="Z83" i="42"/>
  <c r="Y83" i="42"/>
  <c r="X83" i="42"/>
  <c r="W83" i="42"/>
  <c r="V83" i="42"/>
  <c r="U83" i="42"/>
  <c r="T83" i="42"/>
  <c r="S83" i="42"/>
  <c r="O83" i="42"/>
  <c r="K83" i="42"/>
  <c r="Z82" i="42"/>
  <c r="Y82" i="42"/>
  <c r="X82" i="42"/>
  <c r="W82" i="42"/>
  <c r="V82" i="42"/>
  <c r="U82" i="42"/>
  <c r="T82" i="42"/>
  <c r="S82" i="42"/>
  <c r="O82" i="42"/>
  <c r="K82" i="42"/>
  <c r="Z81" i="42"/>
  <c r="Y81" i="42"/>
  <c r="X81" i="42"/>
  <c r="W81" i="42"/>
  <c r="V81" i="42"/>
  <c r="U81" i="42"/>
  <c r="T81" i="42"/>
  <c r="S81" i="42"/>
  <c r="O81" i="42"/>
  <c r="K81" i="42"/>
  <c r="C81" i="42"/>
  <c r="B82" i="42" s="1"/>
  <c r="C82" i="42" s="1"/>
  <c r="B83" i="42" s="1"/>
  <c r="C83" i="42" s="1"/>
  <c r="B84" i="42" s="1"/>
  <c r="C84" i="42" s="1"/>
  <c r="B85" i="42" s="1"/>
  <c r="C85" i="42" s="1"/>
  <c r="B86" i="42" s="1"/>
  <c r="C86" i="42" s="1"/>
  <c r="B87" i="42" s="1"/>
  <c r="C87" i="42" s="1"/>
  <c r="B88" i="42" s="1"/>
  <c r="C88" i="42" s="1"/>
  <c r="B89" i="42" s="1"/>
  <c r="C89" i="42" s="1"/>
  <c r="B90" i="42" s="1"/>
  <c r="C90" i="42" s="1"/>
  <c r="B91" i="42" s="1"/>
  <c r="C91" i="42" s="1"/>
  <c r="B81" i="42"/>
  <c r="A81" i="42"/>
  <c r="Z80" i="42"/>
  <c r="Y80" i="42"/>
  <c r="X80" i="42"/>
  <c r="W80" i="42"/>
  <c r="V80" i="42"/>
  <c r="U80" i="42"/>
  <c r="T80" i="42"/>
  <c r="S80" i="42"/>
  <c r="O80" i="42"/>
  <c r="K80" i="42"/>
  <c r="Z79" i="42"/>
  <c r="Y79" i="42"/>
  <c r="X79" i="42"/>
  <c r="W79" i="42"/>
  <c r="V79" i="42"/>
  <c r="U79" i="42"/>
  <c r="T79" i="42"/>
  <c r="S79" i="42"/>
  <c r="O79" i="42"/>
  <c r="K79" i="42"/>
  <c r="Z78" i="42"/>
  <c r="Y78" i="42"/>
  <c r="X78" i="42"/>
  <c r="W78" i="42"/>
  <c r="V78" i="42"/>
  <c r="U78" i="42"/>
  <c r="T78" i="42"/>
  <c r="S78" i="42"/>
  <c r="O78" i="42"/>
  <c r="K78" i="42"/>
  <c r="Z77" i="42"/>
  <c r="Y77" i="42"/>
  <c r="X77" i="42"/>
  <c r="W77" i="42"/>
  <c r="V77" i="42"/>
  <c r="U77" i="42"/>
  <c r="T77" i="42"/>
  <c r="S77" i="42"/>
  <c r="O77" i="42"/>
  <c r="K77" i="42"/>
  <c r="Z76" i="42"/>
  <c r="Y76" i="42"/>
  <c r="X76" i="42"/>
  <c r="W76" i="42"/>
  <c r="V76" i="42"/>
  <c r="U76" i="42"/>
  <c r="T76" i="42"/>
  <c r="S76" i="42"/>
  <c r="O76" i="42"/>
  <c r="K76" i="42"/>
  <c r="Z75" i="42"/>
  <c r="Y75" i="42"/>
  <c r="X75" i="42"/>
  <c r="W75" i="42"/>
  <c r="V75" i="42"/>
  <c r="U75" i="42"/>
  <c r="T75" i="42"/>
  <c r="S75" i="42"/>
  <c r="O75" i="42"/>
  <c r="K75" i="42"/>
  <c r="Z74" i="42"/>
  <c r="Y74" i="42"/>
  <c r="X74" i="42"/>
  <c r="W74" i="42"/>
  <c r="V74" i="42"/>
  <c r="U74" i="42"/>
  <c r="T74" i="42"/>
  <c r="S74" i="42"/>
  <c r="O74" i="42"/>
  <c r="K74" i="42"/>
  <c r="Z73" i="42"/>
  <c r="Y73" i="42"/>
  <c r="X73" i="42"/>
  <c r="W73" i="42"/>
  <c r="V73" i="42"/>
  <c r="U73" i="42"/>
  <c r="T73" i="42"/>
  <c r="S73" i="42"/>
  <c r="O73" i="42"/>
  <c r="K73" i="42"/>
  <c r="Z72" i="42"/>
  <c r="Y72" i="42"/>
  <c r="X72" i="42"/>
  <c r="W72" i="42"/>
  <c r="V72" i="42"/>
  <c r="U72" i="42"/>
  <c r="T72" i="42"/>
  <c r="S72" i="42"/>
  <c r="O72" i="42"/>
  <c r="K72" i="42"/>
  <c r="Z71" i="42"/>
  <c r="Y71" i="42"/>
  <c r="X71" i="42"/>
  <c r="W71" i="42"/>
  <c r="V71" i="42"/>
  <c r="U71" i="42"/>
  <c r="T71" i="42"/>
  <c r="S71" i="42"/>
  <c r="O71" i="42"/>
  <c r="K71" i="42"/>
  <c r="Z70" i="42"/>
  <c r="Y70" i="42"/>
  <c r="X70" i="42"/>
  <c r="W70" i="42"/>
  <c r="V70" i="42"/>
  <c r="R22" i="42" s="1"/>
  <c r="U70" i="42"/>
  <c r="T70" i="42"/>
  <c r="R20" i="42" s="1"/>
  <c r="S70" i="42"/>
  <c r="O70" i="42"/>
  <c r="K70" i="42"/>
  <c r="B70" i="42"/>
  <c r="C70" i="42" s="1"/>
  <c r="B71" i="42" s="1"/>
  <c r="C71" i="42" s="1"/>
  <c r="B72" i="42" s="1"/>
  <c r="C72" i="42" s="1"/>
  <c r="B73" i="42" s="1"/>
  <c r="C73" i="42" s="1"/>
  <c r="B74" i="42" s="1"/>
  <c r="C74" i="42" s="1"/>
  <c r="B75" i="42" s="1"/>
  <c r="C75" i="42" s="1"/>
  <c r="B76" i="42" s="1"/>
  <c r="C76" i="42" s="1"/>
  <c r="B77" i="42" s="1"/>
  <c r="C77" i="42" s="1"/>
  <c r="B78" i="42" s="1"/>
  <c r="C78" i="42" s="1"/>
  <c r="B79" i="42" s="1"/>
  <c r="C79" i="42" s="1"/>
  <c r="B80" i="42" s="1"/>
  <c r="C80" i="42" s="1"/>
  <c r="A70" i="42"/>
  <c r="Z69" i="42"/>
  <c r="R26" i="42" s="1"/>
  <c r="Y69" i="42"/>
  <c r="R25" i="42" s="1"/>
  <c r="X69" i="42"/>
  <c r="R24" i="42" s="1"/>
  <c r="W69" i="42"/>
  <c r="V69" i="42"/>
  <c r="U69" i="42"/>
  <c r="T69" i="42"/>
  <c r="S69" i="42"/>
  <c r="O69" i="42"/>
  <c r="K69" i="42"/>
  <c r="Z68" i="42"/>
  <c r="Y68" i="42"/>
  <c r="X68" i="42"/>
  <c r="W68" i="42"/>
  <c r="V68" i="42"/>
  <c r="U68" i="42"/>
  <c r="T68" i="42"/>
  <c r="S68" i="42"/>
  <c r="O68" i="42"/>
  <c r="K68" i="42"/>
  <c r="Z67" i="42"/>
  <c r="Y67" i="42"/>
  <c r="X67" i="42"/>
  <c r="W67" i="42"/>
  <c r="V67" i="42"/>
  <c r="U67" i="42"/>
  <c r="T67" i="42"/>
  <c r="S67" i="42"/>
  <c r="O67" i="42"/>
  <c r="K67" i="42"/>
  <c r="Z66" i="42"/>
  <c r="Y66" i="42"/>
  <c r="X66" i="42"/>
  <c r="W66" i="42"/>
  <c r="V66" i="42"/>
  <c r="U66" i="42"/>
  <c r="T66" i="42"/>
  <c r="S66" i="42"/>
  <c r="O66" i="42"/>
  <c r="K66" i="42"/>
  <c r="Z65" i="42"/>
  <c r="Y65" i="42"/>
  <c r="X65" i="42"/>
  <c r="W65" i="42"/>
  <c r="V65" i="42"/>
  <c r="U65" i="42"/>
  <c r="T65" i="42"/>
  <c r="S65" i="42"/>
  <c r="O65" i="42"/>
  <c r="K65" i="42"/>
  <c r="Z64" i="42"/>
  <c r="Y64" i="42"/>
  <c r="X64" i="42"/>
  <c r="W64" i="42"/>
  <c r="V64" i="42"/>
  <c r="U64" i="42"/>
  <c r="T64" i="42"/>
  <c r="S64" i="42"/>
  <c r="O64" i="42"/>
  <c r="K64" i="42"/>
  <c r="Z63" i="42"/>
  <c r="Y63" i="42"/>
  <c r="X63" i="42"/>
  <c r="W63" i="42"/>
  <c r="V63" i="42"/>
  <c r="U63" i="42"/>
  <c r="T63" i="42"/>
  <c r="S63" i="42"/>
  <c r="O63" i="42"/>
  <c r="K63" i="42"/>
  <c r="Z62" i="42"/>
  <c r="Y62" i="42"/>
  <c r="X62" i="42"/>
  <c r="W62" i="42"/>
  <c r="V62" i="42"/>
  <c r="U62" i="42"/>
  <c r="T62" i="42"/>
  <c r="S62" i="42"/>
  <c r="O62" i="42"/>
  <c r="K62" i="42"/>
  <c r="Z61" i="42"/>
  <c r="Y61" i="42"/>
  <c r="X61" i="42"/>
  <c r="W61" i="42"/>
  <c r="V61" i="42"/>
  <c r="U61" i="42"/>
  <c r="T61" i="42"/>
  <c r="S61" i="42"/>
  <c r="O61" i="42"/>
  <c r="K61" i="42"/>
  <c r="Z60" i="42"/>
  <c r="Y60" i="42"/>
  <c r="X60" i="42"/>
  <c r="W60" i="42"/>
  <c r="V60" i="42"/>
  <c r="U60" i="42"/>
  <c r="T60" i="42"/>
  <c r="S60" i="42"/>
  <c r="O60" i="42"/>
  <c r="K60" i="42"/>
  <c r="Z59" i="42"/>
  <c r="Y59" i="42"/>
  <c r="Q25" i="42" s="1"/>
  <c r="X59" i="42"/>
  <c r="W59" i="42"/>
  <c r="V59" i="42"/>
  <c r="U59" i="42"/>
  <c r="U114" i="42" s="1"/>
  <c r="T59" i="42"/>
  <c r="S59" i="42"/>
  <c r="Q19" i="42" s="1"/>
  <c r="O59" i="42"/>
  <c r="K59" i="42"/>
  <c r="B59" i="42"/>
  <c r="C59" i="42" s="1"/>
  <c r="B60" i="42" s="1"/>
  <c r="C60" i="42" s="1"/>
  <c r="B61" i="42" s="1"/>
  <c r="C61" i="42" s="1"/>
  <c r="B62" i="42" s="1"/>
  <c r="C62" i="42" s="1"/>
  <c r="B63" i="42" s="1"/>
  <c r="C63" i="42" s="1"/>
  <c r="B64" i="42" s="1"/>
  <c r="C64" i="42" s="1"/>
  <c r="B65" i="42" s="1"/>
  <c r="C65" i="42" s="1"/>
  <c r="B66" i="42" s="1"/>
  <c r="C66" i="42" s="1"/>
  <c r="B67" i="42" s="1"/>
  <c r="C67" i="42" s="1"/>
  <c r="B68" i="42" s="1"/>
  <c r="C68" i="42" s="1"/>
  <c r="B69" i="42" s="1"/>
  <c r="C69" i="42" s="1"/>
  <c r="A59" i="42"/>
  <c r="Z58" i="42"/>
  <c r="Y58" i="42"/>
  <c r="X58" i="42"/>
  <c r="W58" i="42"/>
  <c r="V58" i="42"/>
  <c r="U58" i="42"/>
  <c r="T58" i="42"/>
  <c r="S58" i="42"/>
  <c r="O58" i="42"/>
  <c r="K58" i="42"/>
  <c r="Z57" i="42"/>
  <c r="Y57" i="42"/>
  <c r="X57" i="42"/>
  <c r="W57" i="42"/>
  <c r="V57" i="42"/>
  <c r="U57" i="42"/>
  <c r="T57" i="42"/>
  <c r="S57" i="42"/>
  <c r="O57" i="42"/>
  <c r="K57" i="42"/>
  <c r="Z56" i="42"/>
  <c r="Y56" i="42"/>
  <c r="X56" i="42"/>
  <c r="W56" i="42"/>
  <c r="V56" i="42"/>
  <c r="U56" i="42"/>
  <c r="T56" i="42"/>
  <c r="S56" i="42"/>
  <c r="O56" i="42"/>
  <c r="K56" i="42"/>
  <c r="Z55" i="42"/>
  <c r="Y55" i="42"/>
  <c r="X55" i="42"/>
  <c r="W55" i="42"/>
  <c r="V55" i="42"/>
  <c r="U55" i="42"/>
  <c r="T55" i="42"/>
  <c r="S55" i="42"/>
  <c r="O55" i="42"/>
  <c r="K55" i="42"/>
  <c r="Z54" i="42"/>
  <c r="Y54" i="42"/>
  <c r="X54" i="42"/>
  <c r="W54" i="42"/>
  <c r="V54" i="42"/>
  <c r="U54" i="42"/>
  <c r="T54" i="42"/>
  <c r="S54" i="42"/>
  <c r="O54" i="42"/>
  <c r="K54" i="42"/>
  <c r="Z53" i="42"/>
  <c r="Y53" i="42"/>
  <c r="X53" i="42"/>
  <c r="W53" i="42"/>
  <c r="V53" i="42"/>
  <c r="U53" i="42"/>
  <c r="T53" i="42"/>
  <c r="S53" i="42"/>
  <c r="O53" i="42"/>
  <c r="K53" i="42"/>
  <c r="Z52" i="42"/>
  <c r="Y52" i="42"/>
  <c r="X52" i="42"/>
  <c r="W52" i="42"/>
  <c r="V52" i="42"/>
  <c r="U52" i="42"/>
  <c r="T52" i="42"/>
  <c r="S52" i="42"/>
  <c r="O52" i="42"/>
  <c r="K52" i="42"/>
  <c r="Z51" i="42"/>
  <c r="Y51" i="42"/>
  <c r="X51" i="42"/>
  <c r="W51" i="42"/>
  <c r="V51" i="42"/>
  <c r="U51" i="42"/>
  <c r="T51" i="42"/>
  <c r="S51" i="42"/>
  <c r="O51" i="42"/>
  <c r="K51" i="42"/>
  <c r="Z50" i="42"/>
  <c r="Y50" i="42"/>
  <c r="X50" i="42"/>
  <c r="W50" i="42"/>
  <c r="V50" i="42"/>
  <c r="U50" i="42"/>
  <c r="T50" i="42"/>
  <c r="S50" i="42"/>
  <c r="O50" i="42"/>
  <c r="K50" i="42"/>
  <c r="Z49" i="42"/>
  <c r="Y49" i="42"/>
  <c r="X49" i="42"/>
  <c r="W49" i="42"/>
  <c r="V49" i="42"/>
  <c r="U49" i="42"/>
  <c r="T49" i="42"/>
  <c r="S49" i="42"/>
  <c r="O49" i="42"/>
  <c r="K49" i="42"/>
  <c r="Z48" i="42"/>
  <c r="Y48" i="42"/>
  <c r="X48" i="42"/>
  <c r="W48" i="42"/>
  <c r="V48" i="42"/>
  <c r="U48" i="42"/>
  <c r="T48" i="42"/>
  <c r="S48" i="42"/>
  <c r="O48" i="42"/>
  <c r="K48" i="42"/>
  <c r="Z47" i="42"/>
  <c r="Z114" i="42" s="1"/>
  <c r="Y47" i="42"/>
  <c r="P25" i="42" s="1"/>
  <c r="V25" i="42" s="1"/>
  <c r="X47" i="42"/>
  <c r="X114" i="42" s="1"/>
  <c r="W47" i="42"/>
  <c r="W114" i="42" s="1"/>
  <c r="V47" i="42"/>
  <c r="V114" i="42" s="1"/>
  <c r="U47" i="42"/>
  <c r="T47" i="42"/>
  <c r="T114" i="42" s="1"/>
  <c r="S47" i="42"/>
  <c r="S114" i="42" s="1"/>
  <c r="O47" i="42"/>
  <c r="K47" i="42"/>
  <c r="C47" i="42"/>
  <c r="B48" i="42" s="1"/>
  <c r="C48" i="42" s="1"/>
  <c r="B49" i="42" s="1"/>
  <c r="C49" i="42" s="1"/>
  <c r="B50" i="42" s="1"/>
  <c r="C50" i="42" s="1"/>
  <c r="B51" i="42" s="1"/>
  <c r="C51" i="42" s="1"/>
  <c r="B52" i="42" s="1"/>
  <c r="C52" i="42" s="1"/>
  <c r="B53" i="42" s="1"/>
  <c r="C53" i="42" s="1"/>
  <c r="B54" i="42" s="1"/>
  <c r="C54" i="42" s="1"/>
  <c r="B55" i="42" s="1"/>
  <c r="C55" i="42" s="1"/>
  <c r="B56" i="42" s="1"/>
  <c r="C56" i="42" s="1"/>
  <c r="B57" i="42" s="1"/>
  <c r="C57" i="42" s="1"/>
  <c r="B58" i="42" s="1"/>
  <c r="C58" i="42" s="1"/>
  <c r="B47" i="42"/>
  <c r="A47" i="42"/>
  <c r="L43" i="42"/>
  <c r="K42" i="42"/>
  <c r="K41" i="42"/>
  <c r="K40" i="42"/>
  <c r="K39" i="42"/>
  <c r="K38" i="42"/>
  <c r="K37" i="42"/>
  <c r="K43" i="42" s="1"/>
  <c r="L31" i="42"/>
  <c r="K31" i="42"/>
  <c r="G31" i="42"/>
  <c r="F31" i="42"/>
  <c r="D31" i="42"/>
  <c r="A31" i="42"/>
  <c r="K29" i="42"/>
  <c r="K34" i="42" s="1"/>
  <c r="L33" i="42" s="1"/>
  <c r="F29" i="42"/>
  <c r="D29" i="42"/>
  <c r="A29" i="42"/>
  <c r="L27" i="42"/>
  <c r="K27" i="42"/>
  <c r="G27" i="42"/>
  <c r="F27" i="42"/>
  <c r="D27" i="42"/>
  <c r="A27" i="42"/>
  <c r="U26" i="42"/>
  <c r="S26" i="42"/>
  <c r="Q26" i="42"/>
  <c r="U25" i="42"/>
  <c r="T25" i="42"/>
  <c r="S25" i="42"/>
  <c r="L25" i="42"/>
  <c r="K25" i="42"/>
  <c r="G25" i="42"/>
  <c r="F25" i="42"/>
  <c r="D25" i="42"/>
  <c r="A25" i="42"/>
  <c r="U24" i="42"/>
  <c r="S24" i="42"/>
  <c r="Q24" i="42"/>
  <c r="P24" i="42"/>
  <c r="V24" i="42" s="1"/>
  <c r="U23" i="42"/>
  <c r="T23" i="42"/>
  <c r="S23" i="42"/>
  <c r="V23" i="42" s="1"/>
  <c r="R23" i="42"/>
  <c r="Q23" i="42"/>
  <c r="P23" i="42"/>
  <c r="L23" i="42"/>
  <c r="K23" i="42"/>
  <c r="G23" i="42"/>
  <c r="F23" i="42"/>
  <c r="D23" i="42"/>
  <c r="A23" i="42"/>
  <c r="U22" i="42"/>
  <c r="S22" i="42"/>
  <c r="Q22" i="42"/>
  <c r="P22" i="42"/>
  <c r="V22" i="42" s="1"/>
  <c r="U21" i="42"/>
  <c r="T21" i="42"/>
  <c r="S21" i="42"/>
  <c r="V21" i="42" s="1"/>
  <c r="R21" i="42"/>
  <c r="Q21" i="42"/>
  <c r="P21" i="42"/>
  <c r="L21" i="42"/>
  <c r="K21" i="42"/>
  <c r="G21" i="42"/>
  <c r="F21" i="42"/>
  <c r="D21" i="42"/>
  <c r="A21" i="42"/>
  <c r="U20" i="42"/>
  <c r="S20" i="42"/>
  <c r="Q20" i="42"/>
  <c r="U19" i="42"/>
  <c r="U27" i="42" s="1"/>
  <c r="T19" i="42"/>
  <c r="T27" i="42" s="1"/>
  <c r="S19" i="42"/>
  <c r="H27" i="42" s="1"/>
  <c r="J27" i="42" s="1"/>
  <c r="L28" i="42" s="1"/>
  <c r="R19" i="42"/>
  <c r="R27" i="42" s="1"/>
  <c r="I25" i="42" s="1"/>
  <c r="Z228" i="41"/>
  <c r="Y228" i="41"/>
  <c r="X228" i="41"/>
  <c r="W228" i="41"/>
  <c r="V228" i="41"/>
  <c r="U228" i="41"/>
  <c r="T228" i="41"/>
  <c r="S228" i="41"/>
  <c r="O228" i="41"/>
  <c r="K228" i="41"/>
  <c r="Z227" i="41"/>
  <c r="Y227" i="41"/>
  <c r="X227" i="41"/>
  <c r="W227" i="41"/>
  <c r="V227" i="41"/>
  <c r="U227" i="41"/>
  <c r="T227" i="41"/>
  <c r="S227" i="41"/>
  <c r="O227" i="41"/>
  <c r="K227" i="41"/>
  <c r="Z226" i="41"/>
  <c r="Y226" i="41"/>
  <c r="X226" i="41"/>
  <c r="W226" i="41"/>
  <c r="V226" i="41"/>
  <c r="U226" i="41"/>
  <c r="T226" i="41"/>
  <c r="S226" i="41"/>
  <c r="O226" i="41"/>
  <c r="K226" i="41"/>
  <c r="Z225" i="41"/>
  <c r="Y225" i="41"/>
  <c r="X225" i="41"/>
  <c r="W225" i="41"/>
  <c r="V225" i="41"/>
  <c r="U225" i="41"/>
  <c r="T225" i="41"/>
  <c r="S225" i="41"/>
  <c r="O225" i="41"/>
  <c r="K225" i="41"/>
  <c r="Z224" i="41"/>
  <c r="Y224" i="41"/>
  <c r="X224" i="41"/>
  <c r="W224" i="41"/>
  <c r="V224" i="41"/>
  <c r="U224" i="41"/>
  <c r="T224" i="41"/>
  <c r="S224" i="41"/>
  <c r="O224" i="41"/>
  <c r="K224" i="41"/>
  <c r="Z223" i="41"/>
  <c r="Y223" i="41"/>
  <c r="X223" i="41"/>
  <c r="W223" i="41"/>
  <c r="V223" i="41"/>
  <c r="U223" i="41"/>
  <c r="T223" i="41"/>
  <c r="S223" i="41"/>
  <c r="O223" i="41"/>
  <c r="K223" i="41"/>
  <c r="Z222" i="41"/>
  <c r="Y222" i="41"/>
  <c r="X222" i="41"/>
  <c r="W222" i="41"/>
  <c r="V222" i="41"/>
  <c r="U222" i="41"/>
  <c r="T222" i="41"/>
  <c r="S222" i="41"/>
  <c r="O222" i="41"/>
  <c r="K222" i="41"/>
  <c r="Z221" i="41"/>
  <c r="Y221" i="41"/>
  <c r="X221" i="41"/>
  <c r="W221" i="41"/>
  <c r="V221" i="41"/>
  <c r="U221" i="41"/>
  <c r="T221" i="41"/>
  <c r="S221" i="41"/>
  <c r="O221" i="41"/>
  <c r="K221" i="41"/>
  <c r="Z220" i="41"/>
  <c r="Y220" i="41"/>
  <c r="X220" i="41"/>
  <c r="W220" i="41"/>
  <c r="V220" i="41"/>
  <c r="U220" i="41"/>
  <c r="T220" i="41"/>
  <c r="S220" i="41"/>
  <c r="O220" i="41"/>
  <c r="K220" i="41"/>
  <c r="Z219" i="41"/>
  <c r="Y219" i="41"/>
  <c r="X219" i="41"/>
  <c r="W219" i="41"/>
  <c r="V219" i="41"/>
  <c r="U219" i="41"/>
  <c r="T219" i="41"/>
  <c r="S219" i="41"/>
  <c r="O219" i="41"/>
  <c r="K219" i="41"/>
  <c r="Z218" i="41"/>
  <c r="Y218" i="41"/>
  <c r="X218" i="41"/>
  <c r="W218" i="41"/>
  <c r="V218" i="41"/>
  <c r="U218" i="41"/>
  <c r="T218" i="41"/>
  <c r="S218" i="41"/>
  <c r="O218" i="41"/>
  <c r="K218" i="41"/>
  <c r="A218" i="41"/>
  <c r="Z217" i="41"/>
  <c r="Y217" i="41"/>
  <c r="X217" i="41"/>
  <c r="W217" i="41"/>
  <c r="V217" i="41"/>
  <c r="U217" i="41"/>
  <c r="T217" i="41"/>
  <c r="S217" i="41"/>
  <c r="O217" i="41"/>
  <c r="K217" i="41"/>
  <c r="Z216" i="41"/>
  <c r="Y216" i="41"/>
  <c r="X216" i="41"/>
  <c r="W216" i="41"/>
  <c r="V216" i="41"/>
  <c r="U216" i="41"/>
  <c r="T216" i="41"/>
  <c r="S216" i="41"/>
  <c r="O216" i="41"/>
  <c r="K216" i="41"/>
  <c r="Z215" i="41"/>
  <c r="Y215" i="41"/>
  <c r="X215" i="41"/>
  <c r="W215" i="41"/>
  <c r="V215" i="41"/>
  <c r="U215" i="41"/>
  <c r="T215" i="41"/>
  <c r="S215" i="41"/>
  <c r="O215" i="41"/>
  <c r="K215" i="41"/>
  <c r="Z214" i="41"/>
  <c r="Y214" i="41"/>
  <c r="X214" i="41"/>
  <c r="W214" i="41"/>
  <c r="V214" i="41"/>
  <c r="U214" i="41"/>
  <c r="T214" i="41"/>
  <c r="S214" i="41"/>
  <c r="O214" i="41"/>
  <c r="K214" i="41"/>
  <c r="Z213" i="41"/>
  <c r="Y213" i="41"/>
  <c r="X213" i="41"/>
  <c r="W213" i="41"/>
  <c r="V213" i="41"/>
  <c r="U213" i="41"/>
  <c r="T213" i="41"/>
  <c r="S213" i="41"/>
  <c r="O213" i="41"/>
  <c r="K213" i="41"/>
  <c r="Z212" i="41"/>
  <c r="Y212" i="41"/>
  <c r="X212" i="41"/>
  <c r="W212" i="41"/>
  <c r="V212" i="41"/>
  <c r="U212" i="41"/>
  <c r="T212" i="41"/>
  <c r="S212" i="41"/>
  <c r="O212" i="41"/>
  <c r="K212" i="41"/>
  <c r="Z211" i="41"/>
  <c r="Y211" i="41"/>
  <c r="X211" i="41"/>
  <c r="W211" i="41"/>
  <c r="V211" i="41"/>
  <c r="U211" i="41"/>
  <c r="T211" i="41"/>
  <c r="S211" i="41"/>
  <c r="O211" i="41"/>
  <c r="K211" i="41"/>
  <c r="Z210" i="41"/>
  <c r="Y210" i="41"/>
  <c r="T140" i="41" s="1"/>
  <c r="V140" i="41" s="1"/>
  <c r="X210" i="41"/>
  <c r="W210" i="41"/>
  <c r="V210" i="41"/>
  <c r="U210" i="41"/>
  <c r="T210" i="41"/>
  <c r="S210" i="41"/>
  <c r="O210" i="41"/>
  <c r="K210" i="41"/>
  <c r="Z209" i="41"/>
  <c r="Y209" i="41"/>
  <c r="X209" i="41"/>
  <c r="W209" i="41"/>
  <c r="T138" i="41" s="1"/>
  <c r="V209" i="41"/>
  <c r="U209" i="41"/>
  <c r="T209" i="41"/>
  <c r="S209" i="41"/>
  <c r="O209" i="41"/>
  <c r="K209" i="41"/>
  <c r="Z208" i="41"/>
  <c r="Y208" i="41"/>
  <c r="X208" i="41"/>
  <c r="W208" i="41"/>
  <c r="V208" i="41"/>
  <c r="U208" i="41"/>
  <c r="T136" i="41" s="1"/>
  <c r="T208" i="41"/>
  <c r="S208" i="41"/>
  <c r="O208" i="41"/>
  <c r="K208" i="41"/>
  <c r="Z207" i="41"/>
  <c r="Y207" i="41"/>
  <c r="X207" i="41"/>
  <c r="W207" i="41"/>
  <c r="V207" i="41"/>
  <c r="U207" i="41"/>
  <c r="T207" i="41"/>
  <c r="S207" i="41"/>
  <c r="O207" i="41"/>
  <c r="K207" i="41"/>
  <c r="A207" i="41"/>
  <c r="Z206" i="41"/>
  <c r="Y206" i="41"/>
  <c r="X206" i="41"/>
  <c r="W206" i="41"/>
  <c r="V206" i="41"/>
  <c r="U206" i="41"/>
  <c r="T206" i="41"/>
  <c r="S206" i="41"/>
  <c r="O206" i="41"/>
  <c r="K206" i="41"/>
  <c r="Z205" i="41"/>
  <c r="Y205" i="41"/>
  <c r="X205" i="41"/>
  <c r="W205" i="41"/>
  <c r="V205" i="41"/>
  <c r="U205" i="41"/>
  <c r="T205" i="41"/>
  <c r="S205" i="41"/>
  <c r="O205" i="41"/>
  <c r="K205" i="41"/>
  <c r="Z204" i="41"/>
  <c r="Y204" i="41"/>
  <c r="X204" i="41"/>
  <c r="W204" i="41"/>
  <c r="V204" i="41"/>
  <c r="U204" i="41"/>
  <c r="T204" i="41"/>
  <c r="S204" i="41"/>
  <c r="O204" i="41"/>
  <c r="K204" i="41"/>
  <c r="Z203" i="41"/>
  <c r="Y203" i="41"/>
  <c r="X203" i="41"/>
  <c r="W203" i="41"/>
  <c r="V203" i="41"/>
  <c r="U203" i="41"/>
  <c r="T203" i="41"/>
  <c r="S203" i="41"/>
  <c r="O203" i="41"/>
  <c r="K203" i="41"/>
  <c r="Z202" i="41"/>
  <c r="Y202" i="41"/>
  <c r="X202" i="41"/>
  <c r="W202" i="41"/>
  <c r="V202" i="41"/>
  <c r="U202" i="41"/>
  <c r="T202" i="41"/>
  <c r="S202" i="41"/>
  <c r="O202" i="41"/>
  <c r="K202" i="41"/>
  <c r="Z201" i="41"/>
  <c r="Y201" i="41"/>
  <c r="X201" i="41"/>
  <c r="W201" i="41"/>
  <c r="V201" i="41"/>
  <c r="U201" i="41"/>
  <c r="T201" i="41"/>
  <c r="S201" i="41"/>
  <c r="O201" i="41"/>
  <c r="K201" i="41"/>
  <c r="Z200" i="41"/>
  <c r="Y200" i="41"/>
  <c r="X200" i="41"/>
  <c r="W200" i="41"/>
  <c r="V200" i="41"/>
  <c r="U200" i="41"/>
  <c r="T200" i="41"/>
  <c r="S200" i="41"/>
  <c r="O200" i="41"/>
  <c r="K200" i="41"/>
  <c r="Z199" i="41"/>
  <c r="Y199" i="41"/>
  <c r="X199" i="41"/>
  <c r="W199" i="41"/>
  <c r="V199" i="41"/>
  <c r="U199" i="41"/>
  <c r="T199" i="41"/>
  <c r="S199" i="41"/>
  <c r="O199" i="41"/>
  <c r="K199" i="41"/>
  <c r="Z198" i="41"/>
  <c r="Y198" i="41"/>
  <c r="X198" i="41"/>
  <c r="W198" i="41"/>
  <c r="V198" i="41"/>
  <c r="U198" i="41"/>
  <c r="T198" i="41"/>
  <c r="S198" i="41"/>
  <c r="O198" i="41"/>
  <c r="K198" i="41"/>
  <c r="Z197" i="41"/>
  <c r="Y197" i="41"/>
  <c r="X197" i="41"/>
  <c r="W197" i="41"/>
  <c r="V197" i="41"/>
  <c r="U197" i="41"/>
  <c r="T197" i="41"/>
  <c r="S197" i="41"/>
  <c r="O197" i="41"/>
  <c r="K197" i="41"/>
  <c r="Z196" i="41"/>
  <c r="Y196" i="41"/>
  <c r="X196" i="41"/>
  <c r="W196" i="41"/>
  <c r="V196" i="41"/>
  <c r="U196" i="41"/>
  <c r="T196" i="41"/>
  <c r="S196" i="41"/>
  <c r="O196" i="41"/>
  <c r="K196" i="41"/>
  <c r="B196" i="41"/>
  <c r="C196" i="41" s="1"/>
  <c r="B197" i="41" s="1"/>
  <c r="C197" i="41" s="1"/>
  <c r="B198" i="41" s="1"/>
  <c r="C198" i="41" s="1"/>
  <c r="B199" i="41" s="1"/>
  <c r="C199" i="41" s="1"/>
  <c r="B200" i="41" s="1"/>
  <c r="C200" i="41" s="1"/>
  <c r="B201" i="41" s="1"/>
  <c r="C201" i="41" s="1"/>
  <c r="B202" i="41" s="1"/>
  <c r="C202" i="41" s="1"/>
  <c r="B203" i="41" s="1"/>
  <c r="C203" i="41" s="1"/>
  <c r="B204" i="41" s="1"/>
  <c r="C204" i="41" s="1"/>
  <c r="B205" i="41" s="1"/>
  <c r="C205" i="41" s="1"/>
  <c r="B206" i="41" s="1"/>
  <c r="C206" i="41" s="1"/>
  <c r="A196" i="41"/>
  <c r="Z195" i="41"/>
  <c r="Y195" i="41"/>
  <c r="X195" i="41"/>
  <c r="W195" i="41"/>
  <c r="V195" i="41"/>
  <c r="U195" i="41"/>
  <c r="T195" i="41"/>
  <c r="S195" i="41"/>
  <c r="O195" i="41"/>
  <c r="K195" i="41"/>
  <c r="Z194" i="41"/>
  <c r="Y194" i="41"/>
  <c r="X194" i="41"/>
  <c r="W194" i="41"/>
  <c r="V194" i="41"/>
  <c r="U194" i="41"/>
  <c r="T194" i="41"/>
  <c r="S194" i="41"/>
  <c r="O194" i="41"/>
  <c r="K194" i="41"/>
  <c r="Z193" i="41"/>
  <c r="Y193" i="41"/>
  <c r="X193" i="41"/>
  <c r="W193" i="41"/>
  <c r="V193" i="41"/>
  <c r="U193" i="41"/>
  <c r="T193" i="41"/>
  <c r="S193" i="41"/>
  <c r="O193" i="41"/>
  <c r="K193" i="41"/>
  <c r="Z192" i="41"/>
  <c r="Y192" i="41"/>
  <c r="X192" i="41"/>
  <c r="W192" i="41"/>
  <c r="V192" i="41"/>
  <c r="U192" i="41"/>
  <c r="T192" i="41"/>
  <c r="S192" i="41"/>
  <c r="O192" i="41"/>
  <c r="K192" i="41"/>
  <c r="Z191" i="41"/>
  <c r="Y191" i="41"/>
  <c r="X191" i="41"/>
  <c r="W191" i="41"/>
  <c r="V191" i="41"/>
  <c r="U191" i="41"/>
  <c r="T191" i="41"/>
  <c r="S191" i="41"/>
  <c r="O191" i="41"/>
  <c r="K191" i="41"/>
  <c r="Z190" i="41"/>
  <c r="Y190" i="41"/>
  <c r="X190" i="41"/>
  <c r="W190" i="41"/>
  <c r="V190" i="41"/>
  <c r="U190" i="41"/>
  <c r="T190" i="41"/>
  <c r="S190" i="41"/>
  <c r="O190" i="41"/>
  <c r="K190" i="41"/>
  <c r="Z189" i="41"/>
  <c r="Y189" i="41"/>
  <c r="X189" i="41"/>
  <c r="W189" i="41"/>
  <c r="V189" i="41"/>
  <c r="U189" i="41"/>
  <c r="T189" i="41"/>
  <c r="S189" i="41"/>
  <c r="O189" i="41"/>
  <c r="K189" i="41"/>
  <c r="Z188" i="41"/>
  <c r="Y188" i="41"/>
  <c r="X188" i="41"/>
  <c r="W188" i="41"/>
  <c r="V188" i="41"/>
  <c r="U188" i="41"/>
  <c r="T188" i="41"/>
  <c r="S188" i="41"/>
  <c r="O188" i="41"/>
  <c r="K188" i="41"/>
  <c r="Z187" i="41"/>
  <c r="Y187" i="41"/>
  <c r="X187" i="41"/>
  <c r="W187" i="41"/>
  <c r="V187" i="41"/>
  <c r="U187" i="41"/>
  <c r="T187" i="41"/>
  <c r="S187" i="41"/>
  <c r="O187" i="41"/>
  <c r="K187" i="41"/>
  <c r="Z186" i="41"/>
  <c r="Y186" i="41"/>
  <c r="X186" i="41"/>
  <c r="W186" i="41"/>
  <c r="V186" i="41"/>
  <c r="U186" i="41"/>
  <c r="T186" i="41"/>
  <c r="S186" i="41"/>
  <c r="O186" i="41"/>
  <c r="K186" i="41"/>
  <c r="Z185" i="41"/>
  <c r="Y185" i="41"/>
  <c r="X185" i="41"/>
  <c r="W185" i="41"/>
  <c r="V185" i="41"/>
  <c r="U185" i="41"/>
  <c r="T185" i="41"/>
  <c r="S185" i="41"/>
  <c r="R134" i="41" s="1"/>
  <c r="O185" i="41"/>
  <c r="K185" i="41"/>
  <c r="B185" i="41"/>
  <c r="C185" i="41" s="1"/>
  <c r="B186" i="41" s="1"/>
  <c r="C186" i="41" s="1"/>
  <c r="B187" i="41" s="1"/>
  <c r="C187" i="41" s="1"/>
  <c r="B188" i="41" s="1"/>
  <c r="C188" i="41" s="1"/>
  <c r="B189" i="41" s="1"/>
  <c r="C189" i="41" s="1"/>
  <c r="B190" i="41" s="1"/>
  <c r="C190" i="41" s="1"/>
  <c r="B191" i="41" s="1"/>
  <c r="C191" i="41" s="1"/>
  <c r="B192" i="41" s="1"/>
  <c r="C192" i="41" s="1"/>
  <c r="B193" i="41" s="1"/>
  <c r="C193" i="41" s="1"/>
  <c r="B194" i="41" s="1"/>
  <c r="C194" i="41" s="1"/>
  <c r="B195" i="41" s="1"/>
  <c r="C195" i="41" s="1"/>
  <c r="A185" i="41"/>
  <c r="Z184" i="41"/>
  <c r="Y184" i="41"/>
  <c r="X184" i="41"/>
  <c r="W184" i="41"/>
  <c r="V184" i="41"/>
  <c r="U184" i="41"/>
  <c r="T184" i="41"/>
  <c r="S184" i="41"/>
  <c r="O184" i="41"/>
  <c r="K184" i="41"/>
  <c r="Z183" i="41"/>
  <c r="Y183" i="41"/>
  <c r="X183" i="41"/>
  <c r="W183" i="41"/>
  <c r="V183" i="41"/>
  <c r="U183" i="41"/>
  <c r="T183" i="41"/>
  <c r="S183" i="41"/>
  <c r="O183" i="41"/>
  <c r="K183" i="41"/>
  <c r="Z182" i="41"/>
  <c r="Y182" i="41"/>
  <c r="X182" i="41"/>
  <c r="W182" i="41"/>
  <c r="V182" i="41"/>
  <c r="U182" i="41"/>
  <c r="T182" i="41"/>
  <c r="S182" i="41"/>
  <c r="O182" i="41"/>
  <c r="K182" i="41"/>
  <c r="Z181" i="41"/>
  <c r="Y181" i="41"/>
  <c r="X181" i="41"/>
  <c r="W181" i="41"/>
  <c r="V181" i="41"/>
  <c r="U181" i="41"/>
  <c r="T181" i="41"/>
  <c r="S181" i="41"/>
  <c r="O181" i="41"/>
  <c r="K181" i="41"/>
  <c r="Z180" i="41"/>
  <c r="Y180" i="41"/>
  <c r="X180" i="41"/>
  <c r="W180" i="41"/>
  <c r="V180" i="41"/>
  <c r="U180" i="41"/>
  <c r="T180" i="41"/>
  <c r="S180" i="41"/>
  <c r="O180" i="41"/>
  <c r="K180" i="41"/>
  <c r="Z179" i="41"/>
  <c r="Y179" i="41"/>
  <c r="X179" i="41"/>
  <c r="W179" i="41"/>
  <c r="V179" i="41"/>
  <c r="U179" i="41"/>
  <c r="T179" i="41"/>
  <c r="S179" i="41"/>
  <c r="O179" i="41"/>
  <c r="K179" i="41"/>
  <c r="Z178" i="41"/>
  <c r="Y178" i="41"/>
  <c r="X178" i="41"/>
  <c r="W178" i="41"/>
  <c r="V178" i="41"/>
  <c r="U178" i="41"/>
  <c r="T178" i="41"/>
  <c r="S178" i="41"/>
  <c r="O178" i="41"/>
  <c r="K178" i="41"/>
  <c r="Z177" i="41"/>
  <c r="Y177" i="41"/>
  <c r="X177" i="41"/>
  <c r="W177" i="41"/>
  <c r="V177" i="41"/>
  <c r="U177" i="41"/>
  <c r="T177" i="41"/>
  <c r="S177" i="41"/>
  <c r="O177" i="41"/>
  <c r="K177" i="41"/>
  <c r="Z176" i="41"/>
  <c r="Y176" i="41"/>
  <c r="X176" i="41"/>
  <c r="W176" i="41"/>
  <c r="V176" i="41"/>
  <c r="U176" i="41"/>
  <c r="T176" i="41"/>
  <c r="S176" i="41"/>
  <c r="O176" i="41"/>
  <c r="K176" i="41"/>
  <c r="Z175" i="41"/>
  <c r="Y175" i="41"/>
  <c r="X175" i="41"/>
  <c r="W175" i="41"/>
  <c r="V175" i="41"/>
  <c r="U175" i="41"/>
  <c r="T175" i="41"/>
  <c r="S175" i="41"/>
  <c r="O175" i="41"/>
  <c r="K175" i="41"/>
  <c r="Z174" i="41"/>
  <c r="Y174" i="41"/>
  <c r="X174" i="41"/>
  <c r="W174" i="41"/>
  <c r="V174" i="41"/>
  <c r="U174" i="41"/>
  <c r="T174" i="41"/>
  <c r="Q135" i="41" s="1"/>
  <c r="S174" i="41"/>
  <c r="O174" i="41"/>
  <c r="K174" i="41"/>
  <c r="B174" i="41"/>
  <c r="C174" i="41" s="1"/>
  <c r="B175" i="41" s="1"/>
  <c r="C175" i="41" s="1"/>
  <c r="B176" i="41" s="1"/>
  <c r="C176" i="41" s="1"/>
  <c r="B177" i="41" s="1"/>
  <c r="C177" i="41" s="1"/>
  <c r="B178" i="41" s="1"/>
  <c r="C178" i="41" s="1"/>
  <c r="B179" i="41" s="1"/>
  <c r="C179" i="41" s="1"/>
  <c r="B180" i="41" s="1"/>
  <c r="C180" i="41" s="1"/>
  <c r="B181" i="41" s="1"/>
  <c r="C181" i="41" s="1"/>
  <c r="B182" i="41" s="1"/>
  <c r="C182" i="41" s="1"/>
  <c r="B183" i="41" s="1"/>
  <c r="C183" i="41" s="1"/>
  <c r="B184" i="41" s="1"/>
  <c r="C184" i="41" s="1"/>
  <c r="A174" i="41"/>
  <c r="Z173" i="41"/>
  <c r="Y173" i="41"/>
  <c r="X173" i="41"/>
  <c r="W173" i="41"/>
  <c r="V173" i="41"/>
  <c r="U173" i="41"/>
  <c r="Q136" i="41" s="1"/>
  <c r="T173" i="41"/>
  <c r="S173" i="41"/>
  <c r="O173" i="41"/>
  <c r="K173" i="41"/>
  <c r="Z172" i="41"/>
  <c r="Y172" i="41"/>
  <c r="X172" i="41"/>
  <c r="W172" i="41"/>
  <c r="V172" i="41"/>
  <c r="U172" i="41"/>
  <c r="T172" i="41"/>
  <c r="S172" i="41"/>
  <c r="O172" i="41"/>
  <c r="K172" i="41"/>
  <c r="Z171" i="41"/>
  <c r="Y171" i="41"/>
  <c r="X171" i="41"/>
  <c r="W171" i="41"/>
  <c r="V171" i="41"/>
  <c r="U171" i="41"/>
  <c r="T171" i="41"/>
  <c r="S171" i="41"/>
  <c r="O171" i="41"/>
  <c r="K171" i="41"/>
  <c r="Z170" i="41"/>
  <c r="Y170" i="41"/>
  <c r="X170" i="41"/>
  <c r="W170" i="41"/>
  <c r="V170" i="41"/>
  <c r="U170" i="41"/>
  <c r="T170" i="41"/>
  <c r="S170" i="41"/>
  <c r="O170" i="41"/>
  <c r="K170" i="41"/>
  <c r="Z169" i="41"/>
  <c r="Y169" i="41"/>
  <c r="X169" i="41"/>
  <c r="W169" i="41"/>
  <c r="V169" i="41"/>
  <c r="U169" i="41"/>
  <c r="T169" i="41"/>
  <c r="S169" i="41"/>
  <c r="O169" i="41"/>
  <c r="K169" i="41"/>
  <c r="Z168" i="41"/>
  <c r="Y168" i="41"/>
  <c r="X168" i="41"/>
  <c r="W168" i="41"/>
  <c r="V168" i="41"/>
  <c r="U168" i="41"/>
  <c r="T168" i="41"/>
  <c r="S168" i="41"/>
  <c r="O168" i="41"/>
  <c r="K168" i="41"/>
  <c r="Z167" i="41"/>
  <c r="Y167" i="41"/>
  <c r="X167" i="41"/>
  <c r="W167" i="41"/>
  <c r="V167" i="41"/>
  <c r="U167" i="41"/>
  <c r="T167" i="41"/>
  <c r="S167" i="41"/>
  <c r="O167" i="41"/>
  <c r="K167" i="41"/>
  <c r="Z166" i="41"/>
  <c r="Y166" i="41"/>
  <c r="X166" i="41"/>
  <c r="W166" i="41"/>
  <c r="V166" i="41"/>
  <c r="U166" i="41"/>
  <c r="T166" i="41"/>
  <c r="S166" i="41"/>
  <c r="O166" i="41"/>
  <c r="K166" i="41"/>
  <c r="Z165" i="41"/>
  <c r="Y165" i="41"/>
  <c r="X165" i="41"/>
  <c r="W165" i="41"/>
  <c r="V165" i="41"/>
  <c r="U165" i="41"/>
  <c r="T165" i="41"/>
  <c r="S165" i="41"/>
  <c r="O165" i="41"/>
  <c r="K165" i="41"/>
  <c r="Z164" i="41"/>
  <c r="Y164" i="41"/>
  <c r="X164" i="41"/>
  <c r="W164" i="41"/>
  <c r="V164" i="41"/>
  <c r="U164" i="41"/>
  <c r="T164" i="41"/>
  <c r="S164" i="41"/>
  <c r="O164" i="41"/>
  <c r="K164" i="41"/>
  <c r="Z163" i="41"/>
  <c r="Y163" i="41"/>
  <c r="X163" i="41"/>
  <c r="W163" i="41"/>
  <c r="V163" i="41"/>
  <c r="U163" i="41"/>
  <c r="T163" i="41"/>
  <c r="S163" i="41"/>
  <c r="O163" i="41"/>
  <c r="K163" i="41"/>
  <c r="Z162" i="41"/>
  <c r="Z229" i="41" s="1"/>
  <c r="Y162" i="41"/>
  <c r="Y229" i="41" s="1"/>
  <c r="X162" i="41"/>
  <c r="X229" i="41" s="1"/>
  <c r="W162" i="41"/>
  <c r="W229" i="41" s="1"/>
  <c r="V162" i="41"/>
  <c r="V229" i="41" s="1"/>
  <c r="U162" i="41"/>
  <c r="U229" i="41" s="1"/>
  <c r="T162" i="41"/>
  <c r="T229" i="41" s="1"/>
  <c r="S162" i="41"/>
  <c r="S229" i="41" s="1"/>
  <c r="O162" i="41"/>
  <c r="K162" i="41"/>
  <c r="C162" i="41"/>
  <c r="B163" i="41" s="1"/>
  <c r="C163" i="41" s="1"/>
  <c r="B164" i="41" s="1"/>
  <c r="C164" i="41" s="1"/>
  <c r="B165" i="41" s="1"/>
  <c r="C165" i="41" s="1"/>
  <c r="B166" i="41" s="1"/>
  <c r="C166" i="41" s="1"/>
  <c r="B167" i="41" s="1"/>
  <c r="C167" i="41" s="1"/>
  <c r="B168" i="41" s="1"/>
  <c r="C168" i="41" s="1"/>
  <c r="B169" i="41" s="1"/>
  <c r="C169" i="41" s="1"/>
  <c r="B170" i="41" s="1"/>
  <c r="C170" i="41" s="1"/>
  <c r="B171" i="41" s="1"/>
  <c r="C171" i="41" s="1"/>
  <c r="B172" i="41" s="1"/>
  <c r="C172" i="41" s="1"/>
  <c r="B173" i="41" s="1"/>
  <c r="C173" i="41" s="1"/>
  <c r="B162" i="41"/>
  <c r="A162" i="41"/>
  <c r="L158" i="41"/>
  <c r="K157" i="41"/>
  <c r="K156" i="41"/>
  <c r="K155" i="41"/>
  <c r="K154" i="41"/>
  <c r="K153" i="41"/>
  <c r="K152" i="41"/>
  <c r="K158" i="41" s="1"/>
  <c r="K146" i="41"/>
  <c r="H146" i="41"/>
  <c r="G146" i="41"/>
  <c r="F146" i="41"/>
  <c r="D146" i="41"/>
  <c r="J146" i="41" s="1"/>
  <c r="A146" i="41"/>
  <c r="K144" i="41"/>
  <c r="L144" i="41" s="1"/>
  <c r="F144" i="41"/>
  <c r="D144" i="41"/>
  <c r="A144" i="41"/>
  <c r="K142" i="41"/>
  <c r="H142" i="41"/>
  <c r="J142" i="41" s="1"/>
  <c r="F142" i="41"/>
  <c r="D142" i="41"/>
  <c r="A142" i="41"/>
  <c r="U141" i="41"/>
  <c r="T141" i="41"/>
  <c r="S141" i="41"/>
  <c r="R141" i="41"/>
  <c r="Q141" i="41"/>
  <c r="P141" i="41"/>
  <c r="V141" i="41" s="1"/>
  <c r="U140" i="41"/>
  <c r="S140" i="41"/>
  <c r="R140" i="41"/>
  <c r="Q140" i="41"/>
  <c r="P140" i="41"/>
  <c r="K140" i="41"/>
  <c r="F140" i="41"/>
  <c r="D140" i="41"/>
  <c r="A140" i="41"/>
  <c r="U139" i="41"/>
  <c r="T139" i="41"/>
  <c r="S139" i="41"/>
  <c r="R139" i="41"/>
  <c r="Q139" i="41"/>
  <c r="P139" i="41"/>
  <c r="V139" i="41" s="1"/>
  <c r="U138" i="41"/>
  <c r="S138" i="41"/>
  <c r="R138" i="41"/>
  <c r="Q138" i="41"/>
  <c r="V138" i="41" s="1"/>
  <c r="P138" i="41"/>
  <c r="K138" i="41"/>
  <c r="H138" i="41"/>
  <c r="J138" i="41" s="1"/>
  <c r="F138" i="41"/>
  <c r="D138" i="41"/>
  <c r="A138" i="41"/>
  <c r="U137" i="41"/>
  <c r="T137" i="41"/>
  <c r="S137" i="41"/>
  <c r="R137" i="41"/>
  <c r="Q137" i="41"/>
  <c r="P137" i="41"/>
  <c r="V137" i="41" s="1"/>
  <c r="U136" i="41"/>
  <c r="S136" i="41"/>
  <c r="R136" i="41"/>
  <c r="K136" i="41"/>
  <c r="H136" i="41"/>
  <c r="J136" i="41" s="1"/>
  <c r="F136" i="41"/>
  <c r="D136" i="41"/>
  <c r="A136" i="41"/>
  <c r="U135" i="41"/>
  <c r="T135" i="41"/>
  <c r="S135" i="41"/>
  <c r="R135" i="41"/>
  <c r="P135" i="41"/>
  <c r="V135" i="41" s="1"/>
  <c r="U134" i="41"/>
  <c r="U142" i="41" s="1"/>
  <c r="T134" i="41"/>
  <c r="T142" i="41" s="1"/>
  <c r="S134" i="41"/>
  <c r="S142" i="41" s="1"/>
  <c r="I142" i="41" s="1"/>
  <c r="Q134" i="41"/>
  <c r="Q142" i="41" s="1"/>
  <c r="I138" i="41" s="1"/>
  <c r="P134" i="41"/>
  <c r="Z113" i="41"/>
  <c r="Y113" i="41"/>
  <c r="X113" i="41"/>
  <c r="W113" i="41"/>
  <c r="V113" i="41"/>
  <c r="U113" i="41"/>
  <c r="T113" i="41"/>
  <c r="S113" i="41"/>
  <c r="O113" i="41"/>
  <c r="K113" i="41"/>
  <c r="Z112" i="41"/>
  <c r="Y112" i="41"/>
  <c r="X112" i="41"/>
  <c r="W112" i="41"/>
  <c r="V112" i="41"/>
  <c r="U112" i="41"/>
  <c r="T112" i="41"/>
  <c r="S112" i="41"/>
  <c r="O112" i="41"/>
  <c r="K112" i="41"/>
  <c r="Z111" i="41"/>
  <c r="Y111" i="41"/>
  <c r="X111" i="41"/>
  <c r="W111" i="41"/>
  <c r="V111" i="41"/>
  <c r="U111" i="41"/>
  <c r="T111" i="41"/>
  <c r="S111" i="41"/>
  <c r="O111" i="41"/>
  <c r="K111" i="41"/>
  <c r="Z110" i="41"/>
  <c r="Y110" i="41"/>
  <c r="X110" i="41"/>
  <c r="W110" i="41"/>
  <c r="V110" i="41"/>
  <c r="U110" i="41"/>
  <c r="T110" i="41"/>
  <c r="S110" i="41"/>
  <c r="O110" i="41"/>
  <c r="K110" i="41"/>
  <c r="Z109" i="41"/>
  <c r="Y109" i="41"/>
  <c r="X109" i="41"/>
  <c r="W109" i="41"/>
  <c r="V109" i="41"/>
  <c r="U109" i="41"/>
  <c r="T109" i="41"/>
  <c r="S109" i="41"/>
  <c r="O109" i="41"/>
  <c r="K109" i="41"/>
  <c r="Z108" i="41"/>
  <c r="Y108" i="41"/>
  <c r="X108" i="41"/>
  <c r="W108" i="41"/>
  <c r="V108" i="41"/>
  <c r="U108" i="41"/>
  <c r="T108" i="41"/>
  <c r="S108" i="41"/>
  <c r="O108" i="41"/>
  <c r="K108" i="41"/>
  <c r="Z107" i="41"/>
  <c r="Y107" i="41"/>
  <c r="X107" i="41"/>
  <c r="W107" i="41"/>
  <c r="V107" i="41"/>
  <c r="U107" i="41"/>
  <c r="T107" i="41"/>
  <c r="S107" i="41"/>
  <c r="O107" i="41"/>
  <c r="K107" i="41"/>
  <c r="Z106" i="41"/>
  <c r="Y106" i="41"/>
  <c r="X106" i="41"/>
  <c r="W106" i="41"/>
  <c r="V106" i="41"/>
  <c r="U106" i="41"/>
  <c r="T106" i="41"/>
  <c r="S106" i="41"/>
  <c r="O106" i="41"/>
  <c r="K106" i="41"/>
  <c r="Z105" i="41"/>
  <c r="Y105" i="41"/>
  <c r="X105" i="41"/>
  <c r="W105" i="41"/>
  <c r="V105" i="41"/>
  <c r="U105" i="41"/>
  <c r="T105" i="41"/>
  <c r="S105" i="41"/>
  <c r="O105" i="41"/>
  <c r="K105" i="41"/>
  <c r="Z104" i="41"/>
  <c r="Y104" i="41"/>
  <c r="X104" i="41"/>
  <c r="W104" i="41"/>
  <c r="V104" i="41"/>
  <c r="U104" i="41"/>
  <c r="T104" i="41"/>
  <c r="S104" i="41"/>
  <c r="O104" i="41"/>
  <c r="K104" i="41"/>
  <c r="Z103" i="41"/>
  <c r="Y103" i="41"/>
  <c r="X103" i="41"/>
  <c r="W103" i="41"/>
  <c r="V103" i="41"/>
  <c r="U103" i="41"/>
  <c r="T103" i="41"/>
  <c r="S103" i="41"/>
  <c r="O103" i="41"/>
  <c r="K103" i="41"/>
  <c r="A103" i="41"/>
  <c r="Z102" i="41"/>
  <c r="Y102" i="41"/>
  <c r="X102" i="41"/>
  <c r="U24" i="41" s="1"/>
  <c r="W102" i="41"/>
  <c r="V102" i="41"/>
  <c r="U102" i="41"/>
  <c r="T102" i="41"/>
  <c r="S102" i="41"/>
  <c r="O102" i="41"/>
  <c r="K102" i="41"/>
  <c r="Z101" i="41"/>
  <c r="Y101" i="41"/>
  <c r="X101" i="41"/>
  <c r="W101" i="41"/>
  <c r="V101" i="41"/>
  <c r="U101" i="41"/>
  <c r="T101" i="41"/>
  <c r="S101" i="41"/>
  <c r="O101" i="41"/>
  <c r="K101" i="41"/>
  <c r="Z100" i="41"/>
  <c r="Y100" i="41"/>
  <c r="X100" i="41"/>
  <c r="W100" i="41"/>
  <c r="V100" i="41"/>
  <c r="U100" i="41"/>
  <c r="T100" i="41"/>
  <c r="S100" i="41"/>
  <c r="O100" i="41"/>
  <c r="K100" i="41"/>
  <c r="Z99" i="41"/>
  <c r="Y99" i="41"/>
  <c r="X99" i="41"/>
  <c r="W99" i="41"/>
  <c r="V99" i="41"/>
  <c r="U99" i="41"/>
  <c r="T99" i="41"/>
  <c r="S99" i="41"/>
  <c r="O99" i="41"/>
  <c r="K99" i="41"/>
  <c r="Z98" i="41"/>
  <c r="Y98" i="41"/>
  <c r="X98" i="41"/>
  <c r="W98" i="41"/>
  <c r="V98" i="41"/>
  <c r="U98" i="41"/>
  <c r="T98" i="41"/>
  <c r="S98" i="41"/>
  <c r="O98" i="41"/>
  <c r="K98" i="41"/>
  <c r="Z97" i="41"/>
  <c r="Y97" i="41"/>
  <c r="X97" i="41"/>
  <c r="W97" i="41"/>
  <c r="V97" i="41"/>
  <c r="U97" i="41"/>
  <c r="T97" i="41"/>
  <c r="S97" i="41"/>
  <c r="O97" i="41"/>
  <c r="K97" i="41"/>
  <c r="Z96" i="41"/>
  <c r="Y96" i="41"/>
  <c r="X96" i="41"/>
  <c r="W96" i="41"/>
  <c r="V96" i="41"/>
  <c r="U96" i="41"/>
  <c r="T96" i="41"/>
  <c r="S96" i="41"/>
  <c r="O96" i="41"/>
  <c r="K96" i="41"/>
  <c r="Z95" i="41"/>
  <c r="Y95" i="41"/>
  <c r="X95" i="41"/>
  <c r="W95" i="41"/>
  <c r="V95" i="41"/>
  <c r="U95" i="41"/>
  <c r="T95" i="41"/>
  <c r="S95" i="41"/>
  <c r="O95" i="41"/>
  <c r="K95" i="41"/>
  <c r="Z94" i="41"/>
  <c r="Y94" i="41"/>
  <c r="X94" i="41"/>
  <c r="W94" i="41"/>
  <c r="V94" i="41"/>
  <c r="U94" i="41"/>
  <c r="T94" i="41"/>
  <c r="S94" i="41"/>
  <c r="O94" i="41"/>
  <c r="K94" i="41"/>
  <c r="Z93" i="41"/>
  <c r="Y93" i="41"/>
  <c r="X93" i="41"/>
  <c r="W93" i="41"/>
  <c r="V93" i="41"/>
  <c r="U93" i="41"/>
  <c r="T93" i="41"/>
  <c r="S93" i="41"/>
  <c r="O93" i="41"/>
  <c r="K93" i="41"/>
  <c r="Z92" i="41"/>
  <c r="Y92" i="41"/>
  <c r="X92" i="41"/>
  <c r="W92" i="41"/>
  <c r="V92" i="41"/>
  <c r="U92" i="41"/>
  <c r="T92" i="41"/>
  <c r="S92" i="41"/>
  <c r="O92" i="41"/>
  <c r="K92" i="41"/>
  <c r="A92" i="41"/>
  <c r="Z91" i="41"/>
  <c r="Y91" i="41"/>
  <c r="X91" i="41"/>
  <c r="W91" i="41"/>
  <c r="V91" i="41"/>
  <c r="U91" i="41"/>
  <c r="T91" i="41"/>
  <c r="S91" i="41"/>
  <c r="O91" i="41"/>
  <c r="K91" i="41"/>
  <c r="Z90" i="41"/>
  <c r="Y90" i="41"/>
  <c r="X90" i="41"/>
  <c r="W90" i="41"/>
  <c r="V90" i="41"/>
  <c r="U90" i="41"/>
  <c r="T90" i="41"/>
  <c r="S90" i="41"/>
  <c r="O90" i="41"/>
  <c r="K90" i="41"/>
  <c r="Z89" i="41"/>
  <c r="Y89" i="41"/>
  <c r="X89" i="41"/>
  <c r="W89" i="41"/>
  <c r="V89" i="41"/>
  <c r="U89" i="41"/>
  <c r="T89" i="41"/>
  <c r="S89" i="41"/>
  <c r="O89" i="41"/>
  <c r="K89" i="41"/>
  <c r="Z88" i="41"/>
  <c r="Y88" i="41"/>
  <c r="X88" i="41"/>
  <c r="W88" i="41"/>
  <c r="V88" i="41"/>
  <c r="U88" i="41"/>
  <c r="T88" i="41"/>
  <c r="S88" i="41"/>
  <c r="O88" i="41"/>
  <c r="K88" i="41"/>
  <c r="Z87" i="41"/>
  <c r="Y87" i="41"/>
  <c r="X87" i="41"/>
  <c r="W87" i="41"/>
  <c r="V87" i="41"/>
  <c r="U87" i="41"/>
  <c r="T87" i="41"/>
  <c r="S87" i="41"/>
  <c r="O87" i="41"/>
  <c r="K87" i="41"/>
  <c r="Z86" i="41"/>
  <c r="Y86" i="41"/>
  <c r="X86" i="41"/>
  <c r="W86" i="41"/>
  <c r="V86" i="41"/>
  <c r="U86" i="41"/>
  <c r="T86" i="41"/>
  <c r="S86" i="41"/>
  <c r="O86" i="41"/>
  <c r="K86" i="41"/>
  <c r="Z85" i="41"/>
  <c r="Y85" i="41"/>
  <c r="X85" i="41"/>
  <c r="W85" i="41"/>
  <c r="V85" i="41"/>
  <c r="U85" i="41"/>
  <c r="T85" i="41"/>
  <c r="S85" i="41"/>
  <c r="O85" i="41"/>
  <c r="K85" i="41"/>
  <c r="Z84" i="41"/>
  <c r="Y84" i="41"/>
  <c r="X84" i="41"/>
  <c r="W84" i="41"/>
  <c r="V84" i="41"/>
  <c r="U84" i="41"/>
  <c r="T84" i="41"/>
  <c r="S84" i="41"/>
  <c r="O84" i="41"/>
  <c r="K84" i="41"/>
  <c r="Z83" i="41"/>
  <c r="Y83" i="41"/>
  <c r="X83" i="41"/>
  <c r="W83" i="41"/>
  <c r="V83" i="41"/>
  <c r="U83" i="41"/>
  <c r="T83" i="41"/>
  <c r="S83" i="41"/>
  <c r="O83" i="41"/>
  <c r="K83" i="41"/>
  <c r="Z82" i="41"/>
  <c r="Y82" i="41"/>
  <c r="X82" i="41"/>
  <c r="W82" i="41"/>
  <c r="V82" i="41"/>
  <c r="U82" i="41"/>
  <c r="T82" i="41"/>
  <c r="S82" i="41"/>
  <c r="O82" i="41"/>
  <c r="K82" i="41"/>
  <c r="Z81" i="41"/>
  <c r="Y81" i="41"/>
  <c r="X81" i="41"/>
  <c r="W81" i="41"/>
  <c r="V81" i="41"/>
  <c r="U81" i="41"/>
  <c r="T81" i="41"/>
  <c r="S81" i="41"/>
  <c r="O81" i="41"/>
  <c r="K81" i="41"/>
  <c r="B81" i="41"/>
  <c r="C81" i="41" s="1"/>
  <c r="B82" i="41" s="1"/>
  <c r="C82" i="41" s="1"/>
  <c r="B83" i="41" s="1"/>
  <c r="C83" i="41" s="1"/>
  <c r="B84" i="41" s="1"/>
  <c r="C84" i="41" s="1"/>
  <c r="B85" i="41" s="1"/>
  <c r="C85" i="41" s="1"/>
  <c r="B86" i="41" s="1"/>
  <c r="C86" i="41" s="1"/>
  <c r="B87" i="41" s="1"/>
  <c r="C87" i="41" s="1"/>
  <c r="B88" i="41" s="1"/>
  <c r="C88" i="41" s="1"/>
  <c r="B89" i="41" s="1"/>
  <c r="C89" i="41" s="1"/>
  <c r="B90" i="41" s="1"/>
  <c r="C90" i="41" s="1"/>
  <c r="B91" i="41" s="1"/>
  <c r="C91" i="41" s="1"/>
  <c r="A81" i="41"/>
  <c r="Z80" i="41"/>
  <c r="Y80" i="41"/>
  <c r="X80" i="41"/>
  <c r="W80" i="41"/>
  <c r="V80" i="41"/>
  <c r="U80" i="41"/>
  <c r="T80" i="41"/>
  <c r="S80" i="41"/>
  <c r="O80" i="41"/>
  <c r="K80" i="41"/>
  <c r="Z79" i="41"/>
  <c r="Y79" i="41"/>
  <c r="X79" i="41"/>
  <c r="W79" i="41"/>
  <c r="V79" i="41"/>
  <c r="U79" i="41"/>
  <c r="T79" i="41"/>
  <c r="S79" i="41"/>
  <c r="O79" i="41"/>
  <c r="K79" i="41"/>
  <c r="Z78" i="41"/>
  <c r="Y78" i="41"/>
  <c r="X78" i="41"/>
  <c r="W78" i="41"/>
  <c r="V78" i="41"/>
  <c r="U78" i="41"/>
  <c r="T78" i="41"/>
  <c r="S78" i="41"/>
  <c r="O78" i="41"/>
  <c r="K78" i="41"/>
  <c r="Z77" i="41"/>
  <c r="Y77" i="41"/>
  <c r="X77" i="41"/>
  <c r="W77" i="41"/>
  <c r="V77" i="41"/>
  <c r="U77" i="41"/>
  <c r="T77" i="41"/>
  <c r="S77" i="41"/>
  <c r="O77" i="41"/>
  <c r="K77" i="41"/>
  <c r="Z76" i="41"/>
  <c r="Y76" i="41"/>
  <c r="X76" i="41"/>
  <c r="W76" i="41"/>
  <c r="V76" i="41"/>
  <c r="U76" i="41"/>
  <c r="T76" i="41"/>
  <c r="S76" i="41"/>
  <c r="O76" i="41"/>
  <c r="K76" i="41"/>
  <c r="Z75" i="41"/>
  <c r="Y75" i="41"/>
  <c r="X75" i="41"/>
  <c r="W75" i="41"/>
  <c r="V75" i="41"/>
  <c r="U75" i="41"/>
  <c r="T75" i="41"/>
  <c r="S75" i="41"/>
  <c r="O75" i="41"/>
  <c r="K75" i="41"/>
  <c r="Z74" i="41"/>
  <c r="Y74" i="41"/>
  <c r="X74" i="41"/>
  <c r="W74" i="41"/>
  <c r="V74" i="41"/>
  <c r="U74" i="41"/>
  <c r="T74" i="41"/>
  <c r="S74" i="41"/>
  <c r="O74" i="41"/>
  <c r="K74" i="41"/>
  <c r="Z73" i="41"/>
  <c r="Y73" i="41"/>
  <c r="X73" i="41"/>
  <c r="W73" i="41"/>
  <c r="V73" i="41"/>
  <c r="U73" i="41"/>
  <c r="T73" i="41"/>
  <c r="S73" i="41"/>
  <c r="O73" i="41"/>
  <c r="K73" i="41"/>
  <c r="Z72" i="41"/>
  <c r="Y72" i="41"/>
  <c r="X72" i="41"/>
  <c r="W72" i="41"/>
  <c r="V72" i="41"/>
  <c r="U72" i="41"/>
  <c r="T72" i="41"/>
  <c r="S72" i="41"/>
  <c r="O72" i="41"/>
  <c r="K72" i="41"/>
  <c r="Z71" i="41"/>
  <c r="Y71" i="41"/>
  <c r="X71" i="41"/>
  <c r="W71" i="41"/>
  <c r="V71" i="41"/>
  <c r="U71" i="41"/>
  <c r="T71" i="41"/>
  <c r="S71" i="41"/>
  <c r="O71" i="41"/>
  <c r="K71" i="41"/>
  <c r="Z70" i="41"/>
  <c r="Y70" i="41"/>
  <c r="X70" i="41"/>
  <c r="W70" i="41"/>
  <c r="V70" i="41"/>
  <c r="U70" i="41"/>
  <c r="T70" i="41"/>
  <c r="S70" i="41"/>
  <c r="O70" i="41"/>
  <c r="K70" i="41"/>
  <c r="C70" i="41"/>
  <c r="B71" i="41" s="1"/>
  <c r="C71" i="41" s="1"/>
  <c r="B72" i="41" s="1"/>
  <c r="C72" i="41" s="1"/>
  <c r="B73" i="41" s="1"/>
  <c r="C73" i="41" s="1"/>
  <c r="B74" i="41" s="1"/>
  <c r="C74" i="41" s="1"/>
  <c r="B75" i="41" s="1"/>
  <c r="C75" i="41" s="1"/>
  <c r="B76" i="41" s="1"/>
  <c r="C76" i="41" s="1"/>
  <c r="B77" i="41" s="1"/>
  <c r="C77" i="41" s="1"/>
  <c r="B78" i="41" s="1"/>
  <c r="C78" i="41" s="1"/>
  <c r="B79" i="41" s="1"/>
  <c r="C79" i="41" s="1"/>
  <c r="B80" i="41" s="1"/>
  <c r="C80" i="41" s="1"/>
  <c r="B70" i="41"/>
  <c r="A70" i="41"/>
  <c r="Z69" i="41"/>
  <c r="Y69" i="41"/>
  <c r="X69" i="41"/>
  <c r="W69" i="41"/>
  <c r="V69" i="41"/>
  <c r="U69" i="41"/>
  <c r="T69" i="41"/>
  <c r="S69" i="41"/>
  <c r="O69" i="41"/>
  <c r="K69" i="41"/>
  <c r="Z68" i="41"/>
  <c r="Y68" i="41"/>
  <c r="X68" i="41"/>
  <c r="W68" i="41"/>
  <c r="V68" i="41"/>
  <c r="U68" i="41"/>
  <c r="T68" i="41"/>
  <c r="S68" i="41"/>
  <c r="O68" i="41"/>
  <c r="K68" i="41"/>
  <c r="Z67" i="41"/>
  <c r="Y67" i="41"/>
  <c r="X67" i="41"/>
  <c r="W67" i="41"/>
  <c r="V67" i="41"/>
  <c r="U67" i="41"/>
  <c r="T67" i="41"/>
  <c r="S67" i="41"/>
  <c r="O67" i="41"/>
  <c r="K67" i="41"/>
  <c r="Z66" i="41"/>
  <c r="Y66" i="41"/>
  <c r="X66" i="41"/>
  <c r="W66" i="41"/>
  <c r="V66" i="41"/>
  <c r="U66" i="41"/>
  <c r="T66" i="41"/>
  <c r="S66" i="41"/>
  <c r="O66" i="41"/>
  <c r="K66" i="41"/>
  <c r="Z65" i="41"/>
  <c r="Y65" i="41"/>
  <c r="X65" i="41"/>
  <c r="W65" i="41"/>
  <c r="V65" i="41"/>
  <c r="U65" i="41"/>
  <c r="T65" i="41"/>
  <c r="S65" i="41"/>
  <c r="O65" i="41"/>
  <c r="K65" i="41"/>
  <c r="Z64" i="41"/>
  <c r="Y64" i="41"/>
  <c r="X64" i="41"/>
  <c r="W64" i="41"/>
  <c r="V64" i="41"/>
  <c r="U64" i="41"/>
  <c r="T64" i="41"/>
  <c r="S64" i="41"/>
  <c r="O64" i="41"/>
  <c r="K64" i="41"/>
  <c r="Z63" i="41"/>
  <c r="Y63" i="41"/>
  <c r="X63" i="41"/>
  <c r="W63" i="41"/>
  <c r="V63" i="41"/>
  <c r="U63" i="41"/>
  <c r="T63" i="41"/>
  <c r="S63" i="41"/>
  <c r="O63" i="41"/>
  <c r="K63" i="41"/>
  <c r="Z62" i="41"/>
  <c r="Y62" i="41"/>
  <c r="X62" i="41"/>
  <c r="W62" i="41"/>
  <c r="V62" i="41"/>
  <c r="U62" i="41"/>
  <c r="T62" i="41"/>
  <c r="S62" i="41"/>
  <c r="O62" i="41"/>
  <c r="K62" i="41"/>
  <c r="Z61" i="41"/>
  <c r="Y61" i="41"/>
  <c r="X61" i="41"/>
  <c r="W61" i="41"/>
  <c r="V61" i="41"/>
  <c r="U61" i="41"/>
  <c r="T61" i="41"/>
  <c r="S61" i="41"/>
  <c r="O61" i="41"/>
  <c r="K61" i="41"/>
  <c r="Z60" i="41"/>
  <c r="Y60" i="41"/>
  <c r="X60" i="41"/>
  <c r="W60" i="41"/>
  <c r="V60" i="41"/>
  <c r="U60" i="41"/>
  <c r="T60" i="41"/>
  <c r="S60" i="41"/>
  <c r="O60" i="41"/>
  <c r="K60" i="41"/>
  <c r="Z59" i="41"/>
  <c r="Y59" i="41"/>
  <c r="X59" i="41"/>
  <c r="W59" i="41"/>
  <c r="V59" i="41"/>
  <c r="U59" i="41"/>
  <c r="T59" i="41"/>
  <c r="S59" i="41"/>
  <c r="O59" i="41"/>
  <c r="K59" i="41"/>
  <c r="B59" i="41"/>
  <c r="C59" i="41" s="1"/>
  <c r="B60" i="41" s="1"/>
  <c r="C60" i="41" s="1"/>
  <c r="B61" i="41" s="1"/>
  <c r="C61" i="41" s="1"/>
  <c r="B62" i="41" s="1"/>
  <c r="C62" i="41" s="1"/>
  <c r="B63" i="41" s="1"/>
  <c r="C63" i="41" s="1"/>
  <c r="B64" i="41" s="1"/>
  <c r="C64" i="41" s="1"/>
  <c r="B65" i="41" s="1"/>
  <c r="C65" i="41" s="1"/>
  <c r="B66" i="41" s="1"/>
  <c r="C66" i="41" s="1"/>
  <c r="B67" i="41" s="1"/>
  <c r="C67" i="41" s="1"/>
  <c r="B68" i="41" s="1"/>
  <c r="C68" i="41" s="1"/>
  <c r="B69" i="41" s="1"/>
  <c r="C69" i="41" s="1"/>
  <c r="A59" i="41"/>
  <c r="Z58" i="41"/>
  <c r="Y58" i="41"/>
  <c r="Q25" i="41" s="1"/>
  <c r="X58" i="41"/>
  <c r="W58" i="41"/>
  <c r="Q23" i="41" s="1"/>
  <c r="V23" i="41" s="1"/>
  <c r="V58" i="41"/>
  <c r="U58" i="41"/>
  <c r="Q21" i="41" s="1"/>
  <c r="T58" i="41"/>
  <c r="S58" i="41"/>
  <c r="O58" i="41"/>
  <c r="K58" i="41"/>
  <c r="Z57" i="41"/>
  <c r="Y57" i="41"/>
  <c r="X57" i="41"/>
  <c r="W57" i="41"/>
  <c r="V57" i="41"/>
  <c r="U57" i="41"/>
  <c r="T57" i="41"/>
  <c r="S57" i="41"/>
  <c r="O57" i="41"/>
  <c r="K57" i="41"/>
  <c r="Z56" i="41"/>
  <c r="Y56" i="41"/>
  <c r="X56" i="41"/>
  <c r="W56" i="41"/>
  <c r="V56" i="41"/>
  <c r="U56" i="41"/>
  <c r="T56" i="41"/>
  <c r="S56" i="41"/>
  <c r="O56" i="41"/>
  <c r="K56" i="41"/>
  <c r="Z55" i="41"/>
  <c r="Y55" i="41"/>
  <c r="X55" i="41"/>
  <c r="W55" i="41"/>
  <c r="V55" i="41"/>
  <c r="U55" i="41"/>
  <c r="T55" i="41"/>
  <c r="S55" i="41"/>
  <c r="O55" i="41"/>
  <c r="K55" i="41"/>
  <c r="Z54" i="41"/>
  <c r="Y54" i="41"/>
  <c r="X54" i="41"/>
  <c r="W54" i="41"/>
  <c r="V54" i="41"/>
  <c r="U54" i="41"/>
  <c r="T54" i="41"/>
  <c r="S54" i="41"/>
  <c r="O54" i="41"/>
  <c r="K54" i="41"/>
  <c r="Z53" i="41"/>
  <c r="Y53" i="41"/>
  <c r="X53" i="41"/>
  <c r="W53" i="41"/>
  <c r="V53" i="41"/>
  <c r="U53" i="41"/>
  <c r="T53" i="41"/>
  <c r="S53" i="41"/>
  <c r="O53" i="41"/>
  <c r="K53" i="41"/>
  <c r="Z52" i="41"/>
  <c r="Y52" i="41"/>
  <c r="X52" i="41"/>
  <c r="W52" i="41"/>
  <c r="V52" i="41"/>
  <c r="U52" i="41"/>
  <c r="T52" i="41"/>
  <c r="S52" i="41"/>
  <c r="O52" i="41"/>
  <c r="K52" i="41"/>
  <c r="Z51" i="41"/>
  <c r="Y51" i="41"/>
  <c r="X51" i="41"/>
  <c r="W51" i="41"/>
  <c r="V51" i="41"/>
  <c r="U51" i="41"/>
  <c r="T51" i="41"/>
  <c r="S51" i="41"/>
  <c r="O51" i="41"/>
  <c r="K51" i="41"/>
  <c r="Z50" i="41"/>
  <c r="Y50" i="41"/>
  <c r="X50" i="41"/>
  <c r="W50" i="41"/>
  <c r="V50" i="41"/>
  <c r="U50" i="41"/>
  <c r="T50" i="41"/>
  <c r="S50" i="41"/>
  <c r="O50" i="41"/>
  <c r="K50" i="41"/>
  <c r="Z49" i="41"/>
  <c r="Y49" i="41"/>
  <c r="X49" i="41"/>
  <c r="W49" i="41"/>
  <c r="V49" i="41"/>
  <c r="U49" i="41"/>
  <c r="T49" i="41"/>
  <c r="S49" i="41"/>
  <c r="O49" i="41"/>
  <c r="K49" i="41"/>
  <c r="Z48" i="41"/>
  <c r="Y48" i="41"/>
  <c r="X48" i="41"/>
  <c r="W48" i="41"/>
  <c r="V48" i="41"/>
  <c r="U48" i="41"/>
  <c r="T48" i="41"/>
  <c r="S48" i="41"/>
  <c r="O48" i="41"/>
  <c r="K48" i="41"/>
  <c r="Z47" i="41"/>
  <c r="Z114" i="41" s="1"/>
  <c r="Y47" i="41"/>
  <c r="P25" i="41" s="1"/>
  <c r="X47" i="41"/>
  <c r="X114" i="41" s="1"/>
  <c r="W47" i="41"/>
  <c r="W114" i="41" s="1"/>
  <c r="V47" i="41"/>
  <c r="V114" i="41" s="1"/>
  <c r="U47" i="41"/>
  <c r="U114" i="41" s="1"/>
  <c r="T47" i="41"/>
  <c r="T114" i="41" s="1"/>
  <c r="S47" i="41"/>
  <c r="S114" i="41" s="1"/>
  <c r="O47" i="41"/>
  <c r="K47" i="41"/>
  <c r="B47" i="41"/>
  <c r="C47" i="41" s="1"/>
  <c r="B48" i="41" s="1"/>
  <c r="C48" i="41" s="1"/>
  <c r="B49" i="41" s="1"/>
  <c r="C49" i="41" s="1"/>
  <c r="B50" i="41" s="1"/>
  <c r="C50" i="41" s="1"/>
  <c r="B51" i="41" s="1"/>
  <c r="C51" i="41" s="1"/>
  <c r="B52" i="41" s="1"/>
  <c r="C52" i="41" s="1"/>
  <c r="B53" i="41" s="1"/>
  <c r="C53" i="41" s="1"/>
  <c r="B54" i="41" s="1"/>
  <c r="C54" i="41" s="1"/>
  <c r="B55" i="41" s="1"/>
  <c r="C55" i="41" s="1"/>
  <c r="B56" i="41" s="1"/>
  <c r="C56" i="41" s="1"/>
  <c r="B57" i="41" s="1"/>
  <c r="C57" i="41" s="1"/>
  <c r="B58" i="41" s="1"/>
  <c r="C58" i="41" s="1"/>
  <c r="A47" i="41"/>
  <c r="L43" i="41"/>
  <c r="K42" i="41"/>
  <c r="K41" i="41"/>
  <c r="K40" i="41"/>
  <c r="K39" i="41"/>
  <c r="K38" i="41"/>
  <c r="K37" i="41"/>
  <c r="K43" i="41" s="1"/>
  <c r="L31" i="41"/>
  <c r="K31" i="41"/>
  <c r="G31" i="41"/>
  <c r="F31" i="41"/>
  <c r="D31" i="41"/>
  <c r="A31" i="41"/>
  <c r="L29" i="41"/>
  <c r="K29" i="41"/>
  <c r="G29" i="41" s="1"/>
  <c r="F29" i="41"/>
  <c r="D29" i="41"/>
  <c r="A29" i="41"/>
  <c r="K27" i="41"/>
  <c r="L27" i="41" s="1"/>
  <c r="H27" i="41"/>
  <c r="J27" i="41" s="1"/>
  <c r="L28" i="41" s="1"/>
  <c r="G27" i="41"/>
  <c r="F27" i="41"/>
  <c r="D27" i="41"/>
  <c r="I27" i="41" s="1"/>
  <c r="A27" i="41"/>
  <c r="U26" i="41"/>
  <c r="T26" i="41"/>
  <c r="S26" i="41"/>
  <c r="R26" i="41"/>
  <c r="Q26" i="41"/>
  <c r="U25" i="41"/>
  <c r="T25" i="41"/>
  <c r="S25" i="41"/>
  <c r="R25" i="41"/>
  <c r="K25" i="41"/>
  <c r="L25" i="41" s="1"/>
  <c r="H25" i="41"/>
  <c r="J25" i="41" s="1"/>
  <c r="L26" i="41" s="1"/>
  <c r="G25" i="41"/>
  <c r="F25" i="41"/>
  <c r="D25" i="41"/>
  <c r="I25" i="41" s="1"/>
  <c r="A25" i="41"/>
  <c r="T24" i="41"/>
  <c r="S24" i="41"/>
  <c r="R24" i="41"/>
  <c r="Q24" i="41"/>
  <c r="V24" i="41" s="1"/>
  <c r="P24" i="41"/>
  <c r="U23" i="41"/>
  <c r="T23" i="41"/>
  <c r="S23" i="41"/>
  <c r="R23" i="41"/>
  <c r="P23" i="41"/>
  <c r="K23" i="41"/>
  <c r="L23" i="41" s="1"/>
  <c r="H23" i="41"/>
  <c r="J23" i="41" s="1"/>
  <c r="L24" i="41" s="1"/>
  <c r="G23" i="41"/>
  <c r="F23" i="41"/>
  <c r="D23" i="41"/>
  <c r="A23" i="41"/>
  <c r="U22" i="41"/>
  <c r="T22" i="41"/>
  <c r="S22" i="41"/>
  <c r="R22" i="41"/>
  <c r="Q22" i="41"/>
  <c r="U21" i="41"/>
  <c r="T21" i="41"/>
  <c r="S21" i="41"/>
  <c r="R21" i="41"/>
  <c r="K21" i="41"/>
  <c r="K34" i="41" s="1"/>
  <c r="L33" i="41" s="1"/>
  <c r="G21" i="41"/>
  <c r="F21" i="41"/>
  <c r="D21" i="41"/>
  <c r="A21" i="41"/>
  <c r="U20" i="41"/>
  <c r="T20" i="41"/>
  <c r="S20" i="41"/>
  <c r="R20" i="41"/>
  <c r="Q20" i="41"/>
  <c r="U19" i="41"/>
  <c r="U27" i="41" s="1"/>
  <c r="T19" i="41"/>
  <c r="T27" i="41" s="1"/>
  <c r="S19" i="41"/>
  <c r="S27" i="41" s="1"/>
  <c r="R19" i="41"/>
  <c r="R27" i="41" s="1"/>
  <c r="Q19" i="41"/>
  <c r="Z228" i="40"/>
  <c r="Y228" i="40"/>
  <c r="X228" i="40"/>
  <c r="W228" i="40"/>
  <c r="V228" i="40"/>
  <c r="U228" i="40"/>
  <c r="T228" i="40"/>
  <c r="S228" i="40"/>
  <c r="O228" i="40"/>
  <c r="K228" i="40"/>
  <c r="Z227" i="40"/>
  <c r="Y227" i="40"/>
  <c r="X227" i="40"/>
  <c r="W227" i="40"/>
  <c r="V227" i="40"/>
  <c r="U227" i="40"/>
  <c r="T227" i="40"/>
  <c r="S227" i="40"/>
  <c r="O227" i="40"/>
  <c r="K227" i="40"/>
  <c r="Z226" i="40"/>
  <c r="Y226" i="40"/>
  <c r="X226" i="40"/>
  <c r="W226" i="40"/>
  <c r="V226" i="40"/>
  <c r="U226" i="40"/>
  <c r="T226" i="40"/>
  <c r="S226" i="40"/>
  <c r="O226" i="40"/>
  <c r="K226" i="40"/>
  <c r="Z225" i="40"/>
  <c r="Y225" i="40"/>
  <c r="X225" i="40"/>
  <c r="W225" i="40"/>
  <c r="V225" i="40"/>
  <c r="U225" i="40"/>
  <c r="T225" i="40"/>
  <c r="S225" i="40"/>
  <c r="O225" i="40"/>
  <c r="K225" i="40"/>
  <c r="Z224" i="40"/>
  <c r="Y224" i="40"/>
  <c r="X224" i="40"/>
  <c r="W224" i="40"/>
  <c r="V224" i="40"/>
  <c r="U224" i="40"/>
  <c r="T224" i="40"/>
  <c r="S224" i="40"/>
  <c r="O224" i="40"/>
  <c r="K224" i="40"/>
  <c r="Z223" i="40"/>
  <c r="Y223" i="40"/>
  <c r="X223" i="40"/>
  <c r="W223" i="40"/>
  <c r="V223" i="40"/>
  <c r="U223" i="40"/>
  <c r="T223" i="40"/>
  <c r="S223" i="40"/>
  <c r="O223" i="40"/>
  <c r="K223" i="40"/>
  <c r="Z222" i="40"/>
  <c r="Y222" i="40"/>
  <c r="X222" i="40"/>
  <c r="W222" i="40"/>
  <c r="V222" i="40"/>
  <c r="U222" i="40"/>
  <c r="T222" i="40"/>
  <c r="S222" i="40"/>
  <c r="O222" i="40"/>
  <c r="K222" i="40"/>
  <c r="Z221" i="40"/>
  <c r="Y221" i="40"/>
  <c r="X221" i="40"/>
  <c r="W221" i="40"/>
  <c r="V221" i="40"/>
  <c r="U221" i="40"/>
  <c r="T221" i="40"/>
  <c r="S221" i="40"/>
  <c r="O221" i="40"/>
  <c r="K221" i="40"/>
  <c r="Z220" i="40"/>
  <c r="Y220" i="40"/>
  <c r="X220" i="40"/>
  <c r="W220" i="40"/>
  <c r="V220" i="40"/>
  <c r="U220" i="40"/>
  <c r="T220" i="40"/>
  <c r="S220" i="40"/>
  <c r="O220" i="40"/>
  <c r="K220" i="40"/>
  <c r="Z219" i="40"/>
  <c r="Y219" i="40"/>
  <c r="X219" i="40"/>
  <c r="W219" i="40"/>
  <c r="V219" i="40"/>
  <c r="U219" i="40"/>
  <c r="T219" i="40"/>
  <c r="S219" i="40"/>
  <c r="O219" i="40"/>
  <c r="K219" i="40"/>
  <c r="Z218" i="40"/>
  <c r="Y218" i="40"/>
  <c r="X218" i="40"/>
  <c r="W218" i="40"/>
  <c r="V218" i="40"/>
  <c r="U218" i="40"/>
  <c r="T218" i="40"/>
  <c r="S218" i="40"/>
  <c r="O218" i="40"/>
  <c r="K218" i="40"/>
  <c r="A218" i="40"/>
  <c r="Z217" i="40"/>
  <c r="Y217" i="40"/>
  <c r="X217" i="40"/>
  <c r="W217" i="40"/>
  <c r="V217" i="40"/>
  <c r="U217" i="40"/>
  <c r="T217" i="40"/>
  <c r="S217" i="40"/>
  <c r="O217" i="40"/>
  <c r="K217" i="40"/>
  <c r="Z216" i="40"/>
  <c r="Y216" i="40"/>
  <c r="X216" i="40"/>
  <c r="W216" i="40"/>
  <c r="V216" i="40"/>
  <c r="U216" i="40"/>
  <c r="T216" i="40"/>
  <c r="S216" i="40"/>
  <c r="O216" i="40"/>
  <c r="K216" i="40"/>
  <c r="Z215" i="40"/>
  <c r="Y215" i="40"/>
  <c r="X215" i="40"/>
  <c r="W215" i="40"/>
  <c r="V215" i="40"/>
  <c r="U215" i="40"/>
  <c r="T215" i="40"/>
  <c r="S215" i="40"/>
  <c r="O215" i="40"/>
  <c r="K215" i="40"/>
  <c r="Z214" i="40"/>
  <c r="Y214" i="40"/>
  <c r="X214" i="40"/>
  <c r="W214" i="40"/>
  <c r="V214" i="40"/>
  <c r="U214" i="40"/>
  <c r="T214" i="40"/>
  <c r="S214" i="40"/>
  <c r="O214" i="40"/>
  <c r="K214" i="40"/>
  <c r="Z213" i="40"/>
  <c r="Y213" i="40"/>
  <c r="X213" i="40"/>
  <c r="W213" i="40"/>
  <c r="V213" i="40"/>
  <c r="U213" i="40"/>
  <c r="T213" i="40"/>
  <c r="S213" i="40"/>
  <c r="O213" i="40"/>
  <c r="K213" i="40"/>
  <c r="Z212" i="40"/>
  <c r="Y212" i="40"/>
  <c r="X212" i="40"/>
  <c r="W212" i="40"/>
  <c r="V212" i="40"/>
  <c r="U212" i="40"/>
  <c r="T212" i="40"/>
  <c r="S212" i="40"/>
  <c r="O212" i="40"/>
  <c r="K212" i="40"/>
  <c r="Z211" i="40"/>
  <c r="Y211" i="40"/>
  <c r="X211" i="40"/>
  <c r="W211" i="40"/>
  <c r="V211" i="40"/>
  <c r="U211" i="40"/>
  <c r="T211" i="40"/>
  <c r="S211" i="40"/>
  <c r="O211" i="40"/>
  <c r="K211" i="40"/>
  <c r="Z210" i="40"/>
  <c r="Y210" i="40"/>
  <c r="X210" i="40"/>
  <c r="W210" i="40"/>
  <c r="V210" i="40"/>
  <c r="U210" i="40"/>
  <c r="T210" i="40"/>
  <c r="S210" i="40"/>
  <c r="O210" i="40"/>
  <c r="K210" i="40"/>
  <c r="Z209" i="40"/>
  <c r="Y209" i="40"/>
  <c r="X209" i="40"/>
  <c r="W209" i="40"/>
  <c r="V209" i="40"/>
  <c r="U209" i="40"/>
  <c r="T209" i="40"/>
  <c r="S209" i="40"/>
  <c r="O209" i="40"/>
  <c r="K209" i="40"/>
  <c r="Z208" i="40"/>
  <c r="Y208" i="40"/>
  <c r="T140" i="40" s="1"/>
  <c r="V140" i="40" s="1"/>
  <c r="X208" i="40"/>
  <c r="W208" i="40"/>
  <c r="V208" i="40"/>
  <c r="U208" i="40"/>
  <c r="T208" i="40"/>
  <c r="S208" i="40"/>
  <c r="O208" i="40"/>
  <c r="K208" i="40"/>
  <c r="Z207" i="40"/>
  <c r="Y207" i="40"/>
  <c r="X207" i="40"/>
  <c r="W207" i="40"/>
  <c r="T138" i="40" s="1"/>
  <c r="V207" i="40"/>
  <c r="U207" i="40"/>
  <c r="T207" i="40"/>
  <c r="S207" i="40"/>
  <c r="O207" i="40"/>
  <c r="K207" i="40"/>
  <c r="A207" i="40"/>
  <c r="Z206" i="40"/>
  <c r="Y206" i="40"/>
  <c r="X206" i="40"/>
  <c r="W206" i="40"/>
  <c r="V206" i="40"/>
  <c r="U206" i="40"/>
  <c r="T206" i="40"/>
  <c r="S206" i="40"/>
  <c r="O206" i="40"/>
  <c r="K206" i="40"/>
  <c r="Z205" i="40"/>
  <c r="Y205" i="40"/>
  <c r="X205" i="40"/>
  <c r="W205" i="40"/>
  <c r="V205" i="40"/>
  <c r="U205" i="40"/>
  <c r="T205" i="40"/>
  <c r="S205" i="40"/>
  <c r="O205" i="40"/>
  <c r="K205" i="40"/>
  <c r="Z204" i="40"/>
  <c r="Y204" i="40"/>
  <c r="X204" i="40"/>
  <c r="W204" i="40"/>
  <c r="V204" i="40"/>
  <c r="U204" i="40"/>
  <c r="T204" i="40"/>
  <c r="S204" i="40"/>
  <c r="O204" i="40"/>
  <c r="K204" i="40"/>
  <c r="Z203" i="40"/>
  <c r="Y203" i="40"/>
  <c r="X203" i="40"/>
  <c r="W203" i="40"/>
  <c r="V203" i="40"/>
  <c r="U203" i="40"/>
  <c r="T203" i="40"/>
  <c r="S203" i="40"/>
  <c r="O203" i="40"/>
  <c r="K203" i="40"/>
  <c r="Z202" i="40"/>
  <c r="Y202" i="40"/>
  <c r="X202" i="40"/>
  <c r="W202" i="40"/>
  <c r="V202" i="40"/>
  <c r="U202" i="40"/>
  <c r="T202" i="40"/>
  <c r="S202" i="40"/>
  <c r="O202" i="40"/>
  <c r="K202" i="40"/>
  <c r="Z201" i="40"/>
  <c r="Y201" i="40"/>
  <c r="X201" i="40"/>
  <c r="W201" i="40"/>
  <c r="V201" i="40"/>
  <c r="U201" i="40"/>
  <c r="T201" i="40"/>
  <c r="S201" i="40"/>
  <c r="O201" i="40"/>
  <c r="K201" i="40"/>
  <c r="Z200" i="40"/>
  <c r="Y200" i="40"/>
  <c r="X200" i="40"/>
  <c r="W200" i="40"/>
  <c r="V200" i="40"/>
  <c r="U200" i="40"/>
  <c r="T200" i="40"/>
  <c r="S200" i="40"/>
  <c r="O200" i="40"/>
  <c r="K200" i="40"/>
  <c r="Z199" i="40"/>
  <c r="Y199" i="40"/>
  <c r="X199" i="40"/>
  <c r="W199" i="40"/>
  <c r="V199" i="40"/>
  <c r="U199" i="40"/>
  <c r="T199" i="40"/>
  <c r="S199" i="40"/>
  <c r="O199" i="40"/>
  <c r="K199" i="40"/>
  <c r="Z198" i="40"/>
  <c r="Y198" i="40"/>
  <c r="X198" i="40"/>
  <c r="W198" i="40"/>
  <c r="V198" i="40"/>
  <c r="U198" i="40"/>
  <c r="T198" i="40"/>
  <c r="S198" i="40"/>
  <c r="O198" i="40"/>
  <c r="K198" i="40"/>
  <c r="Z197" i="40"/>
  <c r="Y197" i="40"/>
  <c r="X197" i="40"/>
  <c r="W197" i="40"/>
  <c r="V197" i="40"/>
  <c r="U197" i="40"/>
  <c r="T197" i="40"/>
  <c r="S197" i="40"/>
  <c r="O197" i="40"/>
  <c r="K197" i="40"/>
  <c r="Z196" i="40"/>
  <c r="S141" i="40" s="1"/>
  <c r="H142" i="40" s="1"/>
  <c r="J142" i="40" s="1"/>
  <c r="L143" i="40" s="1"/>
  <c r="Y196" i="40"/>
  <c r="X196" i="40"/>
  <c r="W196" i="40"/>
  <c r="V196" i="40"/>
  <c r="U196" i="40"/>
  <c r="T196" i="40"/>
  <c r="S196" i="40"/>
  <c r="O196" i="40"/>
  <c r="K196" i="40"/>
  <c r="C196" i="40"/>
  <c r="B197" i="40" s="1"/>
  <c r="C197" i="40" s="1"/>
  <c r="B198" i="40" s="1"/>
  <c r="C198" i="40" s="1"/>
  <c r="B199" i="40" s="1"/>
  <c r="C199" i="40" s="1"/>
  <c r="B200" i="40" s="1"/>
  <c r="C200" i="40" s="1"/>
  <c r="B201" i="40" s="1"/>
  <c r="C201" i="40" s="1"/>
  <c r="B202" i="40" s="1"/>
  <c r="C202" i="40" s="1"/>
  <c r="B203" i="40" s="1"/>
  <c r="C203" i="40" s="1"/>
  <c r="B204" i="40" s="1"/>
  <c r="C204" i="40" s="1"/>
  <c r="B205" i="40" s="1"/>
  <c r="C205" i="40" s="1"/>
  <c r="B206" i="40" s="1"/>
  <c r="C206" i="40" s="1"/>
  <c r="B196" i="40"/>
  <c r="A196" i="40"/>
  <c r="Z195" i="40"/>
  <c r="Y195" i="40"/>
  <c r="X195" i="40"/>
  <c r="W195" i="40"/>
  <c r="S138" i="40" s="1"/>
  <c r="V195" i="40"/>
  <c r="S137" i="40" s="1"/>
  <c r="U195" i="40"/>
  <c r="S136" i="40" s="1"/>
  <c r="V136" i="40" s="1"/>
  <c r="T195" i="40"/>
  <c r="S195" i="40"/>
  <c r="O195" i="40"/>
  <c r="K195" i="40"/>
  <c r="Z194" i="40"/>
  <c r="Y194" i="40"/>
  <c r="X194" i="40"/>
  <c r="W194" i="40"/>
  <c r="V194" i="40"/>
  <c r="U194" i="40"/>
  <c r="T194" i="40"/>
  <c r="S194" i="40"/>
  <c r="O194" i="40"/>
  <c r="K194" i="40"/>
  <c r="Z193" i="40"/>
  <c r="Y193" i="40"/>
  <c r="X193" i="40"/>
  <c r="W193" i="40"/>
  <c r="V193" i="40"/>
  <c r="U193" i="40"/>
  <c r="T193" i="40"/>
  <c r="S193" i="40"/>
  <c r="O193" i="40"/>
  <c r="K193" i="40"/>
  <c r="Z192" i="40"/>
  <c r="Y192" i="40"/>
  <c r="X192" i="40"/>
  <c r="W192" i="40"/>
  <c r="V192" i="40"/>
  <c r="U192" i="40"/>
  <c r="T192" i="40"/>
  <c r="S192" i="40"/>
  <c r="O192" i="40"/>
  <c r="K192" i="40"/>
  <c r="Z191" i="40"/>
  <c r="Y191" i="40"/>
  <c r="X191" i="40"/>
  <c r="W191" i="40"/>
  <c r="V191" i="40"/>
  <c r="U191" i="40"/>
  <c r="T191" i="40"/>
  <c r="S191" i="40"/>
  <c r="O191" i="40"/>
  <c r="K191" i="40"/>
  <c r="Z190" i="40"/>
  <c r="Y190" i="40"/>
  <c r="X190" i="40"/>
  <c r="W190" i="40"/>
  <c r="V190" i="40"/>
  <c r="U190" i="40"/>
  <c r="T190" i="40"/>
  <c r="S190" i="40"/>
  <c r="O190" i="40"/>
  <c r="K190" i="40"/>
  <c r="Z189" i="40"/>
  <c r="Y189" i="40"/>
  <c r="X189" i="40"/>
  <c r="W189" i="40"/>
  <c r="V189" i="40"/>
  <c r="U189" i="40"/>
  <c r="T189" i="40"/>
  <c r="S189" i="40"/>
  <c r="O189" i="40"/>
  <c r="K189" i="40"/>
  <c r="Z188" i="40"/>
  <c r="Y188" i="40"/>
  <c r="X188" i="40"/>
  <c r="W188" i="40"/>
  <c r="V188" i="40"/>
  <c r="U188" i="40"/>
  <c r="T188" i="40"/>
  <c r="S188" i="40"/>
  <c r="O188" i="40"/>
  <c r="K188" i="40"/>
  <c r="Z187" i="40"/>
  <c r="Y187" i="40"/>
  <c r="X187" i="40"/>
  <c r="W187" i="40"/>
  <c r="V187" i="40"/>
  <c r="U187" i="40"/>
  <c r="T187" i="40"/>
  <c r="S187" i="40"/>
  <c r="O187" i="40"/>
  <c r="K187" i="40"/>
  <c r="Z186" i="40"/>
  <c r="Y186" i="40"/>
  <c r="X186" i="40"/>
  <c r="W186" i="40"/>
  <c r="V186" i="40"/>
  <c r="U186" i="40"/>
  <c r="T186" i="40"/>
  <c r="S186" i="40"/>
  <c r="O186" i="40"/>
  <c r="K186" i="40"/>
  <c r="Z185" i="40"/>
  <c r="Y185" i="40"/>
  <c r="X185" i="40"/>
  <c r="W185" i="40"/>
  <c r="V185" i="40"/>
  <c r="U185" i="40"/>
  <c r="T185" i="40"/>
  <c r="S185" i="40"/>
  <c r="O185" i="40"/>
  <c r="K185" i="40"/>
  <c r="B185" i="40"/>
  <c r="C185" i="40" s="1"/>
  <c r="B186" i="40" s="1"/>
  <c r="C186" i="40" s="1"/>
  <c r="B187" i="40" s="1"/>
  <c r="C187" i="40" s="1"/>
  <c r="B188" i="40" s="1"/>
  <c r="C188" i="40" s="1"/>
  <c r="B189" i="40" s="1"/>
  <c r="C189" i="40" s="1"/>
  <c r="B190" i="40" s="1"/>
  <c r="C190" i="40" s="1"/>
  <c r="B191" i="40" s="1"/>
  <c r="C191" i="40" s="1"/>
  <c r="B192" i="40" s="1"/>
  <c r="C192" i="40" s="1"/>
  <c r="B193" i="40" s="1"/>
  <c r="C193" i="40" s="1"/>
  <c r="B194" i="40" s="1"/>
  <c r="C194" i="40" s="1"/>
  <c r="B195" i="40" s="1"/>
  <c r="C195" i="40" s="1"/>
  <c r="A185" i="40"/>
  <c r="Z184" i="40"/>
  <c r="Y184" i="40"/>
  <c r="X184" i="40"/>
  <c r="R139" i="40" s="1"/>
  <c r="W184" i="40"/>
  <c r="V184" i="40"/>
  <c r="R137" i="40" s="1"/>
  <c r="U184" i="40"/>
  <c r="T184" i="40"/>
  <c r="S184" i="40"/>
  <c r="O184" i="40"/>
  <c r="K184" i="40"/>
  <c r="Z183" i="40"/>
  <c r="Y183" i="40"/>
  <c r="X183" i="40"/>
  <c r="W183" i="40"/>
  <c r="V183" i="40"/>
  <c r="U183" i="40"/>
  <c r="T183" i="40"/>
  <c r="S183" i="40"/>
  <c r="O183" i="40"/>
  <c r="K183" i="40"/>
  <c r="Z182" i="40"/>
  <c r="Y182" i="40"/>
  <c r="X182" i="40"/>
  <c r="W182" i="40"/>
  <c r="V182" i="40"/>
  <c r="U182" i="40"/>
  <c r="T182" i="40"/>
  <c r="S182" i="40"/>
  <c r="O182" i="40"/>
  <c r="K182" i="40"/>
  <c r="Z181" i="40"/>
  <c r="Y181" i="40"/>
  <c r="X181" i="40"/>
  <c r="W181" i="40"/>
  <c r="V181" i="40"/>
  <c r="U181" i="40"/>
  <c r="T181" i="40"/>
  <c r="S181" i="40"/>
  <c r="O181" i="40"/>
  <c r="K181" i="40"/>
  <c r="Z180" i="40"/>
  <c r="Y180" i="40"/>
  <c r="X180" i="40"/>
  <c r="W180" i="40"/>
  <c r="V180" i="40"/>
  <c r="U180" i="40"/>
  <c r="T180" i="40"/>
  <c r="S180" i="40"/>
  <c r="O180" i="40"/>
  <c r="K180" i="40"/>
  <c r="Z179" i="40"/>
  <c r="Y179" i="40"/>
  <c r="X179" i="40"/>
  <c r="W179" i="40"/>
  <c r="V179" i="40"/>
  <c r="U179" i="40"/>
  <c r="T179" i="40"/>
  <c r="S179" i="40"/>
  <c r="O179" i="40"/>
  <c r="K179" i="40"/>
  <c r="Z178" i="40"/>
  <c r="Y178" i="40"/>
  <c r="X178" i="40"/>
  <c r="W178" i="40"/>
  <c r="V178" i="40"/>
  <c r="U178" i="40"/>
  <c r="T178" i="40"/>
  <c r="S178" i="40"/>
  <c r="O178" i="40"/>
  <c r="K178" i="40"/>
  <c r="Z177" i="40"/>
  <c r="Y177" i="40"/>
  <c r="X177" i="40"/>
  <c r="W177" i="40"/>
  <c r="V177" i="40"/>
  <c r="U177" i="40"/>
  <c r="T177" i="40"/>
  <c r="S177" i="40"/>
  <c r="O177" i="40"/>
  <c r="K177" i="40"/>
  <c r="Z176" i="40"/>
  <c r="Y176" i="40"/>
  <c r="X176" i="40"/>
  <c r="W176" i="40"/>
  <c r="V176" i="40"/>
  <c r="U176" i="40"/>
  <c r="T176" i="40"/>
  <c r="S176" i="40"/>
  <c r="O176" i="40"/>
  <c r="K176" i="40"/>
  <c r="Z175" i="40"/>
  <c r="Y175" i="40"/>
  <c r="X175" i="40"/>
  <c r="W175" i="40"/>
  <c r="V175" i="40"/>
  <c r="U175" i="40"/>
  <c r="T175" i="40"/>
  <c r="S175" i="40"/>
  <c r="O175" i="40"/>
  <c r="K175" i="40"/>
  <c r="Z174" i="40"/>
  <c r="Y174" i="40"/>
  <c r="X174" i="40"/>
  <c r="W174" i="40"/>
  <c r="V174" i="40"/>
  <c r="Q137" i="40" s="1"/>
  <c r="U174" i="40"/>
  <c r="T174" i="40"/>
  <c r="S174" i="40"/>
  <c r="O174" i="40"/>
  <c r="K174" i="40"/>
  <c r="C174" i="40"/>
  <c r="B175" i="40" s="1"/>
  <c r="C175" i="40" s="1"/>
  <c r="B176" i="40" s="1"/>
  <c r="C176" i="40" s="1"/>
  <c r="B177" i="40" s="1"/>
  <c r="C177" i="40" s="1"/>
  <c r="B178" i="40" s="1"/>
  <c r="C178" i="40" s="1"/>
  <c r="B179" i="40" s="1"/>
  <c r="C179" i="40" s="1"/>
  <c r="B180" i="40" s="1"/>
  <c r="C180" i="40" s="1"/>
  <c r="B181" i="40" s="1"/>
  <c r="C181" i="40" s="1"/>
  <c r="B182" i="40" s="1"/>
  <c r="C182" i="40" s="1"/>
  <c r="B183" i="40" s="1"/>
  <c r="C183" i="40" s="1"/>
  <c r="B184" i="40" s="1"/>
  <c r="C184" i="40" s="1"/>
  <c r="B174" i="40"/>
  <c r="A174" i="40"/>
  <c r="Z173" i="40"/>
  <c r="Y173" i="40"/>
  <c r="X173" i="40"/>
  <c r="Q139" i="40" s="1"/>
  <c r="W173" i="40"/>
  <c r="V173" i="40"/>
  <c r="U173" i="40"/>
  <c r="T173" i="40"/>
  <c r="S173" i="40"/>
  <c r="O173" i="40"/>
  <c r="K173" i="40"/>
  <c r="Z172" i="40"/>
  <c r="Y172" i="40"/>
  <c r="X172" i="40"/>
  <c r="W172" i="40"/>
  <c r="V172" i="40"/>
  <c r="U172" i="40"/>
  <c r="T172" i="40"/>
  <c r="S172" i="40"/>
  <c r="O172" i="40"/>
  <c r="K172" i="40"/>
  <c r="Z171" i="40"/>
  <c r="Y171" i="40"/>
  <c r="X171" i="40"/>
  <c r="W171" i="40"/>
  <c r="V171" i="40"/>
  <c r="U171" i="40"/>
  <c r="T171" i="40"/>
  <c r="S171" i="40"/>
  <c r="O171" i="40"/>
  <c r="K171" i="40"/>
  <c r="Z170" i="40"/>
  <c r="Y170" i="40"/>
  <c r="X170" i="40"/>
  <c r="W170" i="40"/>
  <c r="V170" i="40"/>
  <c r="U170" i="40"/>
  <c r="T170" i="40"/>
  <c r="S170" i="40"/>
  <c r="O170" i="40"/>
  <c r="K170" i="40"/>
  <c r="Z169" i="40"/>
  <c r="Y169" i="40"/>
  <c r="X169" i="40"/>
  <c r="W169" i="40"/>
  <c r="V169" i="40"/>
  <c r="U169" i="40"/>
  <c r="T169" i="40"/>
  <c r="S169" i="40"/>
  <c r="O169" i="40"/>
  <c r="K169" i="40"/>
  <c r="Z168" i="40"/>
  <c r="Y168" i="40"/>
  <c r="X168" i="40"/>
  <c r="W168" i="40"/>
  <c r="V168" i="40"/>
  <c r="U168" i="40"/>
  <c r="T168" i="40"/>
  <c r="S168" i="40"/>
  <c r="O168" i="40"/>
  <c r="K168" i="40"/>
  <c r="Z167" i="40"/>
  <c r="Y167" i="40"/>
  <c r="X167" i="40"/>
  <c r="W167" i="40"/>
  <c r="V167" i="40"/>
  <c r="U167" i="40"/>
  <c r="T167" i="40"/>
  <c r="S167" i="40"/>
  <c r="O167" i="40"/>
  <c r="K167" i="40"/>
  <c r="Z166" i="40"/>
  <c r="Y166" i="40"/>
  <c r="X166" i="40"/>
  <c r="W166" i="40"/>
  <c r="V166" i="40"/>
  <c r="U166" i="40"/>
  <c r="T166" i="40"/>
  <c r="S166" i="40"/>
  <c r="O166" i="40"/>
  <c r="K166" i="40"/>
  <c r="Z165" i="40"/>
  <c r="Y165" i="40"/>
  <c r="X165" i="40"/>
  <c r="W165" i="40"/>
  <c r="V165" i="40"/>
  <c r="U165" i="40"/>
  <c r="T165" i="40"/>
  <c r="S165" i="40"/>
  <c r="O165" i="40"/>
  <c r="K165" i="40"/>
  <c r="Z164" i="40"/>
  <c r="Y164" i="40"/>
  <c r="X164" i="40"/>
  <c r="W164" i="40"/>
  <c r="V164" i="40"/>
  <c r="U164" i="40"/>
  <c r="T164" i="40"/>
  <c r="S164" i="40"/>
  <c r="O164" i="40"/>
  <c r="K164" i="40"/>
  <c r="Z163" i="40"/>
  <c r="Y163" i="40"/>
  <c r="X163" i="40"/>
  <c r="W163" i="40"/>
  <c r="V163" i="40"/>
  <c r="U163" i="40"/>
  <c r="T163" i="40"/>
  <c r="S163" i="40"/>
  <c r="O163" i="40"/>
  <c r="K163" i="40"/>
  <c r="Z162" i="40"/>
  <c r="Z229" i="40" s="1"/>
  <c r="Y162" i="40"/>
  <c r="Y229" i="40" s="1"/>
  <c r="X162" i="40"/>
  <c r="X229" i="40" s="1"/>
  <c r="W162" i="40"/>
  <c r="W229" i="40" s="1"/>
  <c r="V162" i="40"/>
  <c r="V229" i="40" s="1"/>
  <c r="U162" i="40"/>
  <c r="U229" i="40" s="1"/>
  <c r="T162" i="40"/>
  <c r="T229" i="40" s="1"/>
  <c r="S162" i="40"/>
  <c r="S229" i="40" s="1"/>
  <c r="O162" i="40"/>
  <c r="K162" i="40"/>
  <c r="C162" i="40"/>
  <c r="B163" i="40" s="1"/>
  <c r="C163" i="40" s="1"/>
  <c r="B164" i="40" s="1"/>
  <c r="C164" i="40" s="1"/>
  <c r="B165" i="40" s="1"/>
  <c r="C165" i="40" s="1"/>
  <c r="B166" i="40" s="1"/>
  <c r="C166" i="40" s="1"/>
  <c r="B167" i="40" s="1"/>
  <c r="C167" i="40" s="1"/>
  <c r="B168" i="40" s="1"/>
  <c r="C168" i="40" s="1"/>
  <c r="B169" i="40" s="1"/>
  <c r="C169" i="40" s="1"/>
  <c r="B170" i="40" s="1"/>
  <c r="C170" i="40" s="1"/>
  <c r="B171" i="40" s="1"/>
  <c r="C171" i="40" s="1"/>
  <c r="B172" i="40" s="1"/>
  <c r="C172" i="40" s="1"/>
  <c r="B173" i="40" s="1"/>
  <c r="C173" i="40" s="1"/>
  <c r="B162" i="40"/>
  <c r="A162" i="40"/>
  <c r="L158" i="40"/>
  <c r="K157" i="40"/>
  <c r="K156" i="40"/>
  <c r="K155" i="40"/>
  <c r="K154" i="40"/>
  <c r="K153" i="40"/>
  <c r="K152" i="40"/>
  <c r="K158" i="40" s="1"/>
  <c r="K149" i="40"/>
  <c r="L148" i="40" s="1"/>
  <c r="L146" i="40"/>
  <c r="K146" i="40"/>
  <c r="G146" i="40" s="1"/>
  <c r="F146" i="40"/>
  <c r="D146" i="40"/>
  <c r="A146" i="40"/>
  <c r="K144" i="40"/>
  <c r="L144" i="40" s="1"/>
  <c r="G144" i="40"/>
  <c r="F144" i="40"/>
  <c r="D144" i="40"/>
  <c r="A144" i="40"/>
  <c r="K142" i="40"/>
  <c r="L142" i="40" s="1"/>
  <c r="G142" i="40"/>
  <c r="F142" i="40"/>
  <c r="D142" i="40"/>
  <c r="A142" i="40"/>
  <c r="U141" i="40"/>
  <c r="T141" i="40"/>
  <c r="H144" i="40" s="1"/>
  <c r="J144" i="40" s="1"/>
  <c r="L145" i="40" s="1"/>
  <c r="R141" i="40"/>
  <c r="Q141" i="40"/>
  <c r="P141" i="40"/>
  <c r="U140" i="40"/>
  <c r="S140" i="40"/>
  <c r="R140" i="40"/>
  <c r="Q140" i="40"/>
  <c r="P140" i="40"/>
  <c r="L140" i="40"/>
  <c r="K140" i="40"/>
  <c r="H140" i="40"/>
  <c r="J140" i="40" s="1"/>
  <c r="L141" i="40" s="1"/>
  <c r="G140" i="40"/>
  <c r="F140" i="40"/>
  <c r="D140" i="40"/>
  <c r="A140" i="40"/>
  <c r="U139" i="40"/>
  <c r="T139" i="40"/>
  <c r="S139" i="40"/>
  <c r="P139" i="40"/>
  <c r="U138" i="40"/>
  <c r="R138" i="40"/>
  <c r="Q138" i="40"/>
  <c r="P138" i="40"/>
  <c r="L138" i="40"/>
  <c r="K138" i="40"/>
  <c r="H138" i="40"/>
  <c r="J138" i="40" s="1"/>
  <c r="L139" i="40" s="1"/>
  <c r="G138" i="40"/>
  <c r="F138" i="40"/>
  <c r="D138" i="40"/>
  <c r="A138" i="40"/>
  <c r="U137" i="40"/>
  <c r="T137" i="40"/>
  <c r="P137" i="40"/>
  <c r="V137" i="40" s="1"/>
  <c r="U136" i="40"/>
  <c r="T136" i="40"/>
  <c r="R136" i="40"/>
  <c r="R142" i="40" s="1"/>
  <c r="I140" i="40" s="1"/>
  <c r="Q136" i="40"/>
  <c r="P136" i="40"/>
  <c r="L136" i="40"/>
  <c r="K136" i="40"/>
  <c r="G136" i="40"/>
  <c r="F136" i="40"/>
  <c r="D136" i="40"/>
  <c r="A136" i="40"/>
  <c r="U135" i="40"/>
  <c r="T135" i="40"/>
  <c r="S135" i="40"/>
  <c r="R135" i="40"/>
  <c r="Q135" i="40"/>
  <c r="P135" i="40"/>
  <c r="V135" i="40" s="1"/>
  <c r="U134" i="40"/>
  <c r="U142" i="40" s="1"/>
  <c r="T134" i="40"/>
  <c r="S134" i="40"/>
  <c r="R134" i="40"/>
  <c r="Q134" i="40"/>
  <c r="Z113" i="40"/>
  <c r="Y113" i="40"/>
  <c r="X113" i="40"/>
  <c r="W113" i="40"/>
  <c r="V113" i="40"/>
  <c r="U113" i="40"/>
  <c r="T113" i="40"/>
  <c r="S113" i="40"/>
  <c r="O113" i="40"/>
  <c r="K113" i="40"/>
  <c r="Z112" i="40"/>
  <c r="Y112" i="40"/>
  <c r="X112" i="40"/>
  <c r="W112" i="40"/>
  <c r="V112" i="40"/>
  <c r="U112" i="40"/>
  <c r="T112" i="40"/>
  <c r="S112" i="40"/>
  <c r="O112" i="40"/>
  <c r="K112" i="40"/>
  <c r="Z111" i="40"/>
  <c r="Y111" i="40"/>
  <c r="X111" i="40"/>
  <c r="W111" i="40"/>
  <c r="V111" i="40"/>
  <c r="U111" i="40"/>
  <c r="T111" i="40"/>
  <c r="S111" i="40"/>
  <c r="O111" i="40"/>
  <c r="K111" i="40"/>
  <c r="Z110" i="40"/>
  <c r="Y110" i="40"/>
  <c r="X110" i="40"/>
  <c r="W110" i="40"/>
  <c r="V110" i="40"/>
  <c r="U110" i="40"/>
  <c r="T110" i="40"/>
  <c r="S110" i="40"/>
  <c r="O110" i="40"/>
  <c r="K110" i="40"/>
  <c r="Z109" i="40"/>
  <c r="Y109" i="40"/>
  <c r="X109" i="40"/>
  <c r="W109" i="40"/>
  <c r="V109" i="40"/>
  <c r="U109" i="40"/>
  <c r="T109" i="40"/>
  <c r="S109" i="40"/>
  <c r="O109" i="40"/>
  <c r="K109" i="40"/>
  <c r="Z108" i="40"/>
  <c r="Y108" i="40"/>
  <c r="X108" i="40"/>
  <c r="W108" i="40"/>
  <c r="V108" i="40"/>
  <c r="U108" i="40"/>
  <c r="T108" i="40"/>
  <c r="S108" i="40"/>
  <c r="O108" i="40"/>
  <c r="K108" i="40"/>
  <c r="Z107" i="40"/>
  <c r="Y107" i="40"/>
  <c r="X107" i="40"/>
  <c r="W107" i="40"/>
  <c r="V107" i="40"/>
  <c r="U107" i="40"/>
  <c r="T107" i="40"/>
  <c r="S107" i="40"/>
  <c r="O107" i="40"/>
  <c r="K107" i="40"/>
  <c r="Z106" i="40"/>
  <c r="Y106" i="40"/>
  <c r="X106" i="40"/>
  <c r="W106" i="40"/>
  <c r="V106" i="40"/>
  <c r="U106" i="40"/>
  <c r="T106" i="40"/>
  <c r="S106" i="40"/>
  <c r="O106" i="40"/>
  <c r="K106" i="40"/>
  <c r="Z105" i="40"/>
  <c r="Y105" i="40"/>
  <c r="X105" i="40"/>
  <c r="W105" i="40"/>
  <c r="V105" i="40"/>
  <c r="U105" i="40"/>
  <c r="T105" i="40"/>
  <c r="S105" i="40"/>
  <c r="O105" i="40"/>
  <c r="K105" i="40"/>
  <c r="Z104" i="40"/>
  <c r="Y104" i="40"/>
  <c r="X104" i="40"/>
  <c r="U24" i="40" s="1"/>
  <c r="W104" i="40"/>
  <c r="V104" i="40"/>
  <c r="U104" i="40"/>
  <c r="T104" i="40"/>
  <c r="S104" i="40"/>
  <c r="O104" i="40"/>
  <c r="K104" i="40"/>
  <c r="Z103" i="40"/>
  <c r="Y103" i="40"/>
  <c r="X103" i="40"/>
  <c r="W103" i="40"/>
  <c r="V103" i="40"/>
  <c r="U103" i="40"/>
  <c r="T103" i="40"/>
  <c r="S103" i="40"/>
  <c r="O103" i="40"/>
  <c r="K103" i="40"/>
  <c r="A103" i="40"/>
  <c r="Z102" i="40"/>
  <c r="U26" i="40" s="1"/>
  <c r="H31" i="40" s="1"/>
  <c r="Y102" i="40"/>
  <c r="X102" i="40"/>
  <c r="W102" i="40"/>
  <c r="V102" i="40"/>
  <c r="U22" i="40" s="1"/>
  <c r="U102" i="40"/>
  <c r="T102" i="40"/>
  <c r="U20" i="40" s="1"/>
  <c r="S102" i="40"/>
  <c r="O102" i="40"/>
  <c r="K102" i="40"/>
  <c r="Z101" i="40"/>
  <c r="Y101" i="40"/>
  <c r="X101" i="40"/>
  <c r="W101" i="40"/>
  <c r="V101" i="40"/>
  <c r="U101" i="40"/>
  <c r="T101" i="40"/>
  <c r="S101" i="40"/>
  <c r="O101" i="40"/>
  <c r="K101" i="40"/>
  <c r="Z100" i="40"/>
  <c r="Y100" i="40"/>
  <c r="X100" i="40"/>
  <c r="W100" i="40"/>
  <c r="V100" i="40"/>
  <c r="U100" i="40"/>
  <c r="T100" i="40"/>
  <c r="S100" i="40"/>
  <c r="O100" i="40"/>
  <c r="K100" i="40"/>
  <c r="Z99" i="40"/>
  <c r="Y99" i="40"/>
  <c r="X99" i="40"/>
  <c r="W99" i="40"/>
  <c r="V99" i="40"/>
  <c r="U99" i="40"/>
  <c r="T99" i="40"/>
  <c r="S99" i="40"/>
  <c r="O99" i="40"/>
  <c r="K99" i="40"/>
  <c r="Z98" i="40"/>
  <c r="Y98" i="40"/>
  <c r="X98" i="40"/>
  <c r="W98" i="40"/>
  <c r="V98" i="40"/>
  <c r="U98" i="40"/>
  <c r="T98" i="40"/>
  <c r="S98" i="40"/>
  <c r="O98" i="40"/>
  <c r="K98" i="40"/>
  <c r="Z97" i="40"/>
  <c r="Y97" i="40"/>
  <c r="X97" i="40"/>
  <c r="W97" i="40"/>
  <c r="V97" i="40"/>
  <c r="U97" i="40"/>
  <c r="T97" i="40"/>
  <c r="S97" i="40"/>
  <c r="O97" i="40"/>
  <c r="K97" i="40"/>
  <c r="Z96" i="40"/>
  <c r="Y96" i="40"/>
  <c r="X96" i="40"/>
  <c r="W96" i="40"/>
  <c r="V96" i="40"/>
  <c r="U96" i="40"/>
  <c r="T96" i="40"/>
  <c r="S96" i="40"/>
  <c r="O96" i="40"/>
  <c r="K96" i="40"/>
  <c r="Z95" i="40"/>
  <c r="Y95" i="40"/>
  <c r="X95" i="40"/>
  <c r="W95" i="40"/>
  <c r="V95" i="40"/>
  <c r="U95" i="40"/>
  <c r="T95" i="40"/>
  <c r="S95" i="40"/>
  <c r="O95" i="40"/>
  <c r="K95" i="40"/>
  <c r="Z94" i="40"/>
  <c r="Y94" i="40"/>
  <c r="X94" i="40"/>
  <c r="W94" i="40"/>
  <c r="V94" i="40"/>
  <c r="U94" i="40"/>
  <c r="T94" i="40"/>
  <c r="S94" i="40"/>
  <c r="O94" i="40"/>
  <c r="K94" i="40"/>
  <c r="Z93" i="40"/>
  <c r="Y93" i="40"/>
  <c r="X93" i="40"/>
  <c r="W93" i="40"/>
  <c r="V93" i="40"/>
  <c r="T22" i="40" s="1"/>
  <c r="U93" i="40"/>
  <c r="T93" i="40"/>
  <c r="S93" i="40"/>
  <c r="O93" i="40"/>
  <c r="K93" i="40"/>
  <c r="Z92" i="40"/>
  <c r="T26" i="40" s="1"/>
  <c r="Y92" i="40"/>
  <c r="X92" i="40"/>
  <c r="W92" i="40"/>
  <c r="V92" i="40"/>
  <c r="U92" i="40"/>
  <c r="T92" i="40"/>
  <c r="T20" i="40" s="1"/>
  <c r="S92" i="40"/>
  <c r="O92" i="40"/>
  <c r="K92" i="40"/>
  <c r="A92" i="40"/>
  <c r="Z91" i="40"/>
  <c r="Y91" i="40"/>
  <c r="X91" i="40"/>
  <c r="T24" i="40" s="1"/>
  <c r="W91" i="40"/>
  <c r="V91" i="40"/>
  <c r="U91" i="40"/>
  <c r="T91" i="40"/>
  <c r="S91" i="40"/>
  <c r="O91" i="40"/>
  <c r="K91" i="40"/>
  <c r="Z90" i="40"/>
  <c r="Y90" i="40"/>
  <c r="X90" i="40"/>
  <c r="W90" i="40"/>
  <c r="V90" i="40"/>
  <c r="U90" i="40"/>
  <c r="T90" i="40"/>
  <c r="S90" i="40"/>
  <c r="O90" i="40"/>
  <c r="K90" i="40"/>
  <c r="Z89" i="40"/>
  <c r="Y89" i="40"/>
  <c r="X89" i="40"/>
  <c r="W89" i="40"/>
  <c r="V89" i="40"/>
  <c r="U89" i="40"/>
  <c r="T89" i="40"/>
  <c r="S89" i="40"/>
  <c r="O89" i="40"/>
  <c r="K89" i="40"/>
  <c r="Z88" i="40"/>
  <c r="Y88" i="40"/>
  <c r="X88" i="40"/>
  <c r="W88" i="40"/>
  <c r="V88" i="40"/>
  <c r="U88" i="40"/>
  <c r="T88" i="40"/>
  <c r="S88" i="40"/>
  <c r="O88" i="40"/>
  <c r="K88" i="40"/>
  <c r="Z87" i="40"/>
  <c r="Y87" i="40"/>
  <c r="X87" i="40"/>
  <c r="W87" i="40"/>
  <c r="V87" i="40"/>
  <c r="U87" i="40"/>
  <c r="T87" i="40"/>
  <c r="S87" i="40"/>
  <c r="O87" i="40"/>
  <c r="K87" i="40"/>
  <c r="Z86" i="40"/>
  <c r="Y86" i="40"/>
  <c r="X86" i="40"/>
  <c r="W86" i="40"/>
  <c r="V86" i="40"/>
  <c r="U86" i="40"/>
  <c r="T86" i="40"/>
  <c r="S86" i="40"/>
  <c r="O86" i="40"/>
  <c r="K86" i="40"/>
  <c r="Z85" i="40"/>
  <c r="Y85" i="40"/>
  <c r="X85" i="40"/>
  <c r="W85" i="40"/>
  <c r="V85" i="40"/>
  <c r="U85" i="40"/>
  <c r="T85" i="40"/>
  <c r="S85" i="40"/>
  <c r="O85" i="40"/>
  <c r="K85" i="40"/>
  <c r="Z84" i="40"/>
  <c r="Y84" i="40"/>
  <c r="X84" i="40"/>
  <c r="W84" i="40"/>
  <c r="V84" i="40"/>
  <c r="U84" i="40"/>
  <c r="T84" i="40"/>
  <c r="S84" i="40"/>
  <c r="O84" i="40"/>
  <c r="K84" i="40"/>
  <c r="Z83" i="40"/>
  <c r="Y83" i="40"/>
  <c r="X83" i="40"/>
  <c r="W83" i="40"/>
  <c r="V83" i="40"/>
  <c r="U83" i="40"/>
  <c r="T83" i="40"/>
  <c r="S83" i="40"/>
  <c r="O83" i="40"/>
  <c r="K83" i="40"/>
  <c r="Z82" i="40"/>
  <c r="Y82" i="40"/>
  <c r="X82" i="40"/>
  <c r="W82" i="40"/>
  <c r="V82" i="40"/>
  <c r="U82" i="40"/>
  <c r="T82" i="40"/>
  <c r="S82" i="40"/>
  <c r="O82" i="40"/>
  <c r="K82" i="40"/>
  <c r="Z81" i="40"/>
  <c r="Y81" i="40"/>
  <c r="X81" i="40"/>
  <c r="W81" i="40"/>
  <c r="W114" i="40" s="1"/>
  <c r="V81" i="40"/>
  <c r="U81" i="40"/>
  <c r="T81" i="40"/>
  <c r="S81" i="40"/>
  <c r="O81" i="40"/>
  <c r="K81" i="40"/>
  <c r="C81" i="40"/>
  <c r="B82" i="40" s="1"/>
  <c r="C82" i="40" s="1"/>
  <c r="B83" i="40" s="1"/>
  <c r="C83" i="40" s="1"/>
  <c r="B84" i="40" s="1"/>
  <c r="C84" i="40" s="1"/>
  <c r="B85" i="40" s="1"/>
  <c r="C85" i="40" s="1"/>
  <c r="B86" i="40" s="1"/>
  <c r="C86" i="40" s="1"/>
  <c r="B87" i="40" s="1"/>
  <c r="C87" i="40" s="1"/>
  <c r="B88" i="40" s="1"/>
  <c r="C88" i="40" s="1"/>
  <c r="B89" i="40" s="1"/>
  <c r="C89" i="40" s="1"/>
  <c r="B90" i="40" s="1"/>
  <c r="C90" i="40" s="1"/>
  <c r="B91" i="40" s="1"/>
  <c r="C91" i="40" s="1"/>
  <c r="B81" i="40"/>
  <c r="A81" i="40"/>
  <c r="Z80" i="40"/>
  <c r="Y80" i="40"/>
  <c r="X80" i="40"/>
  <c r="W80" i="40"/>
  <c r="V80" i="40"/>
  <c r="U80" i="40"/>
  <c r="T80" i="40"/>
  <c r="S80" i="40"/>
  <c r="O80" i="40"/>
  <c r="K80" i="40"/>
  <c r="Z79" i="40"/>
  <c r="Y79" i="40"/>
  <c r="X79" i="40"/>
  <c r="W79" i="40"/>
  <c r="V79" i="40"/>
  <c r="U79" i="40"/>
  <c r="T79" i="40"/>
  <c r="S79" i="40"/>
  <c r="O79" i="40"/>
  <c r="K79" i="40"/>
  <c r="Z78" i="40"/>
  <c r="Y78" i="40"/>
  <c r="X78" i="40"/>
  <c r="W78" i="40"/>
  <c r="V78" i="40"/>
  <c r="U78" i="40"/>
  <c r="T78" i="40"/>
  <c r="S78" i="40"/>
  <c r="O78" i="40"/>
  <c r="K78" i="40"/>
  <c r="Z77" i="40"/>
  <c r="Y77" i="40"/>
  <c r="X77" i="40"/>
  <c r="W77" i="40"/>
  <c r="V77" i="40"/>
  <c r="U77" i="40"/>
  <c r="T77" i="40"/>
  <c r="S77" i="40"/>
  <c r="O77" i="40"/>
  <c r="K77" i="40"/>
  <c r="Z76" i="40"/>
  <c r="Y76" i="40"/>
  <c r="X76" i="40"/>
  <c r="W76" i="40"/>
  <c r="V76" i="40"/>
  <c r="U76" i="40"/>
  <c r="T76" i="40"/>
  <c r="S76" i="40"/>
  <c r="O76" i="40"/>
  <c r="K76" i="40"/>
  <c r="Z75" i="40"/>
  <c r="Y75" i="40"/>
  <c r="X75" i="40"/>
  <c r="W75" i="40"/>
  <c r="V75" i="40"/>
  <c r="U75" i="40"/>
  <c r="T75" i="40"/>
  <c r="S75" i="40"/>
  <c r="O75" i="40"/>
  <c r="K75" i="40"/>
  <c r="Z74" i="40"/>
  <c r="Y74" i="40"/>
  <c r="X74" i="40"/>
  <c r="W74" i="40"/>
  <c r="V74" i="40"/>
  <c r="U74" i="40"/>
  <c r="T74" i="40"/>
  <c r="S74" i="40"/>
  <c r="O74" i="40"/>
  <c r="K74" i="40"/>
  <c r="Z73" i="40"/>
  <c r="Y73" i="40"/>
  <c r="X73" i="40"/>
  <c r="W73" i="40"/>
  <c r="V73" i="40"/>
  <c r="U73" i="40"/>
  <c r="T73" i="40"/>
  <c r="S73" i="40"/>
  <c r="O73" i="40"/>
  <c r="K73" i="40"/>
  <c r="Z72" i="40"/>
  <c r="Y72" i="40"/>
  <c r="X72" i="40"/>
  <c r="W72" i="40"/>
  <c r="V72" i="40"/>
  <c r="U72" i="40"/>
  <c r="T72" i="40"/>
  <c r="S72" i="40"/>
  <c r="O72" i="40"/>
  <c r="K72" i="40"/>
  <c r="Z71" i="40"/>
  <c r="Y71" i="40"/>
  <c r="X71" i="40"/>
  <c r="W71" i="40"/>
  <c r="V71" i="40"/>
  <c r="U71" i="40"/>
  <c r="T71" i="40"/>
  <c r="S71" i="40"/>
  <c r="O71" i="40"/>
  <c r="K71" i="40"/>
  <c r="Z70" i="40"/>
  <c r="Y70" i="40"/>
  <c r="X70" i="40"/>
  <c r="W70" i="40"/>
  <c r="V70" i="40"/>
  <c r="U70" i="40"/>
  <c r="T70" i="40"/>
  <c r="S70" i="40"/>
  <c r="O70" i="40"/>
  <c r="K70" i="40"/>
  <c r="B70" i="40"/>
  <c r="C70" i="40" s="1"/>
  <c r="B71" i="40" s="1"/>
  <c r="C71" i="40" s="1"/>
  <c r="B72" i="40" s="1"/>
  <c r="C72" i="40" s="1"/>
  <c r="B73" i="40" s="1"/>
  <c r="C73" i="40" s="1"/>
  <c r="B74" i="40" s="1"/>
  <c r="C74" i="40" s="1"/>
  <c r="B75" i="40" s="1"/>
  <c r="C75" i="40" s="1"/>
  <c r="B76" i="40" s="1"/>
  <c r="C76" i="40" s="1"/>
  <c r="B77" i="40" s="1"/>
  <c r="C77" i="40" s="1"/>
  <c r="B78" i="40" s="1"/>
  <c r="C78" i="40" s="1"/>
  <c r="B79" i="40" s="1"/>
  <c r="C79" i="40" s="1"/>
  <c r="B80" i="40" s="1"/>
  <c r="C80" i="40" s="1"/>
  <c r="A70" i="40"/>
  <c r="Z69" i="40"/>
  <c r="Y69" i="40"/>
  <c r="R25" i="40" s="1"/>
  <c r="X69" i="40"/>
  <c r="W69" i="40"/>
  <c r="V69" i="40"/>
  <c r="U69" i="40"/>
  <c r="R21" i="40" s="1"/>
  <c r="T69" i="40"/>
  <c r="S69" i="40"/>
  <c r="O69" i="40"/>
  <c r="K69" i="40"/>
  <c r="Z68" i="40"/>
  <c r="Y68" i="40"/>
  <c r="X68" i="40"/>
  <c r="W68" i="40"/>
  <c r="V68" i="40"/>
  <c r="U68" i="40"/>
  <c r="T68" i="40"/>
  <c r="S68" i="40"/>
  <c r="O68" i="40"/>
  <c r="K68" i="40"/>
  <c r="Z67" i="40"/>
  <c r="Y67" i="40"/>
  <c r="X67" i="40"/>
  <c r="W67" i="40"/>
  <c r="V67" i="40"/>
  <c r="U67" i="40"/>
  <c r="T67" i="40"/>
  <c r="S67" i="40"/>
  <c r="O67" i="40"/>
  <c r="K67" i="40"/>
  <c r="Z66" i="40"/>
  <c r="Y66" i="40"/>
  <c r="X66" i="40"/>
  <c r="W66" i="40"/>
  <c r="V66" i="40"/>
  <c r="U66" i="40"/>
  <c r="T66" i="40"/>
  <c r="S66" i="40"/>
  <c r="O66" i="40"/>
  <c r="K66" i="40"/>
  <c r="Z65" i="40"/>
  <c r="Y65" i="40"/>
  <c r="X65" i="40"/>
  <c r="W65" i="40"/>
  <c r="V65" i="40"/>
  <c r="U65" i="40"/>
  <c r="T65" i="40"/>
  <c r="S65" i="40"/>
  <c r="O65" i="40"/>
  <c r="K65" i="40"/>
  <c r="Z64" i="40"/>
  <c r="Y64" i="40"/>
  <c r="X64" i="40"/>
  <c r="W64" i="40"/>
  <c r="V64" i="40"/>
  <c r="U64" i="40"/>
  <c r="T64" i="40"/>
  <c r="S64" i="40"/>
  <c r="O64" i="40"/>
  <c r="K64" i="40"/>
  <c r="Z63" i="40"/>
  <c r="Y63" i="40"/>
  <c r="X63" i="40"/>
  <c r="W63" i="40"/>
  <c r="V63" i="40"/>
  <c r="U63" i="40"/>
  <c r="T63" i="40"/>
  <c r="S63" i="40"/>
  <c r="O63" i="40"/>
  <c r="K63" i="40"/>
  <c r="Z62" i="40"/>
  <c r="Y62" i="40"/>
  <c r="X62" i="40"/>
  <c r="W62" i="40"/>
  <c r="V62" i="40"/>
  <c r="U62" i="40"/>
  <c r="T62" i="40"/>
  <c r="S62" i="40"/>
  <c r="O62" i="40"/>
  <c r="K62" i="40"/>
  <c r="Z61" i="40"/>
  <c r="Y61" i="40"/>
  <c r="X61" i="40"/>
  <c r="W61" i="40"/>
  <c r="V61" i="40"/>
  <c r="U61" i="40"/>
  <c r="T61" i="40"/>
  <c r="S61" i="40"/>
  <c r="O61" i="40"/>
  <c r="K61" i="40"/>
  <c r="Z60" i="40"/>
  <c r="Y60" i="40"/>
  <c r="X60" i="40"/>
  <c r="W60" i="40"/>
  <c r="V60" i="40"/>
  <c r="U60" i="40"/>
  <c r="T60" i="40"/>
  <c r="S60" i="40"/>
  <c r="O60" i="40"/>
  <c r="K60" i="40"/>
  <c r="Z59" i="40"/>
  <c r="Y59" i="40"/>
  <c r="Q25" i="40" s="1"/>
  <c r="X59" i="40"/>
  <c r="W59" i="40"/>
  <c r="V59" i="40"/>
  <c r="U59" i="40"/>
  <c r="T59" i="40"/>
  <c r="S59" i="40"/>
  <c r="Q19" i="40" s="1"/>
  <c r="O59" i="40"/>
  <c r="K59" i="40"/>
  <c r="B59" i="40"/>
  <c r="C59" i="40" s="1"/>
  <c r="B60" i="40" s="1"/>
  <c r="C60" i="40" s="1"/>
  <c r="B61" i="40" s="1"/>
  <c r="C61" i="40" s="1"/>
  <c r="B62" i="40" s="1"/>
  <c r="C62" i="40" s="1"/>
  <c r="B63" i="40" s="1"/>
  <c r="C63" i="40" s="1"/>
  <c r="B64" i="40" s="1"/>
  <c r="C64" i="40" s="1"/>
  <c r="B65" i="40" s="1"/>
  <c r="C65" i="40" s="1"/>
  <c r="B66" i="40" s="1"/>
  <c r="C66" i="40" s="1"/>
  <c r="B67" i="40" s="1"/>
  <c r="C67" i="40" s="1"/>
  <c r="B68" i="40" s="1"/>
  <c r="C68" i="40" s="1"/>
  <c r="B69" i="40" s="1"/>
  <c r="C69" i="40" s="1"/>
  <c r="A59" i="40"/>
  <c r="Z58" i="40"/>
  <c r="Y58" i="40"/>
  <c r="X58" i="40"/>
  <c r="W58" i="40"/>
  <c r="V58" i="40"/>
  <c r="U58" i="40"/>
  <c r="Q21" i="40" s="1"/>
  <c r="T58" i="40"/>
  <c r="S58" i="40"/>
  <c r="O58" i="40"/>
  <c r="K58" i="40"/>
  <c r="Z57" i="40"/>
  <c r="Y57" i="40"/>
  <c r="X57" i="40"/>
  <c r="W57" i="40"/>
  <c r="V57" i="40"/>
  <c r="U57" i="40"/>
  <c r="T57" i="40"/>
  <c r="S57" i="40"/>
  <c r="O57" i="40"/>
  <c r="K57" i="40"/>
  <c r="Z56" i="40"/>
  <c r="Y56" i="40"/>
  <c r="X56" i="40"/>
  <c r="W56" i="40"/>
  <c r="V56" i="40"/>
  <c r="U56" i="40"/>
  <c r="T56" i="40"/>
  <c r="S56" i="40"/>
  <c r="O56" i="40"/>
  <c r="K56" i="40"/>
  <c r="Z55" i="40"/>
  <c r="Y55" i="40"/>
  <c r="X55" i="40"/>
  <c r="W55" i="40"/>
  <c r="V55" i="40"/>
  <c r="U55" i="40"/>
  <c r="T55" i="40"/>
  <c r="S55" i="40"/>
  <c r="O55" i="40"/>
  <c r="K55" i="40"/>
  <c r="Z54" i="40"/>
  <c r="Y54" i="40"/>
  <c r="X54" i="40"/>
  <c r="W54" i="40"/>
  <c r="V54" i="40"/>
  <c r="U54" i="40"/>
  <c r="T54" i="40"/>
  <c r="S54" i="40"/>
  <c r="O54" i="40"/>
  <c r="K54" i="40"/>
  <c r="Z53" i="40"/>
  <c r="Y53" i="40"/>
  <c r="X53" i="40"/>
  <c r="W53" i="40"/>
  <c r="V53" i="40"/>
  <c r="U53" i="40"/>
  <c r="T53" i="40"/>
  <c r="S53" i="40"/>
  <c r="O53" i="40"/>
  <c r="K53" i="40"/>
  <c r="Z52" i="40"/>
  <c r="Y52" i="40"/>
  <c r="X52" i="40"/>
  <c r="W52" i="40"/>
  <c r="V52" i="40"/>
  <c r="U52" i="40"/>
  <c r="T52" i="40"/>
  <c r="S52" i="40"/>
  <c r="O52" i="40"/>
  <c r="K52" i="40"/>
  <c r="Z51" i="40"/>
  <c r="Y51" i="40"/>
  <c r="X51" i="40"/>
  <c r="W51" i="40"/>
  <c r="V51" i="40"/>
  <c r="U51" i="40"/>
  <c r="T51" i="40"/>
  <c r="S51" i="40"/>
  <c r="O51" i="40"/>
  <c r="K51" i="40"/>
  <c r="Z50" i="40"/>
  <c r="Y50" i="40"/>
  <c r="X50" i="40"/>
  <c r="W50" i="40"/>
  <c r="V50" i="40"/>
  <c r="U50" i="40"/>
  <c r="T50" i="40"/>
  <c r="S50" i="40"/>
  <c r="O50" i="40"/>
  <c r="K50" i="40"/>
  <c r="Z49" i="40"/>
  <c r="Y49" i="40"/>
  <c r="X49" i="40"/>
  <c r="W49" i="40"/>
  <c r="V49" i="40"/>
  <c r="U49" i="40"/>
  <c r="T49" i="40"/>
  <c r="S49" i="40"/>
  <c r="O49" i="40"/>
  <c r="K49" i="40"/>
  <c r="Z48" i="40"/>
  <c r="Y48" i="40"/>
  <c r="X48" i="40"/>
  <c r="W48" i="40"/>
  <c r="V48" i="40"/>
  <c r="U48" i="40"/>
  <c r="T48" i="40"/>
  <c r="S48" i="40"/>
  <c r="O48" i="40"/>
  <c r="K48" i="40"/>
  <c r="Z47" i="40"/>
  <c r="Z114" i="40" s="1"/>
  <c r="Y47" i="40"/>
  <c r="P25" i="40" s="1"/>
  <c r="X47" i="40"/>
  <c r="X114" i="40" s="1"/>
  <c r="W47" i="40"/>
  <c r="V47" i="40"/>
  <c r="V114" i="40" s="1"/>
  <c r="U47" i="40"/>
  <c r="U114" i="40" s="1"/>
  <c r="T47" i="40"/>
  <c r="T114" i="40" s="1"/>
  <c r="S47" i="40"/>
  <c r="S114" i="40" s="1"/>
  <c r="O47" i="40"/>
  <c r="K47" i="40"/>
  <c r="C47" i="40"/>
  <c r="B48" i="40" s="1"/>
  <c r="C48" i="40" s="1"/>
  <c r="B49" i="40" s="1"/>
  <c r="C49" i="40" s="1"/>
  <c r="B50" i="40" s="1"/>
  <c r="C50" i="40" s="1"/>
  <c r="B51" i="40" s="1"/>
  <c r="C51" i="40" s="1"/>
  <c r="B52" i="40" s="1"/>
  <c r="C52" i="40" s="1"/>
  <c r="B53" i="40" s="1"/>
  <c r="C53" i="40" s="1"/>
  <c r="B54" i="40" s="1"/>
  <c r="C54" i="40" s="1"/>
  <c r="B55" i="40" s="1"/>
  <c r="C55" i="40" s="1"/>
  <c r="B56" i="40" s="1"/>
  <c r="C56" i="40" s="1"/>
  <c r="B57" i="40" s="1"/>
  <c r="C57" i="40" s="1"/>
  <c r="B58" i="40" s="1"/>
  <c r="C58" i="40" s="1"/>
  <c r="B47" i="40"/>
  <c r="A47" i="40"/>
  <c r="L43" i="40"/>
  <c r="K42" i="40"/>
  <c r="K41" i="40"/>
  <c r="K40" i="40"/>
  <c r="K39" i="40"/>
  <c r="K38" i="40"/>
  <c r="K37" i="40"/>
  <c r="K43" i="40" s="1"/>
  <c r="L31" i="40"/>
  <c r="K31" i="40"/>
  <c r="G31" i="40"/>
  <c r="F31" i="40"/>
  <c r="D31" i="40"/>
  <c r="A31" i="40"/>
  <c r="L29" i="40"/>
  <c r="K29" i="40"/>
  <c r="G29" i="40" s="1"/>
  <c r="F29" i="40"/>
  <c r="D29" i="40"/>
  <c r="A29" i="40"/>
  <c r="K27" i="40"/>
  <c r="G27" i="40" s="1"/>
  <c r="F27" i="40"/>
  <c r="D27" i="40"/>
  <c r="I27" i="40" s="1"/>
  <c r="A27" i="40"/>
  <c r="S26" i="40"/>
  <c r="R26" i="40"/>
  <c r="Q26" i="40"/>
  <c r="U25" i="40"/>
  <c r="T25" i="40"/>
  <c r="S25" i="40"/>
  <c r="K25" i="40"/>
  <c r="G25" i="40" s="1"/>
  <c r="F25" i="40"/>
  <c r="D25" i="40"/>
  <c r="A25" i="40"/>
  <c r="S24" i="40"/>
  <c r="R24" i="40"/>
  <c r="Q24" i="40"/>
  <c r="P24" i="40"/>
  <c r="V24" i="40" s="1"/>
  <c r="U23" i="40"/>
  <c r="T23" i="40"/>
  <c r="S23" i="40"/>
  <c r="V23" i="40" s="1"/>
  <c r="R23" i="40"/>
  <c r="Q23" i="40"/>
  <c r="P23" i="40"/>
  <c r="K23" i="40"/>
  <c r="G23" i="40" s="1"/>
  <c r="F23" i="40"/>
  <c r="D23" i="40"/>
  <c r="A23" i="40"/>
  <c r="S22" i="40"/>
  <c r="R22" i="40"/>
  <c r="Q22" i="40"/>
  <c r="U21" i="40"/>
  <c r="T21" i="40"/>
  <c r="S21" i="40"/>
  <c r="K21" i="40"/>
  <c r="K34" i="40" s="1"/>
  <c r="L33" i="40" s="1"/>
  <c r="F21" i="40"/>
  <c r="D21" i="40"/>
  <c r="A21" i="40"/>
  <c r="S20" i="40"/>
  <c r="R20" i="40"/>
  <c r="Q20" i="40"/>
  <c r="U19" i="40"/>
  <c r="T19" i="40"/>
  <c r="S19" i="40"/>
  <c r="S27" i="40" s="1"/>
  <c r="R19" i="40"/>
  <c r="Z228" i="39"/>
  <c r="Y228" i="39"/>
  <c r="X228" i="39"/>
  <c r="W228" i="39"/>
  <c r="V228" i="39"/>
  <c r="U228" i="39"/>
  <c r="T228" i="39"/>
  <c r="S228" i="39"/>
  <c r="O228" i="39"/>
  <c r="K228" i="39"/>
  <c r="Z227" i="39"/>
  <c r="Y227" i="39"/>
  <c r="X227" i="39"/>
  <c r="W227" i="39"/>
  <c r="V227" i="39"/>
  <c r="U227" i="39"/>
  <c r="T227" i="39"/>
  <c r="S227" i="39"/>
  <c r="O227" i="39"/>
  <c r="K227" i="39"/>
  <c r="Z226" i="39"/>
  <c r="Y226" i="39"/>
  <c r="X226" i="39"/>
  <c r="W226" i="39"/>
  <c r="V226" i="39"/>
  <c r="U226" i="39"/>
  <c r="T226" i="39"/>
  <c r="S226" i="39"/>
  <c r="O226" i="39"/>
  <c r="K226" i="39"/>
  <c r="Z225" i="39"/>
  <c r="Y225" i="39"/>
  <c r="X225" i="39"/>
  <c r="W225" i="39"/>
  <c r="V225" i="39"/>
  <c r="U225" i="39"/>
  <c r="T225" i="39"/>
  <c r="S225" i="39"/>
  <c r="O225" i="39"/>
  <c r="K225" i="39"/>
  <c r="Z224" i="39"/>
  <c r="Y224" i="39"/>
  <c r="X224" i="39"/>
  <c r="W224" i="39"/>
  <c r="V224" i="39"/>
  <c r="U224" i="39"/>
  <c r="T224" i="39"/>
  <c r="S224" i="39"/>
  <c r="O224" i="39"/>
  <c r="K224" i="39"/>
  <c r="Z223" i="39"/>
  <c r="Y223" i="39"/>
  <c r="X223" i="39"/>
  <c r="W223" i="39"/>
  <c r="V223" i="39"/>
  <c r="U223" i="39"/>
  <c r="T223" i="39"/>
  <c r="S223" i="39"/>
  <c r="O223" i="39"/>
  <c r="K223" i="39"/>
  <c r="Z222" i="39"/>
  <c r="Y222" i="39"/>
  <c r="X222" i="39"/>
  <c r="W222" i="39"/>
  <c r="V222" i="39"/>
  <c r="U222" i="39"/>
  <c r="T222" i="39"/>
  <c r="S222" i="39"/>
  <c r="O222" i="39"/>
  <c r="K222" i="39"/>
  <c r="Z221" i="39"/>
  <c r="Y221" i="39"/>
  <c r="X221" i="39"/>
  <c r="W221" i="39"/>
  <c r="V221" i="39"/>
  <c r="U221" i="39"/>
  <c r="T221" i="39"/>
  <c r="S221" i="39"/>
  <c r="O221" i="39"/>
  <c r="K221" i="39"/>
  <c r="Z220" i="39"/>
  <c r="Y220" i="39"/>
  <c r="X220" i="39"/>
  <c r="W220" i="39"/>
  <c r="V220" i="39"/>
  <c r="U220" i="39"/>
  <c r="T220" i="39"/>
  <c r="S220" i="39"/>
  <c r="O220" i="39"/>
  <c r="K220" i="39"/>
  <c r="Z219" i="39"/>
  <c r="Y219" i="39"/>
  <c r="X219" i="39"/>
  <c r="W219" i="39"/>
  <c r="V219" i="39"/>
  <c r="U219" i="39"/>
  <c r="T219" i="39"/>
  <c r="S219" i="39"/>
  <c r="O219" i="39"/>
  <c r="K219" i="39"/>
  <c r="Z218" i="39"/>
  <c r="Y218" i="39"/>
  <c r="X218" i="39"/>
  <c r="W218" i="39"/>
  <c r="V218" i="39"/>
  <c r="U218" i="39"/>
  <c r="T218" i="39"/>
  <c r="S218" i="39"/>
  <c r="O218" i="39"/>
  <c r="K218" i="39"/>
  <c r="A218" i="39"/>
  <c r="Z217" i="39"/>
  <c r="Y217" i="39"/>
  <c r="X217" i="39"/>
  <c r="W217" i="39"/>
  <c r="V217" i="39"/>
  <c r="U217" i="39"/>
  <c r="T217" i="39"/>
  <c r="S217" i="39"/>
  <c r="O217" i="39"/>
  <c r="K217" i="39"/>
  <c r="Z216" i="39"/>
  <c r="Y216" i="39"/>
  <c r="X216" i="39"/>
  <c r="W216" i="39"/>
  <c r="V216" i="39"/>
  <c r="U216" i="39"/>
  <c r="T216" i="39"/>
  <c r="S216" i="39"/>
  <c r="O216" i="39"/>
  <c r="K216" i="39"/>
  <c r="Z215" i="39"/>
  <c r="Y215" i="39"/>
  <c r="X215" i="39"/>
  <c r="W215" i="39"/>
  <c r="V215" i="39"/>
  <c r="U215" i="39"/>
  <c r="T215" i="39"/>
  <c r="S215" i="39"/>
  <c r="O215" i="39"/>
  <c r="K215" i="39"/>
  <c r="Z214" i="39"/>
  <c r="Y214" i="39"/>
  <c r="X214" i="39"/>
  <c r="W214" i="39"/>
  <c r="V214" i="39"/>
  <c r="U214" i="39"/>
  <c r="T214" i="39"/>
  <c r="S214" i="39"/>
  <c r="O214" i="39"/>
  <c r="K214" i="39"/>
  <c r="Z213" i="39"/>
  <c r="Y213" i="39"/>
  <c r="X213" i="39"/>
  <c r="W213" i="39"/>
  <c r="V213" i="39"/>
  <c r="U213" i="39"/>
  <c r="T213" i="39"/>
  <c r="S213" i="39"/>
  <c r="O213" i="39"/>
  <c r="K213" i="39"/>
  <c r="Z212" i="39"/>
  <c r="Y212" i="39"/>
  <c r="X212" i="39"/>
  <c r="W212" i="39"/>
  <c r="V212" i="39"/>
  <c r="U212" i="39"/>
  <c r="T212" i="39"/>
  <c r="S212" i="39"/>
  <c r="O212" i="39"/>
  <c r="K212" i="39"/>
  <c r="Z211" i="39"/>
  <c r="Y211" i="39"/>
  <c r="X211" i="39"/>
  <c r="W211" i="39"/>
  <c r="V211" i="39"/>
  <c r="U211" i="39"/>
  <c r="T211" i="39"/>
  <c r="S211" i="39"/>
  <c r="O211" i="39"/>
  <c r="K211" i="39"/>
  <c r="Z210" i="39"/>
  <c r="Y210" i="39"/>
  <c r="X210" i="39"/>
  <c r="W210" i="39"/>
  <c r="V210" i="39"/>
  <c r="U210" i="39"/>
  <c r="T210" i="39"/>
  <c r="S210" i="39"/>
  <c r="O210" i="39"/>
  <c r="K210" i="39"/>
  <c r="Z209" i="39"/>
  <c r="Y209" i="39"/>
  <c r="X209" i="39"/>
  <c r="W209" i="39"/>
  <c r="V209" i="39"/>
  <c r="U209" i="39"/>
  <c r="T209" i="39"/>
  <c r="S209" i="39"/>
  <c r="O209" i="39"/>
  <c r="K209" i="39"/>
  <c r="Z208" i="39"/>
  <c r="Y208" i="39"/>
  <c r="X208" i="39"/>
  <c r="W208" i="39"/>
  <c r="V208" i="39"/>
  <c r="U208" i="39"/>
  <c r="T208" i="39"/>
  <c r="S208" i="39"/>
  <c r="O208" i="39"/>
  <c r="K208" i="39"/>
  <c r="Z207" i="39"/>
  <c r="Y207" i="39"/>
  <c r="X207" i="39"/>
  <c r="W207" i="39"/>
  <c r="V207" i="39"/>
  <c r="U207" i="39"/>
  <c r="T207" i="39"/>
  <c r="S207" i="39"/>
  <c r="O207" i="39"/>
  <c r="K207" i="39"/>
  <c r="A207" i="39"/>
  <c r="Z206" i="39"/>
  <c r="Y206" i="39"/>
  <c r="X206" i="39"/>
  <c r="W206" i="39"/>
  <c r="V206" i="39"/>
  <c r="U206" i="39"/>
  <c r="T206" i="39"/>
  <c r="S206" i="39"/>
  <c r="O206" i="39"/>
  <c r="K206" i="39"/>
  <c r="Z205" i="39"/>
  <c r="Y205" i="39"/>
  <c r="X205" i="39"/>
  <c r="W205" i="39"/>
  <c r="V205" i="39"/>
  <c r="U205" i="39"/>
  <c r="T205" i="39"/>
  <c r="S205" i="39"/>
  <c r="O205" i="39"/>
  <c r="K205" i="39"/>
  <c r="Z204" i="39"/>
  <c r="Y204" i="39"/>
  <c r="X204" i="39"/>
  <c r="W204" i="39"/>
  <c r="V204" i="39"/>
  <c r="U204" i="39"/>
  <c r="T204" i="39"/>
  <c r="S204" i="39"/>
  <c r="O204" i="39"/>
  <c r="K204" i="39"/>
  <c r="Z203" i="39"/>
  <c r="Y203" i="39"/>
  <c r="X203" i="39"/>
  <c r="W203" i="39"/>
  <c r="V203" i="39"/>
  <c r="U203" i="39"/>
  <c r="T203" i="39"/>
  <c r="S203" i="39"/>
  <c r="O203" i="39"/>
  <c r="K203" i="39"/>
  <c r="Z202" i="39"/>
  <c r="Y202" i="39"/>
  <c r="X202" i="39"/>
  <c r="W202" i="39"/>
  <c r="V202" i="39"/>
  <c r="U202" i="39"/>
  <c r="T202" i="39"/>
  <c r="S202" i="39"/>
  <c r="O202" i="39"/>
  <c r="K202" i="39"/>
  <c r="Z201" i="39"/>
  <c r="Y201" i="39"/>
  <c r="X201" i="39"/>
  <c r="W201" i="39"/>
  <c r="V201" i="39"/>
  <c r="U201" i="39"/>
  <c r="T201" i="39"/>
  <c r="S201" i="39"/>
  <c r="O201" i="39"/>
  <c r="K201" i="39"/>
  <c r="Z200" i="39"/>
  <c r="Y200" i="39"/>
  <c r="X200" i="39"/>
  <c r="W200" i="39"/>
  <c r="V200" i="39"/>
  <c r="U200" i="39"/>
  <c r="T200" i="39"/>
  <c r="S200" i="39"/>
  <c r="O200" i="39"/>
  <c r="K200" i="39"/>
  <c r="Z199" i="39"/>
  <c r="Y199" i="39"/>
  <c r="X199" i="39"/>
  <c r="W199" i="39"/>
  <c r="V199" i="39"/>
  <c r="U199" i="39"/>
  <c r="T199" i="39"/>
  <c r="S199" i="39"/>
  <c r="O199" i="39"/>
  <c r="K199" i="39"/>
  <c r="Z198" i="39"/>
  <c r="Y198" i="39"/>
  <c r="X198" i="39"/>
  <c r="W198" i="39"/>
  <c r="V198" i="39"/>
  <c r="U198" i="39"/>
  <c r="T198" i="39"/>
  <c r="S198" i="39"/>
  <c r="O198" i="39"/>
  <c r="K198" i="39"/>
  <c r="Z197" i="39"/>
  <c r="Y197" i="39"/>
  <c r="X197" i="39"/>
  <c r="W197" i="39"/>
  <c r="V197" i="39"/>
  <c r="U197" i="39"/>
  <c r="T197" i="39"/>
  <c r="S197" i="39"/>
  <c r="O197" i="39"/>
  <c r="K197" i="39"/>
  <c r="Z196" i="39"/>
  <c r="Y196" i="39"/>
  <c r="X196" i="39"/>
  <c r="W196" i="39"/>
  <c r="V196" i="39"/>
  <c r="U196" i="39"/>
  <c r="T196" i="39"/>
  <c r="S196" i="39"/>
  <c r="O196" i="39"/>
  <c r="K196" i="39"/>
  <c r="B196" i="39"/>
  <c r="C196" i="39" s="1"/>
  <c r="B197" i="39" s="1"/>
  <c r="C197" i="39" s="1"/>
  <c r="B198" i="39" s="1"/>
  <c r="C198" i="39" s="1"/>
  <c r="B199" i="39" s="1"/>
  <c r="C199" i="39" s="1"/>
  <c r="B200" i="39" s="1"/>
  <c r="C200" i="39" s="1"/>
  <c r="B201" i="39" s="1"/>
  <c r="C201" i="39" s="1"/>
  <c r="B202" i="39" s="1"/>
  <c r="C202" i="39" s="1"/>
  <c r="B203" i="39" s="1"/>
  <c r="C203" i="39" s="1"/>
  <c r="B204" i="39" s="1"/>
  <c r="C204" i="39" s="1"/>
  <c r="B205" i="39" s="1"/>
  <c r="C205" i="39" s="1"/>
  <c r="B206" i="39" s="1"/>
  <c r="C206" i="39" s="1"/>
  <c r="A196" i="39"/>
  <c r="Z195" i="39"/>
  <c r="Y195" i="39"/>
  <c r="X195" i="39"/>
  <c r="W195" i="39"/>
  <c r="V195" i="39"/>
  <c r="U195" i="39"/>
  <c r="T195" i="39"/>
  <c r="S195" i="39"/>
  <c r="O195" i="39"/>
  <c r="K195" i="39"/>
  <c r="Z194" i="39"/>
  <c r="Y194" i="39"/>
  <c r="X194" i="39"/>
  <c r="W194" i="39"/>
  <c r="V194" i="39"/>
  <c r="U194" i="39"/>
  <c r="T194" i="39"/>
  <c r="S194" i="39"/>
  <c r="O194" i="39"/>
  <c r="K194" i="39"/>
  <c r="Z193" i="39"/>
  <c r="Y193" i="39"/>
  <c r="X193" i="39"/>
  <c r="W193" i="39"/>
  <c r="V193" i="39"/>
  <c r="U193" i="39"/>
  <c r="T193" i="39"/>
  <c r="S193" i="39"/>
  <c r="O193" i="39"/>
  <c r="K193" i="39"/>
  <c r="Z192" i="39"/>
  <c r="Y192" i="39"/>
  <c r="X192" i="39"/>
  <c r="W192" i="39"/>
  <c r="V192" i="39"/>
  <c r="U192" i="39"/>
  <c r="T192" i="39"/>
  <c r="S192" i="39"/>
  <c r="O192" i="39"/>
  <c r="K192" i="39"/>
  <c r="Z191" i="39"/>
  <c r="Y191" i="39"/>
  <c r="X191" i="39"/>
  <c r="W191" i="39"/>
  <c r="V191" i="39"/>
  <c r="U191" i="39"/>
  <c r="T191" i="39"/>
  <c r="S191" i="39"/>
  <c r="O191" i="39"/>
  <c r="K191" i="39"/>
  <c r="Z190" i="39"/>
  <c r="Y190" i="39"/>
  <c r="X190" i="39"/>
  <c r="W190" i="39"/>
  <c r="V190" i="39"/>
  <c r="U190" i="39"/>
  <c r="T190" i="39"/>
  <c r="S190" i="39"/>
  <c r="O190" i="39"/>
  <c r="K190" i="39"/>
  <c r="Z189" i="39"/>
  <c r="Y189" i="39"/>
  <c r="X189" i="39"/>
  <c r="W189" i="39"/>
  <c r="V189" i="39"/>
  <c r="U189" i="39"/>
  <c r="T189" i="39"/>
  <c r="S189" i="39"/>
  <c r="O189" i="39"/>
  <c r="K189" i="39"/>
  <c r="Z188" i="39"/>
  <c r="Y188" i="39"/>
  <c r="X188" i="39"/>
  <c r="W188" i="39"/>
  <c r="V188" i="39"/>
  <c r="U188" i="39"/>
  <c r="T188" i="39"/>
  <c r="S188" i="39"/>
  <c r="O188" i="39"/>
  <c r="K188" i="39"/>
  <c r="Z187" i="39"/>
  <c r="Y187" i="39"/>
  <c r="X187" i="39"/>
  <c r="W187" i="39"/>
  <c r="V187" i="39"/>
  <c r="U187" i="39"/>
  <c r="T187" i="39"/>
  <c r="S187" i="39"/>
  <c r="O187" i="39"/>
  <c r="K187" i="39"/>
  <c r="Z186" i="39"/>
  <c r="Y186" i="39"/>
  <c r="X186" i="39"/>
  <c r="W186" i="39"/>
  <c r="V186" i="39"/>
  <c r="U186" i="39"/>
  <c r="T186" i="39"/>
  <c r="S186" i="39"/>
  <c r="O186" i="39"/>
  <c r="K186" i="39"/>
  <c r="Z185" i="39"/>
  <c r="Y185" i="39"/>
  <c r="X185" i="39"/>
  <c r="W185" i="39"/>
  <c r="V185" i="39"/>
  <c r="U185" i="39"/>
  <c r="T185" i="39"/>
  <c r="S185" i="39"/>
  <c r="O185" i="39"/>
  <c r="K185" i="39"/>
  <c r="B185" i="39"/>
  <c r="C185" i="39" s="1"/>
  <c r="B186" i="39" s="1"/>
  <c r="C186" i="39" s="1"/>
  <c r="B187" i="39" s="1"/>
  <c r="C187" i="39" s="1"/>
  <c r="B188" i="39" s="1"/>
  <c r="C188" i="39" s="1"/>
  <c r="B189" i="39" s="1"/>
  <c r="C189" i="39" s="1"/>
  <c r="B190" i="39" s="1"/>
  <c r="C190" i="39" s="1"/>
  <c r="B191" i="39" s="1"/>
  <c r="C191" i="39" s="1"/>
  <c r="B192" i="39" s="1"/>
  <c r="C192" i="39" s="1"/>
  <c r="B193" i="39" s="1"/>
  <c r="C193" i="39" s="1"/>
  <c r="B194" i="39" s="1"/>
  <c r="C194" i="39" s="1"/>
  <c r="B195" i="39" s="1"/>
  <c r="C195" i="39" s="1"/>
  <c r="A185" i="39"/>
  <c r="Z184" i="39"/>
  <c r="Y184" i="39"/>
  <c r="X184" i="39"/>
  <c r="W184" i="39"/>
  <c r="V184" i="39"/>
  <c r="R137" i="39" s="1"/>
  <c r="U184" i="39"/>
  <c r="T184" i="39"/>
  <c r="S184" i="39"/>
  <c r="O184" i="39"/>
  <c r="K184" i="39"/>
  <c r="Z183" i="39"/>
  <c r="Y183" i="39"/>
  <c r="X183" i="39"/>
  <c r="W183" i="39"/>
  <c r="V183" i="39"/>
  <c r="U183" i="39"/>
  <c r="T183" i="39"/>
  <c r="S183" i="39"/>
  <c r="O183" i="39"/>
  <c r="K183" i="39"/>
  <c r="Z182" i="39"/>
  <c r="Y182" i="39"/>
  <c r="X182" i="39"/>
  <c r="W182" i="39"/>
  <c r="V182" i="39"/>
  <c r="U182" i="39"/>
  <c r="T182" i="39"/>
  <c r="S182" i="39"/>
  <c r="O182" i="39"/>
  <c r="K182" i="39"/>
  <c r="Z181" i="39"/>
  <c r="Y181" i="39"/>
  <c r="X181" i="39"/>
  <c r="W181" i="39"/>
  <c r="V181" i="39"/>
  <c r="U181" i="39"/>
  <c r="T181" i="39"/>
  <c r="S181" i="39"/>
  <c r="O181" i="39"/>
  <c r="K181" i="39"/>
  <c r="Z180" i="39"/>
  <c r="Y180" i="39"/>
  <c r="X180" i="39"/>
  <c r="W180" i="39"/>
  <c r="V180" i="39"/>
  <c r="U180" i="39"/>
  <c r="T180" i="39"/>
  <c r="S180" i="39"/>
  <c r="O180" i="39"/>
  <c r="K180" i="39"/>
  <c r="Z179" i="39"/>
  <c r="Y179" i="39"/>
  <c r="X179" i="39"/>
  <c r="W179" i="39"/>
  <c r="V179" i="39"/>
  <c r="U179" i="39"/>
  <c r="T179" i="39"/>
  <c r="S179" i="39"/>
  <c r="O179" i="39"/>
  <c r="K179" i="39"/>
  <c r="Z178" i="39"/>
  <c r="Y178" i="39"/>
  <c r="X178" i="39"/>
  <c r="W178" i="39"/>
  <c r="V178" i="39"/>
  <c r="U178" i="39"/>
  <c r="T178" i="39"/>
  <c r="S178" i="39"/>
  <c r="O178" i="39"/>
  <c r="K178" i="39"/>
  <c r="Z177" i="39"/>
  <c r="Y177" i="39"/>
  <c r="X177" i="39"/>
  <c r="W177" i="39"/>
  <c r="V177" i="39"/>
  <c r="U177" i="39"/>
  <c r="T177" i="39"/>
  <c r="S177" i="39"/>
  <c r="O177" i="39"/>
  <c r="K177" i="39"/>
  <c r="Z176" i="39"/>
  <c r="Y176" i="39"/>
  <c r="X176" i="39"/>
  <c r="W176" i="39"/>
  <c r="V176" i="39"/>
  <c r="U176" i="39"/>
  <c r="T176" i="39"/>
  <c r="S176" i="39"/>
  <c r="O176" i="39"/>
  <c r="K176" i="39"/>
  <c r="Z175" i="39"/>
  <c r="Y175" i="39"/>
  <c r="X175" i="39"/>
  <c r="W175" i="39"/>
  <c r="V175" i="39"/>
  <c r="U175" i="39"/>
  <c r="T175" i="39"/>
  <c r="S175" i="39"/>
  <c r="O175" i="39"/>
  <c r="K175" i="39"/>
  <c r="Z174" i="39"/>
  <c r="Y174" i="39"/>
  <c r="X174" i="39"/>
  <c r="W174" i="39"/>
  <c r="V174" i="39"/>
  <c r="U174" i="39"/>
  <c r="T174" i="39"/>
  <c r="S174" i="39"/>
  <c r="O174" i="39"/>
  <c r="K174" i="39"/>
  <c r="C174" i="39"/>
  <c r="B175" i="39" s="1"/>
  <c r="C175" i="39" s="1"/>
  <c r="B176" i="39" s="1"/>
  <c r="C176" i="39" s="1"/>
  <c r="B177" i="39" s="1"/>
  <c r="C177" i="39" s="1"/>
  <c r="B178" i="39" s="1"/>
  <c r="C178" i="39" s="1"/>
  <c r="B179" i="39" s="1"/>
  <c r="C179" i="39" s="1"/>
  <c r="B180" i="39" s="1"/>
  <c r="C180" i="39" s="1"/>
  <c r="B181" i="39" s="1"/>
  <c r="C181" i="39" s="1"/>
  <c r="B182" i="39" s="1"/>
  <c r="C182" i="39" s="1"/>
  <c r="B183" i="39" s="1"/>
  <c r="C183" i="39" s="1"/>
  <c r="B184" i="39" s="1"/>
  <c r="C184" i="39" s="1"/>
  <c r="B174" i="39"/>
  <c r="A174" i="39"/>
  <c r="Z173" i="39"/>
  <c r="Y173" i="39"/>
  <c r="X173" i="39"/>
  <c r="W173" i="39"/>
  <c r="V173" i="39"/>
  <c r="U173" i="39"/>
  <c r="T173" i="39"/>
  <c r="S173" i="39"/>
  <c r="O173" i="39"/>
  <c r="K173" i="39"/>
  <c r="Z172" i="39"/>
  <c r="Y172" i="39"/>
  <c r="X172" i="39"/>
  <c r="W172" i="39"/>
  <c r="V172" i="39"/>
  <c r="U172" i="39"/>
  <c r="T172" i="39"/>
  <c r="S172" i="39"/>
  <c r="O172" i="39"/>
  <c r="K172" i="39"/>
  <c r="Z171" i="39"/>
  <c r="Y171" i="39"/>
  <c r="X171" i="39"/>
  <c r="W171" i="39"/>
  <c r="V171" i="39"/>
  <c r="U171" i="39"/>
  <c r="T171" i="39"/>
  <c r="S171" i="39"/>
  <c r="O171" i="39"/>
  <c r="K171" i="39"/>
  <c r="Z170" i="39"/>
  <c r="Y170" i="39"/>
  <c r="X170" i="39"/>
  <c r="W170" i="39"/>
  <c r="V170" i="39"/>
  <c r="U170" i="39"/>
  <c r="T170" i="39"/>
  <c r="S170" i="39"/>
  <c r="O170" i="39"/>
  <c r="K170" i="39"/>
  <c r="Z169" i="39"/>
  <c r="Y169" i="39"/>
  <c r="X169" i="39"/>
  <c r="W169" i="39"/>
  <c r="V169" i="39"/>
  <c r="U169" i="39"/>
  <c r="T169" i="39"/>
  <c r="S169" i="39"/>
  <c r="O169" i="39"/>
  <c r="K169" i="39"/>
  <c r="Z168" i="39"/>
  <c r="Y168" i="39"/>
  <c r="X168" i="39"/>
  <c r="W168" i="39"/>
  <c r="V168" i="39"/>
  <c r="U168" i="39"/>
  <c r="T168" i="39"/>
  <c r="S168" i="39"/>
  <c r="O168" i="39"/>
  <c r="K168" i="39"/>
  <c r="Z167" i="39"/>
  <c r="Y167" i="39"/>
  <c r="X167" i="39"/>
  <c r="W167" i="39"/>
  <c r="V167" i="39"/>
  <c r="U167" i="39"/>
  <c r="T167" i="39"/>
  <c r="S167" i="39"/>
  <c r="O167" i="39"/>
  <c r="K167" i="39"/>
  <c r="Z166" i="39"/>
  <c r="Y166" i="39"/>
  <c r="X166" i="39"/>
  <c r="W166" i="39"/>
  <c r="V166" i="39"/>
  <c r="U166" i="39"/>
  <c r="T166" i="39"/>
  <c r="S166" i="39"/>
  <c r="O166" i="39"/>
  <c r="K166" i="39"/>
  <c r="Z165" i="39"/>
  <c r="Y165" i="39"/>
  <c r="X165" i="39"/>
  <c r="W165" i="39"/>
  <c r="V165" i="39"/>
  <c r="U165" i="39"/>
  <c r="T165" i="39"/>
  <c r="S165" i="39"/>
  <c r="O165" i="39"/>
  <c r="K165" i="39"/>
  <c r="Z164" i="39"/>
  <c r="Y164" i="39"/>
  <c r="X164" i="39"/>
  <c r="W164" i="39"/>
  <c r="V164" i="39"/>
  <c r="U164" i="39"/>
  <c r="T164" i="39"/>
  <c r="S164" i="39"/>
  <c r="O164" i="39"/>
  <c r="K164" i="39"/>
  <c r="Z163" i="39"/>
  <c r="Y163" i="39"/>
  <c r="X163" i="39"/>
  <c r="W163" i="39"/>
  <c r="V163" i="39"/>
  <c r="U163" i="39"/>
  <c r="T163" i="39"/>
  <c r="S163" i="39"/>
  <c r="O163" i="39"/>
  <c r="K163" i="39"/>
  <c r="Z162" i="39"/>
  <c r="Z229" i="39" s="1"/>
  <c r="Y162" i="39"/>
  <c r="Y229" i="39" s="1"/>
  <c r="X162" i="39"/>
  <c r="P139" i="39" s="1"/>
  <c r="V139" i="39" s="1"/>
  <c r="W162" i="39"/>
  <c r="W229" i="39" s="1"/>
  <c r="V162" i="39"/>
  <c r="V229" i="39" s="1"/>
  <c r="U162" i="39"/>
  <c r="U229" i="39" s="1"/>
  <c r="T162" i="39"/>
  <c r="T229" i="39" s="1"/>
  <c r="S162" i="39"/>
  <c r="S229" i="39" s="1"/>
  <c r="O162" i="39"/>
  <c r="K162" i="39"/>
  <c r="C162" i="39"/>
  <c r="B163" i="39" s="1"/>
  <c r="C163" i="39" s="1"/>
  <c r="B164" i="39" s="1"/>
  <c r="C164" i="39" s="1"/>
  <c r="B165" i="39" s="1"/>
  <c r="C165" i="39" s="1"/>
  <c r="B166" i="39" s="1"/>
  <c r="C166" i="39" s="1"/>
  <c r="B167" i="39" s="1"/>
  <c r="C167" i="39" s="1"/>
  <c r="B168" i="39" s="1"/>
  <c r="C168" i="39" s="1"/>
  <c r="B169" i="39" s="1"/>
  <c r="C169" i="39" s="1"/>
  <c r="B170" i="39" s="1"/>
  <c r="C170" i="39" s="1"/>
  <c r="B171" i="39" s="1"/>
  <c r="C171" i="39" s="1"/>
  <c r="B172" i="39" s="1"/>
  <c r="C172" i="39" s="1"/>
  <c r="B173" i="39" s="1"/>
  <c r="C173" i="39" s="1"/>
  <c r="B162" i="39"/>
  <c r="A162" i="39"/>
  <c r="L158" i="39"/>
  <c r="K157" i="39"/>
  <c r="K156" i="39"/>
  <c r="K155" i="39"/>
  <c r="K154" i="39"/>
  <c r="K153" i="39"/>
  <c r="K152" i="39"/>
  <c r="K158" i="39" s="1"/>
  <c r="K149" i="39"/>
  <c r="L148" i="39" s="1"/>
  <c r="K146" i="39"/>
  <c r="G146" i="39" s="1"/>
  <c r="F146" i="39"/>
  <c r="D146" i="39"/>
  <c r="A146" i="39"/>
  <c r="K144" i="39"/>
  <c r="L144" i="39" s="1"/>
  <c r="G144" i="39"/>
  <c r="F144" i="39"/>
  <c r="D144" i="39"/>
  <c r="A144" i="39"/>
  <c r="K142" i="39"/>
  <c r="L142" i="39" s="1"/>
  <c r="H142" i="39"/>
  <c r="J142" i="39" s="1"/>
  <c r="L143" i="39" s="1"/>
  <c r="G142" i="39"/>
  <c r="F142" i="39"/>
  <c r="D142" i="39"/>
  <c r="A142" i="39"/>
  <c r="U141" i="39"/>
  <c r="T141" i="39"/>
  <c r="H144" i="39" s="1"/>
  <c r="S141" i="39"/>
  <c r="R141" i="39"/>
  <c r="Q141" i="39"/>
  <c r="P141" i="39"/>
  <c r="V141" i="39" s="1"/>
  <c r="V140" i="39"/>
  <c r="U140" i="39"/>
  <c r="T140" i="39"/>
  <c r="S140" i="39"/>
  <c r="R140" i="39"/>
  <c r="Q140" i="39"/>
  <c r="P140" i="39"/>
  <c r="K140" i="39"/>
  <c r="L140" i="39" s="1"/>
  <c r="H140" i="39"/>
  <c r="J140" i="39" s="1"/>
  <c r="L141" i="39" s="1"/>
  <c r="G140" i="39"/>
  <c r="F140" i="39"/>
  <c r="D140" i="39"/>
  <c r="A140" i="39"/>
  <c r="U139" i="39"/>
  <c r="T139" i="39"/>
  <c r="S139" i="39"/>
  <c r="R139" i="39"/>
  <c r="Q139" i="39"/>
  <c r="V138" i="39"/>
  <c r="U138" i="39"/>
  <c r="T138" i="39"/>
  <c r="S138" i="39"/>
  <c r="R138" i="39"/>
  <c r="Q138" i="39"/>
  <c r="P138" i="39"/>
  <c r="K138" i="39"/>
  <c r="L138" i="39" s="1"/>
  <c r="H138" i="39"/>
  <c r="J138" i="39" s="1"/>
  <c r="L139" i="39" s="1"/>
  <c r="G138" i="39"/>
  <c r="F138" i="39"/>
  <c r="D138" i="39"/>
  <c r="A138" i="39"/>
  <c r="U137" i="39"/>
  <c r="T137" i="39"/>
  <c r="S137" i="39"/>
  <c r="Q137" i="39"/>
  <c r="P137" i="39"/>
  <c r="V137" i="39" s="1"/>
  <c r="V136" i="39"/>
  <c r="U136" i="39"/>
  <c r="T136" i="39"/>
  <c r="S136" i="39"/>
  <c r="R136" i="39"/>
  <c r="Q136" i="39"/>
  <c r="Q142" i="39" s="1"/>
  <c r="I138" i="39" s="1"/>
  <c r="P136" i="39"/>
  <c r="K136" i="39"/>
  <c r="L136" i="39" s="1"/>
  <c r="H136" i="39"/>
  <c r="J136" i="39" s="1"/>
  <c r="G136" i="39"/>
  <c r="F136" i="39"/>
  <c r="D136" i="39"/>
  <c r="A136" i="39"/>
  <c r="U135" i="39"/>
  <c r="T135" i="39"/>
  <c r="S135" i="39"/>
  <c r="R135" i="39"/>
  <c r="R142" i="39" s="1"/>
  <c r="I140" i="39" s="1"/>
  <c r="Q135" i="39"/>
  <c r="P135" i="39"/>
  <c r="V135" i="39" s="1"/>
  <c r="V134" i="39"/>
  <c r="U134" i="39"/>
  <c r="U142" i="39" s="1"/>
  <c r="T134" i="39"/>
  <c r="T142" i="39" s="1"/>
  <c r="I144" i="39" s="1"/>
  <c r="S134" i="39"/>
  <c r="S142" i="39" s="1"/>
  <c r="I142" i="39" s="1"/>
  <c r="R134" i="39"/>
  <c r="Q134" i="39"/>
  <c r="P134" i="39"/>
  <c r="P142" i="39" s="1"/>
  <c r="Z113" i="39"/>
  <c r="Y113" i="39"/>
  <c r="X113" i="39"/>
  <c r="W113" i="39"/>
  <c r="V113" i="39"/>
  <c r="U113" i="39"/>
  <c r="T113" i="39"/>
  <c r="S113" i="39"/>
  <c r="O113" i="39"/>
  <c r="K113" i="39"/>
  <c r="Z112" i="39"/>
  <c r="Y112" i="39"/>
  <c r="X112" i="39"/>
  <c r="W112" i="39"/>
  <c r="V112" i="39"/>
  <c r="U112" i="39"/>
  <c r="T112" i="39"/>
  <c r="S112" i="39"/>
  <c r="O112" i="39"/>
  <c r="K112" i="39"/>
  <c r="Z111" i="39"/>
  <c r="Y111" i="39"/>
  <c r="X111" i="39"/>
  <c r="W111" i="39"/>
  <c r="V111" i="39"/>
  <c r="U111" i="39"/>
  <c r="T111" i="39"/>
  <c r="S111" i="39"/>
  <c r="O111" i="39"/>
  <c r="K111" i="39"/>
  <c r="Z110" i="39"/>
  <c r="Y110" i="39"/>
  <c r="X110" i="39"/>
  <c r="W110" i="39"/>
  <c r="V110" i="39"/>
  <c r="U110" i="39"/>
  <c r="T110" i="39"/>
  <c r="S110" i="39"/>
  <c r="O110" i="39"/>
  <c r="K110" i="39"/>
  <c r="Z109" i="39"/>
  <c r="Y109" i="39"/>
  <c r="X109" i="39"/>
  <c r="W109" i="39"/>
  <c r="V109" i="39"/>
  <c r="U109" i="39"/>
  <c r="T109" i="39"/>
  <c r="S109" i="39"/>
  <c r="O109" i="39"/>
  <c r="K109" i="39"/>
  <c r="Z108" i="39"/>
  <c r="Y108" i="39"/>
  <c r="X108" i="39"/>
  <c r="W108" i="39"/>
  <c r="V108" i="39"/>
  <c r="U108" i="39"/>
  <c r="T108" i="39"/>
  <c r="S108" i="39"/>
  <c r="O108" i="39"/>
  <c r="K108" i="39"/>
  <c r="Z107" i="39"/>
  <c r="Y107" i="39"/>
  <c r="X107" i="39"/>
  <c r="W107" i="39"/>
  <c r="V107" i="39"/>
  <c r="U107" i="39"/>
  <c r="T107" i="39"/>
  <c r="S107" i="39"/>
  <c r="O107" i="39"/>
  <c r="K107" i="39"/>
  <c r="Z106" i="39"/>
  <c r="Y106" i="39"/>
  <c r="X106" i="39"/>
  <c r="W106" i="39"/>
  <c r="V106" i="39"/>
  <c r="U106" i="39"/>
  <c r="T106" i="39"/>
  <c r="S106" i="39"/>
  <c r="O106" i="39"/>
  <c r="K106" i="39"/>
  <c r="Z105" i="39"/>
  <c r="Y105" i="39"/>
  <c r="X105" i="39"/>
  <c r="W105" i="39"/>
  <c r="V105" i="39"/>
  <c r="U105" i="39"/>
  <c r="T105" i="39"/>
  <c r="S105" i="39"/>
  <c r="O105" i="39"/>
  <c r="K105" i="39"/>
  <c r="Z104" i="39"/>
  <c r="Y104" i="39"/>
  <c r="X104" i="39"/>
  <c r="W104" i="39"/>
  <c r="V104" i="39"/>
  <c r="U104" i="39"/>
  <c r="T104" i="39"/>
  <c r="S104" i="39"/>
  <c r="O104" i="39"/>
  <c r="K104" i="39"/>
  <c r="Z103" i="39"/>
  <c r="Y103" i="39"/>
  <c r="X103" i="39"/>
  <c r="W103" i="39"/>
  <c r="V103" i="39"/>
  <c r="U103" i="39"/>
  <c r="T103" i="39"/>
  <c r="S103" i="39"/>
  <c r="O103" i="39"/>
  <c r="K103" i="39"/>
  <c r="A103" i="39"/>
  <c r="Z102" i="39"/>
  <c r="Y102" i="39"/>
  <c r="X102" i="39"/>
  <c r="W102" i="39"/>
  <c r="V102" i="39"/>
  <c r="U102" i="39"/>
  <c r="T102" i="39"/>
  <c r="S102" i="39"/>
  <c r="O102" i="39"/>
  <c r="K102" i="39"/>
  <c r="Z101" i="39"/>
  <c r="Y101" i="39"/>
  <c r="X101" i="39"/>
  <c r="W101" i="39"/>
  <c r="V101" i="39"/>
  <c r="U101" i="39"/>
  <c r="T101" i="39"/>
  <c r="S101" i="39"/>
  <c r="O101" i="39"/>
  <c r="K101" i="39"/>
  <c r="Z100" i="39"/>
  <c r="Y100" i="39"/>
  <c r="X100" i="39"/>
  <c r="W100" i="39"/>
  <c r="V100" i="39"/>
  <c r="U100" i="39"/>
  <c r="T100" i="39"/>
  <c r="S100" i="39"/>
  <c r="O100" i="39"/>
  <c r="K100" i="39"/>
  <c r="Z99" i="39"/>
  <c r="Y99" i="39"/>
  <c r="X99" i="39"/>
  <c r="W99" i="39"/>
  <c r="V99" i="39"/>
  <c r="U99" i="39"/>
  <c r="T99" i="39"/>
  <c r="S99" i="39"/>
  <c r="O99" i="39"/>
  <c r="K99" i="39"/>
  <c r="Z98" i="39"/>
  <c r="Y98" i="39"/>
  <c r="X98" i="39"/>
  <c r="W98" i="39"/>
  <c r="V98" i="39"/>
  <c r="U98" i="39"/>
  <c r="T98" i="39"/>
  <c r="S98" i="39"/>
  <c r="O98" i="39"/>
  <c r="K98" i="39"/>
  <c r="Z97" i="39"/>
  <c r="Y97" i="39"/>
  <c r="X97" i="39"/>
  <c r="W97" i="39"/>
  <c r="V97" i="39"/>
  <c r="U97" i="39"/>
  <c r="T97" i="39"/>
  <c r="S97" i="39"/>
  <c r="O97" i="39"/>
  <c r="K97" i="39"/>
  <c r="Z96" i="39"/>
  <c r="Y96" i="39"/>
  <c r="X96" i="39"/>
  <c r="W96" i="39"/>
  <c r="V96" i="39"/>
  <c r="U96" i="39"/>
  <c r="T96" i="39"/>
  <c r="S96" i="39"/>
  <c r="O96" i="39"/>
  <c r="K96" i="39"/>
  <c r="Z95" i="39"/>
  <c r="Y95" i="39"/>
  <c r="X95" i="39"/>
  <c r="W95" i="39"/>
  <c r="V95" i="39"/>
  <c r="U95" i="39"/>
  <c r="T95" i="39"/>
  <c r="S95" i="39"/>
  <c r="O95" i="39"/>
  <c r="K95" i="39"/>
  <c r="Z94" i="39"/>
  <c r="Y94" i="39"/>
  <c r="X94" i="39"/>
  <c r="W94" i="39"/>
  <c r="V94" i="39"/>
  <c r="T22" i="39" s="1"/>
  <c r="U94" i="39"/>
  <c r="T94" i="39"/>
  <c r="S94" i="39"/>
  <c r="O94" i="39"/>
  <c r="K94" i="39"/>
  <c r="Z93" i="39"/>
  <c r="T26" i="39" s="1"/>
  <c r="Y93" i="39"/>
  <c r="X93" i="39"/>
  <c r="W93" i="39"/>
  <c r="V93" i="39"/>
  <c r="U93" i="39"/>
  <c r="T93" i="39"/>
  <c r="T20" i="39" s="1"/>
  <c r="T27" i="39" s="1"/>
  <c r="S93" i="39"/>
  <c r="O93" i="39"/>
  <c r="K93" i="39"/>
  <c r="Z92" i="39"/>
  <c r="Y92" i="39"/>
  <c r="X92" i="39"/>
  <c r="W92" i="39"/>
  <c r="V92" i="39"/>
  <c r="U92" i="39"/>
  <c r="T92" i="39"/>
  <c r="S92" i="39"/>
  <c r="O92" i="39"/>
  <c r="K92" i="39"/>
  <c r="A92" i="39"/>
  <c r="Z91" i="39"/>
  <c r="Y91" i="39"/>
  <c r="X91" i="39"/>
  <c r="T24" i="39" s="1"/>
  <c r="W91" i="39"/>
  <c r="V91" i="39"/>
  <c r="U91" i="39"/>
  <c r="T91" i="39"/>
  <c r="S91" i="39"/>
  <c r="O91" i="39"/>
  <c r="K91" i="39"/>
  <c r="Z90" i="39"/>
  <c r="Y90" i="39"/>
  <c r="X90" i="39"/>
  <c r="W90" i="39"/>
  <c r="V90" i="39"/>
  <c r="U90" i="39"/>
  <c r="T90" i="39"/>
  <c r="S90" i="39"/>
  <c r="O90" i="39"/>
  <c r="K90" i="39"/>
  <c r="Z89" i="39"/>
  <c r="Y89" i="39"/>
  <c r="X89" i="39"/>
  <c r="W89" i="39"/>
  <c r="V89" i="39"/>
  <c r="U89" i="39"/>
  <c r="T89" i="39"/>
  <c r="S89" i="39"/>
  <c r="O89" i="39"/>
  <c r="K89" i="39"/>
  <c r="Z88" i="39"/>
  <c r="Y88" i="39"/>
  <c r="X88" i="39"/>
  <c r="W88" i="39"/>
  <c r="V88" i="39"/>
  <c r="U88" i="39"/>
  <c r="T88" i="39"/>
  <c r="S88" i="39"/>
  <c r="O88" i="39"/>
  <c r="K88" i="39"/>
  <c r="Z87" i="39"/>
  <c r="Y87" i="39"/>
  <c r="X87" i="39"/>
  <c r="W87" i="39"/>
  <c r="V87" i="39"/>
  <c r="U87" i="39"/>
  <c r="T87" i="39"/>
  <c r="S87" i="39"/>
  <c r="O87" i="39"/>
  <c r="K87" i="39"/>
  <c r="Z86" i="39"/>
  <c r="Y86" i="39"/>
  <c r="X86" i="39"/>
  <c r="W86" i="39"/>
  <c r="V86" i="39"/>
  <c r="U86" i="39"/>
  <c r="T86" i="39"/>
  <c r="S86" i="39"/>
  <c r="O86" i="39"/>
  <c r="K86" i="39"/>
  <c r="Z85" i="39"/>
  <c r="Y85" i="39"/>
  <c r="X85" i="39"/>
  <c r="W85" i="39"/>
  <c r="V85" i="39"/>
  <c r="U85" i="39"/>
  <c r="T85" i="39"/>
  <c r="S85" i="39"/>
  <c r="O85" i="39"/>
  <c r="K85" i="39"/>
  <c r="Z84" i="39"/>
  <c r="Y84" i="39"/>
  <c r="X84" i="39"/>
  <c r="W84" i="39"/>
  <c r="V84" i="39"/>
  <c r="U84" i="39"/>
  <c r="T84" i="39"/>
  <c r="S84" i="39"/>
  <c r="O84" i="39"/>
  <c r="K84" i="39"/>
  <c r="Z83" i="39"/>
  <c r="Y83" i="39"/>
  <c r="X83" i="39"/>
  <c r="W83" i="39"/>
  <c r="V83" i="39"/>
  <c r="U83" i="39"/>
  <c r="T83" i="39"/>
  <c r="S83" i="39"/>
  <c r="O83" i="39"/>
  <c r="K83" i="39"/>
  <c r="Z82" i="39"/>
  <c r="Y82" i="39"/>
  <c r="X82" i="39"/>
  <c r="W82" i="39"/>
  <c r="V82" i="39"/>
  <c r="U82" i="39"/>
  <c r="T82" i="39"/>
  <c r="S82" i="39"/>
  <c r="O82" i="39"/>
  <c r="K82" i="39"/>
  <c r="Z81" i="39"/>
  <c r="Y81" i="39"/>
  <c r="X81" i="39"/>
  <c r="W81" i="39"/>
  <c r="V81" i="39"/>
  <c r="U81" i="39"/>
  <c r="T81" i="39"/>
  <c r="S81" i="39"/>
  <c r="O81" i="39"/>
  <c r="K81" i="39"/>
  <c r="C81" i="39"/>
  <c r="B82" i="39" s="1"/>
  <c r="C82" i="39" s="1"/>
  <c r="B83" i="39" s="1"/>
  <c r="C83" i="39" s="1"/>
  <c r="B84" i="39" s="1"/>
  <c r="C84" i="39" s="1"/>
  <c r="B85" i="39" s="1"/>
  <c r="C85" i="39" s="1"/>
  <c r="B86" i="39" s="1"/>
  <c r="C86" i="39" s="1"/>
  <c r="B87" i="39" s="1"/>
  <c r="C87" i="39" s="1"/>
  <c r="B88" i="39" s="1"/>
  <c r="C88" i="39" s="1"/>
  <c r="B89" i="39" s="1"/>
  <c r="C89" i="39" s="1"/>
  <c r="B90" i="39" s="1"/>
  <c r="C90" i="39" s="1"/>
  <c r="B91" i="39" s="1"/>
  <c r="C91" i="39" s="1"/>
  <c r="B81" i="39"/>
  <c r="A81" i="39"/>
  <c r="Z80" i="39"/>
  <c r="Y80" i="39"/>
  <c r="X80" i="39"/>
  <c r="S24" i="39" s="1"/>
  <c r="W80" i="39"/>
  <c r="V80" i="39"/>
  <c r="U80" i="39"/>
  <c r="T80" i="39"/>
  <c r="S80" i="39"/>
  <c r="O80" i="39"/>
  <c r="K80" i="39"/>
  <c r="Z79" i="39"/>
  <c r="Y79" i="39"/>
  <c r="X79" i="39"/>
  <c r="W79" i="39"/>
  <c r="V79" i="39"/>
  <c r="U79" i="39"/>
  <c r="T79" i="39"/>
  <c r="S79" i="39"/>
  <c r="O79" i="39"/>
  <c r="K79" i="39"/>
  <c r="Z78" i="39"/>
  <c r="Y78" i="39"/>
  <c r="X78" i="39"/>
  <c r="W78" i="39"/>
  <c r="V78" i="39"/>
  <c r="U78" i="39"/>
  <c r="T78" i="39"/>
  <c r="S78" i="39"/>
  <c r="O78" i="39"/>
  <c r="K78" i="39"/>
  <c r="Z77" i="39"/>
  <c r="Y77" i="39"/>
  <c r="X77" i="39"/>
  <c r="W77" i="39"/>
  <c r="V77" i="39"/>
  <c r="U77" i="39"/>
  <c r="T77" i="39"/>
  <c r="S77" i="39"/>
  <c r="O77" i="39"/>
  <c r="K77" i="39"/>
  <c r="Z76" i="39"/>
  <c r="Y76" i="39"/>
  <c r="X76" i="39"/>
  <c r="W76" i="39"/>
  <c r="V76" i="39"/>
  <c r="U76" i="39"/>
  <c r="T76" i="39"/>
  <c r="S76" i="39"/>
  <c r="O76" i="39"/>
  <c r="K76" i="39"/>
  <c r="Z75" i="39"/>
  <c r="Y75" i="39"/>
  <c r="X75" i="39"/>
  <c r="W75" i="39"/>
  <c r="V75" i="39"/>
  <c r="U75" i="39"/>
  <c r="T75" i="39"/>
  <c r="S75" i="39"/>
  <c r="O75" i="39"/>
  <c r="K75" i="39"/>
  <c r="Z74" i="39"/>
  <c r="Y74" i="39"/>
  <c r="X74" i="39"/>
  <c r="W74" i="39"/>
  <c r="V74" i="39"/>
  <c r="U74" i="39"/>
  <c r="T74" i="39"/>
  <c r="S74" i="39"/>
  <c r="O74" i="39"/>
  <c r="K74" i="39"/>
  <c r="Z73" i="39"/>
  <c r="Y73" i="39"/>
  <c r="X73" i="39"/>
  <c r="W73" i="39"/>
  <c r="V73" i="39"/>
  <c r="U73" i="39"/>
  <c r="T73" i="39"/>
  <c r="S73" i="39"/>
  <c r="O73" i="39"/>
  <c r="K73" i="39"/>
  <c r="Z72" i="39"/>
  <c r="Y72" i="39"/>
  <c r="X72" i="39"/>
  <c r="W72" i="39"/>
  <c r="V72" i="39"/>
  <c r="U72" i="39"/>
  <c r="T72" i="39"/>
  <c r="S72" i="39"/>
  <c r="O72" i="39"/>
  <c r="K72" i="39"/>
  <c r="Z71" i="39"/>
  <c r="Y71" i="39"/>
  <c r="X71" i="39"/>
  <c r="W71" i="39"/>
  <c r="V71" i="39"/>
  <c r="U71" i="39"/>
  <c r="T71" i="39"/>
  <c r="S71" i="39"/>
  <c r="O71" i="39"/>
  <c r="K71" i="39"/>
  <c r="Z70" i="39"/>
  <c r="Y70" i="39"/>
  <c r="X70" i="39"/>
  <c r="W70" i="39"/>
  <c r="V70" i="39"/>
  <c r="U70" i="39"/>
  <c r="T70" i="39"/>
  <c r="S70" i="39"/>
  <c r="O70" i="39"/>
  <c r="K70" i="39"/>
  <c r="B70" i="39"/>
  <c r="C70" i="39" s="1"/>
  <c r="B71" i="39" s="1"/>
  <c r="C71" i="39" s="1"/>
  <c r="B72" i="39" s="1"/>
  <c r="C72" i="39" s="1"/>
  <c r="B73" i="39" s="1"/>
  <c r="C73" i="39" s="1"/>
  <c r="B74" i="39" s="1"/>
  <c r="C74" i="39" s="1"/>
  <c r="B75" i="39" s="1"/>
  <c r="C75" i="39" s="1"/>
  <c r="B76" i="39" s="1"/>
  <c r="C76" i="39" s="1"/>
  <c r="B77" i="39" s="1"/>
  <c r="C77" i="39" s="1"/>
  <c r="B78" i="39" s="1"/>
  <c r="C78" i="39" s="1"/>
  <c r="B79" i="39" s="1"/>
  <c r="C79" i="39" s="1"/>
  <c r="B80" i="39" s="1"/>
  <c r="C80" i="39" s="1"/>
  <c r="A70" i="39"/>
  <c r="Z69" i="39"/>
  <c r="Y69" i="39"/>
  <c r="R25" i="39" s="1"/>
  <c r="X69" i="39"/>
  <c r="W69" i="39"/>
  <c r="V69" i="39"/>
  <c r="U69" i="39"/>
  <c r="T69" i="39"/>
  <c r="S69" i="39"/>
  <c r="O69" i="39"/>
  <c r="K69" i="39"/>
  <c r="Z68" i="39"/>
  <c r="Y68" i="39"/>
  <c r="X68" i="39"/>
  <c r="W68" i="39"/>
  <c r="V68" i="39"/>
  <c r="U68" i="39"/>
  <c r="T68" i="39"/>
  <c r="S68" i="39"/>
  <c r="O68" i="39"/>
  <c r="K68" i="39"/>
  <c r="Z67" i="39"/>
  <c r="Y67" i="39"/>
  <c r="X67" i="39"/>
  <c r="W67" i="39"/>
  <c r="V67" i="39"/>
  <c r="U67" i="39"/>
  <c r="T67" i="39"/>
  <c r="S67" i="39"/>
  <c r="O67" i="39"/>
  <c r="K67" i="39"/>
  <c r="Z66" i="39"/>
  <c r="Y66" i="39"/>
  <c r="X66" i="39"/>
  <c r="W66" i="39"/>
  <c r="V66" i="39"/>
  <c r="U66" i="39"/>
  <c r="T66" i="39"/>
  <c r="S66" i="39"/>
  <c r="O66" i="39"/>
  <c r="K66" i="39"/>
  <c r="Z65" i="39"/>
  <c r="Y65" i="39"/>
  <c r="X65" i="39"/>
  <c r="W65" i="39"/>
  <c r="V65" i="39"/>
  <c r="U65" i="39"/>
  <c r="T65" i="39"/>
  <c r="S65" i="39"/>
  <c r="O65" i="39"/>
  <c r="K65" i="39"/>
  <c r="Z64" i="39"/>
  <c r="Y64" i="39"/>
  <c r="X64" i="39"/>
  <c r="W64" i="39"/>
  <c r="V64" i="39"/>
  <c r="U64" i="39"/>
  <c r="T64" i="39"/>
  <c r="S64" i="39"/>
  <c r="O64" i="39"/>
  <c r="K64" i="39"/>
  <c r="Z63" i="39"/>
  <c r="Y63" i="39"/>
  <c r="X63" i="39"/>
  <c r="W63" i="39"/>
  <c r="V63" i="39"/>
  <c r="U63" i="39"/>
  <c r="T63" i="39"/>
  <c r="S63" i="39"/>
  <c r="O63" i="39"/>
  <c r="K63" i="39"/>
  <c r="Z62" i="39"/>
  <c r="Y62" i="39"/>
  <c r="X62" i="39"/>
  <c r="W62" i="39"/>
  <c r="V62" i="39"/>
  <c r="U62" i="39"/>
  <c r="T62" i="39"/>
  <c r="S62" i="39"/>
  <c r="O62" i="39"/>
  <c r="K62" i="39"/>
  <c r="Z61" i="39"/>
  <c r="Y61" i="39"/>
  <c r="X61" i="39"/>
  <c r="W61" i="39"/>
  <c r="V61" i="39"/>
  <c r="U61" i="39"/>
  <c r="T61" i="39"/>
  <c r="S61" i="39"/>
  <c r="O61" i="39"/>
  <c r="K61" i="39"/>
  <c r="Z60" i="39"/>
  <c r="Y60" i="39"/>
  <c r="X60" i="39"/>
  <c r="W60" i="39"/>
  <c r="V60" i="39"/>
  <c r="U60" i="39"/>
  <c r="T60" i="39"/>
  <c r="S60" i="39"/>
  <c r="O60" i="39"/>
  <c r="K60" i="39"/>
  <c r="Z59" i="39"/>
  <c r="Y59" i="39"/>
  <c r="Q25" i="39" s="1"/>
  <c r="X59" i="39"/>
  <c r="W59" i="39"/>
  <c r="V59" i="39"/>
  <c r="U59" i="39"/>
  <c r="T59" i="39"/>
  <c r="S59" i="39"/>
  <c r="Q19" i="39" s="1"/>
  <c r="O59" i="39"/>
  <c r="K59" i="39"/>
  <c r="B59" i="39"/>
  <c r="C59" i="39" s="1"/>
  <c r="B60" i="39" s="1"/>
  <c r="C60" i="39" s="1"/>
  <c r="B61" i="39" s="1"/>
  <c r="C61" i="39" s="1"/>
  <c r="B62" i="39" s="1"/>
  <c r="C62" i="39" s="1"/>
  <c r="B63" i="39" s="1"/>
  <c r="C63" i="39" s="1"/>
  <c r="B64" i="39" s="1"/>
  <c r="C64" i="39" s="1"/>
  <c r="B65" i="39" s="1"/>
  <c r="C65" i="39" s="1"/>
  <c r="B66" i="39" s="1"/>
  <c r="C66" i="39" s="1"/>
  <c r="B67" i="39" s="1"/>
  <c r="C67" i="39" s="1"/>
  <c r="B68" i="39" s="1"/>
  <c r="C68" i="39" s="1"/>
  <c r="B69" i="39" s="1"/>
  <c r="C69" i="39" s="1"/>
  <c r="A59" i="39"/>
  <c r="Z58" i="39"/>
  <c r="Y58" i="39"/>
  <c r="X58" i="39"/>
  <c r="W58" i="39"/>
  <c r="V58" i="39"/>
  <c r="U58" i="39"/>
  <c r="Q21" i="39" s="1"/>
  <c r="T58" i="39"/>
  <c r="S58" i="39"/>
  <c r="O58" i="39"/>
  <c r="K58" i="39"/>
  <c r="Z57" i="39"/>
  <c r="Y57" i="39"/>
  <c r="X57" i="39"/>
  <c r="W57" i="39"/>
  <c r="V57" i="39"/>
  <c r="U57" i="39"/>
  <c r="T57" i="39"/>
  <c r="S57" i="39"/>
  <c r="O57" i="39"/>
  <c r="K57" i="39"/>
  <c r="Z56" i="39"/>
  <c r="Y56" i="39"/>
  <c r="X56" i="39"/>
  <c r="W56" i="39"/>
  <c r="V56" i="39"/>
  <c r="U56" i="39"/>
  <c r="T56" i="39"/>
  <c r="S56" i="39"/>
  <c r="O56" i="39"/>
  <c r="K56" i="39"/>
  <c r="Z55" i="39"/>
  <c r="Y55" i="39"/>
  <c r="X55" i="39"/>
  <c r="W55" i="39"/>
  <c r="V55" i="39"/>
  <c r="U55" i="39"/>
  <c r="T55" i="39"/>
  <c r="S55" i="39"/>
  <c r="O55" i="39"/>
  <c r="K55" i="39"/>
  <c r="Z54" i="39"/>
  <c r="Y54" i="39"/>
  <c r="X54" i="39"/>
  <c r="W54" i="39"/>
  <c r="V54" i="39"/>
  <c r="U54" i="39"/>
  <c r="T54" i="39"/>
  <c r="S54" i="39"/>
  <c r="O54" i="39"/>
  <c r="K54" i="39"/>
  <c r="Z53" i="39"/>
  <c r="Y53" i="39"/>
  <c r="X53" i="39"/>
  <c r="W53" i="39"/>
  <c r="V53" i="39"/>
  <c r="U53" i="39"/>
  <c r="T53" i="39"/>
  <c r="S53" i="39"/>
  <c r="O53" i="39"/>
  <c r="K53" i="39"/>
  <c r="Z52" i="39"/>
  <c r="Y52" i="39"/>
  <c r="X52" i="39"/>
  <c r="W52" i="39"/>
  <c r="V52" i="39"/>
  <c r="U52" i="39"/>
  <c r="T52" i="39"/>
  <c r="S52" i="39"/>
  <c r="O52" i="39"/>
  <c r="K52" i="39"/>
  <c r="Z51" i="39"/>
  <c r="Y51" i="39"/>
  <c r="X51" i="39"/>
  <c r="W51" i="39"/>
  <c r="V51" i="39"/>
  <c r="U51" i="39"/>
  <c r="T51" i="39"/>
  <c r="S51" i="39"/>
  <c r="O51" i="39"/>
  <c r="K51" i="39"/>
  <c r="Z50" i="39"/>
  <c r="Y50" i="39"/>
  <c r="X50" i="39"/>
  <c r="W50" i="39"/>
  <c r="V50" i="39"/>
  <c r="U50" i="39"/>
  <c r="T50" i="39"/>
  <c r="S50" i="39"/>
  <c r="O50" i="39"/>
  <c r="K50" i="39"/>
  <c r="Z49" i="39"/>
  <c r="Y49" i="39"/>
  <c r="X49" i="39"/>
  <c r="W49" i="39"/>
  <c r="V49" i="39"/>
  <c r="U49" i="39"/>
  <c r="T49" i="39"/>
  <c r="S49" i="39"/>
  <c r="O49" i="39"/>
  <c r="K49" i="39"/>
  <c r="Z48" i="39"/>
  <c r="Y48" i="39"/>
  <c r="X48" i="39"/>
  <c r="W48" i="39"/>
  <c r="V48" i="39"/>
  <c r="U48" i="39"/>
  <c r="T48" i="39"/>
  <c r="S48" i="39"/>
  <c r="O48" i="39"/>
  <c r="K48" i="39"/>
  <c r="Z47" i="39"/>
  <c r="Z114" i="39" s="1"/>
  <c r="Y47" i="39"/>
  <c r="P25" i="39" s="1"/>
  <c r="X47" i="39"/>
  <c r="X114" i="39" s="1"/>
  <c r="W47" i="39"/>
  <c r="W114" i="39" s="1"/>
  <c r="V47" i="39"/>
  <c r="V114" i="39" s="1"/>
  <c r="U47" i="39"/>
  <c r="U114" i="39" s="1"/>
  <c r="T47" i="39"/>
  <c r="T114" i="39" s="1"/>
  <c r="S47" i="39"/>
  <c r="S114" i="39" s="1"/>
  <c r="O47" i="39"/>
  <c r="K47" i="39"/>
  <c r="B47" i="39"/>
  <c r="C47" i="39" s="1"/>
  <c r="B48" i="39" s="1"/>
  <c r="C48" i="39" s="1"/>
  <c r="B49" i="39" s="1"/>
  <c r="C49" i="39" s="1"/>
  <c r="B50" i="39" s="1"/>
  <c r="C50" i="39" s="1"/>
  <c r="B51" i="39" s="1"/>
  <c r="C51" i="39" s="1"/>
  <c r="B52" i="39" s="1"/>
  <c r="C52" i="39" s="1"/>
  <c r="B53" i="39" s="1"/>
  <c r="C53" i="39" s="1"/>
  <c r="B54" i="39" s="1"/>
  <c r="C54" i="39" s="1"/>
  <c r="B55" i="39" s="1"/>
  <c r="C55" i="39" s="1"/>
  <c r="B56" i="39" s="1"/>
  <c r="C56" i="39" s="1"/>
  <c r="B57" i="39" s="1"/>
  <c r="C57" i="39" s="1"/>
  <c r="B58" i="39" s="1"/>
  <c r="C58" i="39" s="1"/>
  <c r="A47" i="39"/>
  <c r="L43" i="39"/>
  <c r="K42" i="39"/>
  <c r="K41" i="39"/>
  <c r="K40" i="39"/>
  <c r="K39" i="39"/>
  <c r="K38" i="39"/>
  <c r="K37" i="39"/>
  <c r="K43" i="39" s="1"/>
  <c r="L31" i="39"/>
  <c r="K31" i="39"/>
  <c r="H31" i="39"/>
  <c r="G31" i="39"/>
  <c r="F31" i="39"/>
  <c r="D31" i="39"/>
  <c r="J31" i="39" s="1"/>
  <c r="L32" i="39" s="1"/>
  <c r="A31" i="39"/>
  <c r="L29" i="39"/>
  <c r="K29" i="39"/>
  <c r="F29" i="39"/>
  <c r="D29" i="39"/>
  <c r="A29" i="39"/>
  <c r="K27" i="39"/>
  <c r="G27" i="39" s="1"/>
  <c r="F27" i="39"/>
  <c r="D27" i="39"/>
  <c r="A27" i="39"/>
  <c r="U26" i="39"/>
  <c r="S26" i="39"/>
  <c r="R26" i="39"/>
  <c r="Q26" i="39"/>
  <c r="U25" i="39"/>
  <c r="T25" i="39"/>
  <c r="S25" i="39"/>
  <c r="K25" i="39"/>
  <c r="G25" i="39" s="1"/>
  <c r="F25" i="39"/>
  <c r="D25" i="39"/>
  <c r="A25" i="39"/>
  <c r="U24" i="39"/>
  <c r="R24" i="39"/>
  <c r="Q24" i="39"/>
  <c r="P24" i="39"/>
  <c r="V24" i="39" s="1"/>
  <c r="U23" i="39"/>
  <c r="T23" i="39"/>
  <c r="S23" i="39"/>
  <c r="V23" i="39" s="1"/>
  <c r="R23" i="39"/>
  <c r="Q23" i="39"/>
  <c r="P23" i="39"/>
  <c r="K23" i="39"/>
  <c r="G23" i="39" s="1"/>
  <c r="F23" i="39"/>
  <c r="D23" i="39"/>
  <c r="A23" i="39"/>
  <c r="U22" i="39"/>
  <c r="S22" i="39"/>
  <c r="R22" i="39"/>
  <c r="Q22" i="39"/>
  <c r="P22" i="39"/>
  <c r="V22" i="39" s="1"/>
  <c r="U21" i="39"/>
  <c r="T21" i="39"/>
  <c r="S21" i="39"/>
  <c r="R21" i="39"/>
  <c r="K21" i="39"/>
  <c r="K34" i="39" s="1"/>
  <c r="L33" i="39" s="1"/>
  <c r="F21" i="39"/>
  <c r="D21" i="39"/>
  <c r="A21" i="39"/>
  <c r="U20" i="39"/>
  <c r="S20" i="39"/>
  <c r="R20" i="39"/>
  <c r="Q20" i="39"/>
  <c r="U19" i="39"/>
  <c r="U27" i="39" s="1"/>
  <c r="T19" i="39"/>
  <c r="H29" i="39" s="1"/>
  <c r="S19" i="39"/>
  <c r="S27" i="39" s="1"/>
  <c r="R19" i="39"/>
  <c r="R27" i="39" s="1"/>
  <c r="Z228" i="38"/>
  <c r="Y228" i="38"/>
  <c r="X228" i="38"/>
  <c r="W228" i="38"/>
  <c r="V228" i="38"/>
  <c r="U228" i="38"/>
  <c r="T228" i="38"/>
  <c r="S228" i="38"/>
  <c r="O228" i="38"/>
  <c r="K228" i="38"/>
  <c r="Z227" i="38"/>
  <c r="Y227" i="38"/>
  <c r="X227" i="38"/>
  <c r="W227" i="38"/>
  <c r="V227" i="38"/>
  <c r="U227" i="38"/>
  <c r="T227" i="38"/>
  <c r="S227" i="38"/>
  <c r="O227" i="38"/>
  <c r="K227" i="38"/>
  <c r="Z226" i="38"/>
  <c r="Y226" i="38"/>
  <c r="X226" i="38"/>
  <c r="W226" i="38"/>
  <c r="V226" i="38"/>
  <c r="U226" i="38"/>
  <c r="T226" i="38"/>
  <c r="S226" i="38"/>
  <c r="O226" i="38"/>
  <c r="K226" i="38"/>
  <c r="Z225" i="38"/>
  <c r="Y225" i="38"/>
  <c r="X225" i="38"/>
  <c r="W225" i="38"/>
  <c r="V225" i="38"/>
  <c r="U225" i="38"/>
  <c r="T225" i="38"/>
  <c r="S225" i="38"/>
  <c r="O225" i="38"/>
  <c r="K225" i="38"/>
  <c r="Z224" i="38"/>
  <c r="Y224" i="38"/>
  <c r="X224" i="38"/>
  <c r="W224" i="38"/>
  <c r="V224" i="38"/>
  <c r="U224" i="38"/>
  <c r="T224" i="38"/>
  <c r="S224" i="38"/>
  <c r="O224" i="38"/>
  <c r="K224" i="38"/>
  <c r="Z223" i="38"/>
  <c r="Y223" i="38"/>
  <c r="X223" i="38"/>
  <c r="W223" i="38"/>
  <c r="V223" i="38"/>
  <c r="U223" i="38"/>
  <c r="T223" i="38"/>
  <c r="S223" i="38"/>
  <c r="O223" i="38"/>
  <c r="K223" i="38"/>
  <c r="Z222" i="38"/>
  <c r="Y222" i="38"/>
  <c r="X222" i="38"/>
  <c r="W222" i="38"/>
  <c r="V222" i="38"/>
  <c r="U222" i="38"/>
  <c r="T222" i="38"/>
  <c r="S222" i="38"/>
  <c r="O222" i="38"/>
  <c r="K222" i="38"/>
  <c r="Z221" i="38"/>
  <c r="Y221" i="38"/>
  <c r="X221" i="38"/>
  <c r="W221" i="38"/>
  <c r="V221" i="38"/>
  <c r="U221" i="38"/>
  <c r="T221" i="38"/>
  <c r="S221" i="38"/>
  <c r="O221" i="38"/>
  <c r="K221" i="38"/>
  <c r="Z220" i="38"/>
  <c r="Y220" i="38"/>
  <c r="X220" i="38"/>
  <c r="W220" i="38"/>
  <c r="V220" i="38"/>
  <c r="U220" i="38"/>
  <c r="T220" i="38"/>
  <c r="S220" i="38"/>
  <c r="O220" i="38"/>
  <c r="K220" i="38"/>
  <c r="Z219" i="38"/>
  <c r="Y219" i="38"/>
  <c r="X219" i="38"/>
  <c r="W219" i="38"/>
  <c r="V219" i="38"/>
  <c r="U219" i="38"/>
  <c r="T219" i="38"/>
  <c r="S219" i="38"/>
  <c r="O219" i="38"/>
  <c r="K219" i="38"/>
  <c r="Z218" i="38"/>
  <c r="Y218" i="38"/>
  <c r="X218" i="38"/>
  <c r="W218" i="38"/>
  <c r="V218" i="38"/>
  <c r="U218" i="38"/>
  <c r="T218" i="38"/>
  <c r="S218" i="38"/>
  <c r="O218" i="38"/>
  <c r="K218" i="38"/>
  <c r="A218" i="38"/>
  <c r="Z217" i="38"/>
  <c r="Y217" i="38"/>
  <c r="X217" i="38"/>
  <c r="W217" i="38"/>
  <c r="V217" i="38"/>
  <c r="U217" i="38"/>
  <c r="T217" i="38"/>
  <c r="S217" i="38"/>
  <c r="O217" i="38"/>
  <c r="K217" i="38"/>
  <c r="Z216" i="38"/>
  <c r="Y216" i="38"/>
  <c r="X216" i="38"/>
  <c r="W216" i="38"/>
  <c r="V216" i="38"/>
  <c r="U216" i="38"/>
  <c r="T216" i="38"/>
  <c r="S216" i="38"/>
  <c r="O216" i="38"/>
  <c r="K216" i="38"/>
  <c r="Z215" i="38"/>
  <c r="Y215" i="38"/>
  <c r="X215" i="38"/>
  <c r="W215" i="38"/>
  <c r="V215" i="38"/>
  <c r="U215" i="38"/>
  <c r="T215" i="38"/>
  <c r="S215" i="38"/>
  <c r="O215" i="38"/>
  <c r="K215" i="38"/>
  <c r="Z214" i="38"/>
  <c r="Y214" i="38"/>
  <c r="X214" i="38"/>
  <c r="W214" i="38"/>
  <c r="V214" i="38"/>
  <c r="U214" i="38"/>
  <c r="T214" i="38"/>
  <c r="S214" i="38"/>
  <c r="O214" i="38"/>
  <c r="K214" i="38"/>
  <c r="Z213" i="38"/>
  <c r="Y213" i="38"/>
  <c r="X213" i="38"/>
  <c r="W213" i="38"/>
  <c r="V213" i="38"/>
  <c r="U213" i="38"/>
  <c r="T213" i="38"/>
  <c r="S213" i="38"/>
  <c r="O213" i="38"/>
  <c r="K213" i="38"/>
  <c r="Z212" i="38"/>
  <c r="Y212" i="38"/>
  <c r="X212" i="38"/>
  <c r="W212" i="38"/>
  <c r="V212" i="38"/>
  <c r="U212" i="38"/>
  <c r="T212" i="38"/>
  <c r="S212" i="38"/>
  <c r="O212" i="38"/>
  <c r="K212" i="38"/>
  <c r="Z211" i="38"/>
  <c r="Y211" i="38"/>
  <c r="X211" i="38"/>
  <c r="W211" i="38"/>
  <c r="V211" i="38"/>
  <c r="U211" i="38"/>
  <c r="T211" i="38"/>
  <c r="S211" i="38"/>
  <c r="O211" i="38"/>
  <c r="K211" i="38"/>
  <c r="Z210" i="38"/>
  <c r="Y210" i="38"/>
  <c r="X210" i="38"/>
  <c r="W210" i="38"/>
  <c r="V210" i="38"/>
  <c r="U210" i="38"/>
  <c r="T210" i="38"/>
  <c r="S210" i="38"/>
  <c r="O210" i="38"/>
  <c r="K210" i="38"/>
  <c r="Z209" i="38"/>
  <c r="Y209" i="38"/>
  <c r="X209" i="38"/>
  <c r="W209" i="38"/>
  <c r="V209" i="38"/>
  <c r="U209" i="38"/>
  <c r="T209" i="38"/>
  <c r="S209" i="38"/>
  <c r="O209" i="38"/>
  <c r="K209" i="38"/>
  <c r="Z208" i="38"/>
  <c r="Y208" i="38"/>
  <c r="X208" i="38"/>
  <c r="W208" i="38"/>
  <c r="V208" i="38"/>
  <c r="U208" i="38"/>
  <c r="T208" i="38"/>
  <c r="S208" i="38"/>
  <c r="O208" i="38"/>
  <c r="K208" i="38"/>
  <c r="Z207" i="38"/>
  <c r="Y207" i="38"/>
  <c r="X207" i="38"/>
  <c r="W207" i="38"/>
  <c r="V207" i="38"/>
  <c r="U207" i="38"/>
  <c r="T207" i="38"/>
  <c r="S207" i="38"/>
  <c r="O207" i="38"/>
  <c r="K207" i="38"/>
  <c r="A207" i="38"/>
  <c r="Z206" i="38"/>
  <c r="Y206" i="38"/>
  <c r="T140" i="38" s="1"/>
  <c r="X206" i="38"/>
  <c r="W206" i="38"/>
  <c r="V206" i="38"/>
  <c r="U206" i="38"/>
  <c r="T206" i="38"/>
  <c r="S206" i="38"/>
  <c r="O206" i="38"/>
  <c r="K206" i="38"/>
  <c r="Z205" i="38"/>
  <c r="Y205" i="38"/>
  <c r="X205" i="38"/>
  <c r="W205" i="38"/>
  <c r="V205" i="38"/>
  <c r="U205" i="38"/>
  <c r="T205" i="38"/>
  <c r="S205" i="38"/>
  <c r="O205" i="38"/>
  <c r="K205" i="38"/>
  <c r="Z204" i="38"/>
  <c r="Y204" i="38"/>
  <c r="X204" i="38"/>
  <c r="W204" i="38"/>
  <c r="V204" i="38"/>
  <c r="U204" i="38"/>
  <c r="T204" i="38"/>
  <c r="S204" i="38"/>
  <c r="O204" i="38"/>
  <c r="K204" i="38"/>
  <c r="Z203" i="38"/>
  <c r="Y203" i="38"/>
  <c r="X203" i="38"/>
  <c r="W203" i="38"/>
  <c r="V203" i="38"/>
  <c r="U203" i="38"/>
  <c r="T203" i="38"/>
  <c r="S203" i="38"/>
  <c r="O203" i="38"/>
  <c r="K203" i="38"/>
  <c r="Z202" i="38"/>
  <c r="Y202" i="38"/>
  <c r="X202" i="38"/>
  <c r="W202" i="38"/>
  <c r="V202" i="38"/>
  <c r="U202" i="38"/>
  <c r="T202" i="38"/>
  <c r="S202" i="38"/>
  <c r="O202" i="38"/>
  <c r="K202" i="38"/>
  <c r="Z201" i="38"/>
  <c r="Y201" i="38"/>
  <c r="X201" i="38"/>
  <c r="W201" i="38"/>
  <c r="V201" i="38"/>
  <c r="U201" i="38"/>
  <c r="T201" i="38"/>
  <c r="S201" i="38"/>
  <c r="O201" i="38"/>
  <c r="K201" i="38"/>
  <c r="Z200" i="38"/>
  <c r="Y200" i="38"/>
  <c r="X200" i="38"/>
  <c r="W200" i="38"/>
  <c r="V200" i="38"/>
  <c r="U200" i="38"/>
  <c r="T200" i="38"/>
  <c r="S200" i="38"/>
  <c r="O200" i="38"/>
  <c r="K200" i="38"/>
  <c r="Z199" i="38"/>
  <c r="Y199" i="38"/>
  <c r="X199" i="38"/>
  <c r="W199" i="38"/>
  <c r="V199" i="38"/>
  <c r="U199" i="38"/>
  <c r="T199" i="38"/>
  <c r="S199" i="38"/>
  <c r="O199" i="38"/>
  <c r="K199" i="38"/>
  <c r="Z198" i="38"/>
  <c r="Y198" i="38"/>
  <c r="X198" i="38"/>
  <c r="W198" i="38"/>
  <c r="V198" i="38"/>
  <c r="U198" i="38"/>
  <c r="T198" i="38"/>
  <c r="S198" i="38"/>
  <c r="O198" i="38"/>
  <c r="K198" i="38"/>
  <c r="Z197" i="38"/>
  <c r="Y197" i="38"/>
  <c r="X197" i="38"/>
  <c r="W197" i="38"/>
  <c r="V197" i="38"/>
  <c r="U197" i="38"/>
  <c r="T197" i="38"/>
  <c r="S197" i="38"/>
  <c r="O197" i="38"/>
  <c r="K197" i="38"/>
  <c r="Z196" i="38"/>
  <c r="Y196" i="38"/>
  <c r="S140" i="38" s="1"/>
  <c r="V140" i="38" s="1"/>
  <c r="X196" i="38"/>
  <c r="W196" i="38"/>
  <c r="V196" i="38"/>
  <c r="U196" i="38"/>
  <c r="T196" i="38"/>
  <c r="S196" i="38"/>
  <c r="S134" i="38" s="1"/>
  <c r="O196" i="38"/>
  <c r="K196" i="38"/>
  <c r="B196" i="38"/>
  <c r="C196" i="38" s="1"/>
  <c r="B197" i="38" s="1"/>
  <c r="C197" i="38" s="1"/>
  <c r="B198" i="38" s="1"/>
  <c r="C198" i="38" s="1"/>
  <c r="B199" i="38" s="1"/>
  <c r="C199" i="38" s="1"/>
  <c r="B200" i="38" s="1"/>
  <c r="C200" i="38" s="1"/>
  <c r="B201" i="38" s="1"/>
  <c r="C201" i="38" s="1"/>
  <c r="B202" i="38" s="1"/>
  <c r="C202" i="38" s="1"/>
  <c r="B203" i="38" s="1"/>
  <c r="C203" i="38" s="1"/>
  <c r="B204" i="38" s="1"/>
  <c r="C204" i="38" s="1"/>
  <c r="B205" i="38" s="1"/>
  <c r="C205" i="38" s="1"/>
  <c r="B206" i="38" s="1"/>
  <c r="C206" i="38" s="1"/>
  <c r="A196" i="38"/>
  <c r="Z195" i="38"/>
  <c r="Y195" i="38"/>
  <c r="X195" i="38"/>
  <c r="W195" i="38"/>
  <c r="V195" i="38"/>
  <c r="U195" i="38"/>
  <c r="S136" i="38" s="1"/>
  <c r="T195" i="38"/>
  <c r="S195" i="38"/>
  <c r="O195" i="38"/>
  <c r="K195" i="38"/>
  <c r="Z194" i="38"/>
  <c r="Y194" i="38"/>
  <c r="X194" i="38"/>
  <c r="W194" i="38"/>
  <c r="V194" i="38"/>
  <c r="U194" i="38"/>
  <c r="T194" i="38"/>
  <c r="S194" i="38"/>
  <c r="O194" i="38"/>
  <c r="K194" i="38"/>
  <c r="Z193" i="38"/>
  <c r="Y193" i="38"/>
  <c r="X193" i="38"/>
  <c r="W193" i="38"/>
  <c r="V193" i="38"/>
  <c r="U193" i="38"/>
  <c r="T193" i="38"/>
  <c r="S193" i="38"/>
  <c r="O193" i="38"/>
  <c r="K193" i="38"/>
  <c r="Z192" i="38"/>
  <c r="Y192" i="38"/>
  <c r="X192" i="38"/>
  <c r="W192" i="38"/>
  <c r="V192" i="38"/>
  <c r="U192" i="38"/>
  <c r="T192" i="38"/>
  <c r="S192" i="38"/>
  <c r="O192" i="38"/>
  <c r="K192" i="38"/>
  <c r="Z191" i="38"/>
  <c r="Y191" i="38"/>
  <c r="X191" i="38"/>
  <c r="W191" i="38"/>
  <c r="V191" i="38"/>
  <c r="U191" i="38"/>
  <c r="T191" i="38"/>
  <c r="S191" i="38"/>
  <c r="O191" i="38"/>
  <c r="K191" i="38"/>
  <c r="Z190" i="38"/>
  <c r="Y190" i="38"/>
  <c r="X190" i="38"/>
  <c r="W190" i="38"/>
  <c r="V190" i="38"/>
  <c r="U190" i="38"/>
  <c r="T190" i="38"/>
  <c r="S190" i="38"/>
  <c r="O190" i="38"/>
  <c r="K190" i="38"/>
  <c r="Z189" i="38"/>
  <c r="Y189" i="38"/>
  <c r="X189" i="38"/>
  <c r="W189" i="38"/>
  <c r="V189" i="38"/>
  <c r="U189" i="38"/>
  <c r="T189" i="38"/>
  <c r="S189" i="38"/>
  <c r="O189" i="38"/>
  <c r="K189" i="38"/>
  <c r="Z188" i="38"/>
  <c r="Y188" i="38"/>
  <c r="X188" i="38"/>
  <c r="W188" i="38"/>
  <c r="V188" i="38"/>
  <c r="U188" i="38"/>
  <c r="T188" i="38"/>
  <c r="S188" i="38"/>
  <c r="O188" i="38"/>
  <c r="K188" i="38"/>
  <c r="Z187" i="38"/>
  <c r="Y187" i="38"/>
  <c r="X187" i="38"/>
  <c r="W187" i="38"/>
  <c r="V187" i="38"/>
  <c r="U187" i="38"/>
  <c r="T187" i="38"/>
  <c r="S187" i="38"/>
  <c r="O187" i="38"/>
  <c r="K187" i="38"/>
  <c r="Z186" i="38"/>
  <c r="Y186" i="38"/>
  <c r="X186" i="38"/>
  <c r="W186" i="38"/>
  <c r="V186" i="38"/>
  <c r="U186" i="38"/>
  <c r="T186" i="38"/>
  <c r="S186" i="38"/>
  <c r="O186" i="38"/>
  <c r="K186" i="38"/>
  <c r="Z185" i="38"/>
  <c r="R141" i="38" s="1"/>
  <c r="H140" i="38" s="1"/>
  <c r="J140" i="38" s="1"/>
  <c r="L141" i="38" s="1"/>
  <c r="Y185" i="38"/>
  <c r="X185" i="38"/>
  <c r="W185" i="38"/>
  <c r="V185" i="38"/>
  <c r="U185" i="38"/>
  <c r="T185" i="38"/>
  <c r="R135" i="38" s="1"/>
  <c r="S185" i="38"/>
  <c r="O185" i="38"/>
  <c r="K185" i="38"/>
  <c r="B185" i="38"/>
  <c r="C185" i="38" s="1"/>
  <c r="B186" i="38" s="1"/>
  <c r="C186" i="38" s="1"/>
  <c r="B187" i="38" s="1"/>
  <c r="C187" i="38" s="1"/>
  <c r="B188" i="38" s="1"/>
  <c r="C188" i="38" s="1"/>
  <c r="B189" i="38" s="1"/>
  <c r="C189" i="38" s="1"/>
  <c r="B190" i="38" s="1"/>
  <c r="C190" i="38" s="1"/>
  <c r="B191" i="38" s="1"/>
  <c r="C191" i="38" s="1"/>
  <c r="B192" i="38" s="1"/>
  <c r="C192" i="38" s="1"/>
  <c r="B193" i="38" s="1"/>
  <c r="C193" i="38" s="1"/>
  <c r="B194" i="38" s="1"/>
  <c r="C194" i="38" s="1"/>
  <c r="B195" i="38" s="1"/>
  <c r="C195" i="38" s="1"/>
  <c r="A185" i="38"/>
  <c r="Z184" i="38"/>
  <c r="Y184" i="38"/>
  <c r="X184" i="38"/>
  <c r="W184" i="38"/>
  <c r="R138" i="38" s="1"/>
  <c r="V138" i="38" s="1"/>
  <c r="V184" i="38"/>
  <c r="R137" i="38" s="1"/>
  <c r="U184" i="38"/>
  <c r="R136" i="38" s="1"/>
  <c r="V136" i="38" s="1"/>
  <c r="T184" i="38"/>
  <c r="S184" i="38"/>
  <c r="O184" i="38"/>
  <c r="K184" i="38"/>
  <c r="Z183" i="38"/>
  <c r="Y183" i="38"/>
  <c r="X183" i="38"/>
  <c r="W183" i="38"/>
  <c r="V183" i="38"/>
  <c r="U183" i="38"/>
  <c r="T183" i="38"/>
  <c r="S183" i="38"/>
  <c r="O183" i="38"/>
  <c r="K183" i="38"/>
  <c r="Z182" i="38"/>
  <c r="Y182" i="38"/>
  <c r="X182" i="38"/>
  <c r="W182" i="38"/>
  <c r="V182" i="38"/>
  <c r="U182" i="38"/>
  <c r="T182" i="38"/>
  <c r="S182" i="38"/>
  <c r="O182" i="38"/>
  <c r="K182" i="38"/>
  <c r="Z181" i="38"/>
  <c r="Y181" i="38"/>
  <c r="X181" i="38"/>
  <c r="W181" i="38"/>
  <c r="V181" i="38"/>
  <c r="U181" i="38"/>
  <c r="T181" i="38"/>
  <c r="S181" i="38"/>
  <c r="O181" i="38"/>
  <c r="K181" i="38"/>
  <c r="Z180" i="38"/>
  <c r="Y180" i="38"/>
  <c r="X180" i="38"/>
  <c r="W180" i="38"/>
  <c r="V180" i="38"/>
  <c r="U180" i="38"/>
  <c r="T180" i="38"/>
  <c r="S180" i="38"/>
  <c r="O180" i="38"/>
  <c r="K180" i="38"/>
  <c r="Z179" i="38"/>
  <c r="Y179" i="38"/>
  <c r="X179" i="38"/>
  <c r="W179" i="38"/>
  <c r="V179" i="38"/>
  <c r="U179" i="38"/>
  <c r="T179" i="38"/>
  <c r="S179" i="38"/>
  <c r="O179" i="38"/>
  <c r="K179" i="38"/>
  <c r="Z178" i="38"/>
  <c r="Y178" i="38"/>
  <c r="X178" i="38"/>
  <c r="W178" i="38"/>
  <c r="V178" i="38"/>
  <c r="U178" i="38"/>
  <c r="T178" i="38"/>
  <c r="S178" i="38"/>
  <c r="O178" i="38"/>
  <c r="K178" i="38"/>
  <c r="Z177" i="38"/>
  <c r="Y177" i="38"/>
  <c r="X177" i="38"/>
  <c r="W177" i="38"/>
  <c r="V177" i="38"/>
  <c r="U177" i="38"/>
  <c r="T177" i="38"/>
  <c r="S177" i="38"/>
  <c r="O177" i="38"/>
  <c r="K177" i="38"/>
  <c r="Z176" i="38"/>
  <c r="Y176" i="38"/>
  <c r="X176" i="38"/>
  <c r="W176" i="38"/>
  <c r="V176" i="38"/>
  <c r="U176" i="38"/>
  <c r="T176" i="38"/>
  <c r="S176" i="38"/>
  <c r="O176" i="38"/>
  <c r="K176" i="38"/>
  <c r="Z175" i="38"/>
  <c r="Y175" i="38"/>
  <c r="X175" i="38"/>
  <c r="W175" i="38"/>
  <c r="V175" i="38"/>
  <c r="U175" i="38"/>
  <c r="T175" i="38"/>
  <c r="S175" i="38"/>
  <c r="O175" i="38"/>
  <c r="K175" i="38"/>
  <c r="Z174" i="38"/>
  <c r="Y174" i="38"/>
  <c r="X174" i="38"/>
  <c r="W174" i="38"/>
  <c r="V174" i="38"/>
  <c r="U174" i="38"/>
  <c r="T174" i="38"/>
  <c r="S174" i="38"/>
  <c r="O174" i="38"/>
  <c r="K174" i="38"/>
  <c r="B174" i="38"/>
  <c r="C174" i="38" s="1"/>
  <c r="B175" i="38" s="1"/>
  <c r="C175" i="38" s="1"/>
  <c r="B176" i="38" s="1"/>
  <c r="C176" i="38" s="1"/>
  <c r="B177" i="38" s="1"/>
  <c r="C177" i="38" s="1"/>
  <c r="B178" i="38" s="1"/>
  <c r="C178" i="38" s="1"/>
  <c r="B179" i="38" s="1"/>
  <c r="C179" i="38" s="1"/>
  <c r="B180" i="38" s="1"/>
  <c r="C180" i="38" s="1"/>
  <c r="B181" i="38" s="1"/>
  <c r="C181" i="38" s="1"/>
  <c r="B182" i="38" s="1"/>
  <c r="C182" i="38" s="1"/>
  <c r="B183" i="38" s="1"/>
  <c r="C183" i="38" s="1"/>
  <c r="B184" i="38" s="1"/>
  <c r="C184" i="38" s="1"/>
  <c r="A174" i="38"/>
  <c r="Z173" i="38"/>
  <c r="Y173" i="38"/>
  <c r="X173" i="38"/>
  <c r="Q139" i="38" s="1"/>
  <c r="W173" i="38"/>
  <c r="V173" i="38"/>
  <c r="Q137" i="38" s="1"/>
  <c r="U173" i="38"/>
  <c r="T173" i="38"/>
  <c r="S173" i="38"/>
  <c r="O173" i="38"/>
  <c r="K173" i="38"/>
  <c r="Z172" i="38"/>
  <c r="Y172" i="38"/>
  <c r="X172" i="38"/>
  <c r="W172" i="38"/>
  <c r="V172" i="38"/>
  <c r="U172" i="38"/>
  <c r="T172" i="38"/>
  <c r="S172" i="38"/>
  <c r="O172" i="38"/>
  <c r="K172" i="38"/>
  <c r="Z171" i="38"/>
  <c r="Y171" i="38"/>
  <c r="X171" i="38"/>
  <c r="W171" i="38"/>
  <c r="V171" i="38"/>
  <c r="U171" i="38"/>
  <c r="T171" i="38"/>
  <c r="S171" i="38"/>
  <c r="O171" i="38"/>
  <c r="K171" i="38"/>
  <c r="Z170" i="38"/>
  <c r="Y170" i="38"/>
  <c r="X170" i="38"/>
  <c r="W170" i="38"/>
  <c r="V170" i="38"/>
  <c r="U170" i="38"/>
  <c r="T170" i="38"/>
  <c r="S170" i="38"/>
  <c r="O170" i="38"/>
  <c r="K170" i="38"/>
  <c r="Z169" i="38"/>
  <c r="Y169" i="38"/>
  <c r="X169" i="38"/>
  <c r="W169" i="38"/>
  <c r="V169" i="38"/>
  <c r="U169" i="38"/>
  <c r="T169" i="38"/>
  <c r="S169" i="38"/>
  <c r="O169" i="38"/>
  <c r="K169" i="38"/>
  <c r="Z168" i="38"/>
  <c r="Y168" i="38"/>
  <c r="X168" i="38"/>
  <c r="W168" i="38"/>
  <c r="V168" i="38"/>
  <c r="U168" i="38"/>
  <c r="T168" i="38"/>
  <c r="S168" i="38"/>
  <c r="O168" i="38"/>
  <c r="K168" i="38"/>
  <c r="Z167" i="38"/>
  <c r="Y167" i="38"/>
  <c r="X167" i="38"/>
  <c r="W167" i="38"/>
  <c r="V167" i="38"/>
  <c r="U167" i="38"/>
  <c r="T167" i="38"/>
  <c r="S167" i="38"/>
  <c r="O167" i="38"/>
  <c r="K167" i="38"/>
  <c r="Z166" i="38"/>
  <c r="Y166" i="38"/>
  <c r="X166" i="38"/>
  <c r="W166" i="38"/>
  <c r="V166" i="38"/>
  <c r="U166" i="38"/>
  <c r="T166" i="38"/>
  <c r="S166" i="38"/>
  <c r="O166" i="38"/>
  <c r="K166" i="38"/>
  <c r="Z165" i="38"/>
  <c r="Y165" i="38"/>
  <c r="X165" i="38"/>
  <c r="W165" i="38"/>
  <c r="V165" i="38"/>
  <c r="U165" i="38"/>
  <c r="T165" i="38"/>
  <c r="S165" i="38"/>
  <c r="O165" i="38"/>
  <c r="K165" i="38"/>
  <c r="Z164" i="38"/>
  <c r="Y164" i="38"/>
  <c r="X164" i="38"/>
  <c r="W164" i="38"/>
  <c r="V164" i="38"/>
  <c r="U164" i="38"/>
  <c r="T164" i="38"/>
  <c r="S164" i="38"/>
  <c r="O164" i="38"/>
  <c r="K164" i="38"/>
  <c r="Z163" i="38"/>
  <c r="Y163" i="38"/>
  <c r="X163" i="38"/>
  <c r="W163" i="38"/>
  <c r="V163" i="38"/>
  <c r="U163" i="38"/>
  <c r="T163" i="38"/>
  <c r="S163" i="38"/>
  <c r="O163" i="38"/>
  <c r="K163" i="38"/>
  <c r="Z162" i="38"/>
  <c r="Z229" i="38" s="1"/>
  <c r="Y162" i="38"/>
  <c r="Y229" i="38" s="1"/>
  <c r="X162" i="38"/>
  <c r="P139" i="38" s="1"/>
  <c r="V139" i="38" s="1"/>
  <c r="W162" i="38"/>
  <c r="W229" i="38" s="1"/>
  <c r="V162" i="38"/>
  <c r="P137" i="38" s="1"/>
  <c r="U162" i="38"/>
  <c r="U229" i="38" s="1"/>
  <c r="T162" i="38"/>
  <c r="T229" i="38" s="1"/>
  <c r="S162" i="38"/>
  <c r="S229" i="38" s="1"/>
  <c r="O162" i="38"/>
  <c r="K162" i="38"/>
  <c r="C162" i="38"/>
  <c r="B163" i="38" s="1"/>
  <c r="C163" i="38" s="1"/>
  <c r="B164" i="38" s="1"/>
  <c r="C164" i="38" s="1"/>
  <c r="B165" i="38" s="1"/>
  <c r="C165" i="38" s="1"/>
  <c r="B166" i="38" s="1"/>
  <c r="C166" i="38" s="1"/>
  <c r="B167" i="38" s="1"/>
  <c r="C167" i="38" s="1"/>
  <c r="B168" i="38" s="1"/>
  <c r="C168" i="38" s="1"/>
  <c r="B169" i="38" s="1"/>
  <c r="C169" i="38" s="1"/>
  <c r="B170" i="38" s="1"/>
  <c r="C170" i="38" s="1"/>
  <c r="B171" i="38" s="1"/>
  <c r="C171" i="38" s="1"/>
  <c r="B172" i="38" s="1"/>
  <c r="C172" i="38" s="1"/>
  <c r="B173" i="38" s="1"/>
  <c r="C173" i="38" s="1"/>
  <c r="B162" i="38"/>
  <c r="A162" i="38"/>
  <c r="L158" i="38"/>
  <c r="K157" i="38"/>
  <c r="K156" i="38"/>
  <c r="K155" i="38"/>
  <c r="K154" i="38"/>
  <c r="K153" i="38"/>
  <c r="K152" i="38"/>
  <c r="K158" i="38" s="1"/>
  <c r="K149" i="38"/>
  <c r="L148" i="38" s="1"/>
  <c r="K146" i="38"/>
  <c r="G146" i="38" s="1"/>
  <c r="F146" i="38"/>
  <c r="D146" i="38"/>
  <c r="A146" i="38"/>
  <c r="K144" i="38"/>
  <c r="L144" i="38" s="1"/>
  <c r="G144" i="38"/>
  <c r="F144" i="38"/>
  <c r="D144" i="38"/>
  <c r="A144" i="38"/>
  <c r="L142" i="38"/>
  <c r="K142" i="38"/>
  <c r="G142" i="38"/>
  <c r="F142" i="38"/>
  <c r="D142" i="38"/>
  <c r="A142" i="38"/>
  <c r="U141" i="38"/>
  <c r="T141" i="38"/>
  <c r="S141" i="38"/>
  <c r="Q141" i="38"/>
  <c r="P141" i="38"/>
  <c r="V141" i="38" s="1"/>
  <c r="U140" i="38"/>
  <c r="R140" i="38"/>
  <c r="Q140" i="38"/>
  <c r="P140" i="38"/>
  <c r="L140" i="38"/>
  <c r="K140" i="38"/>
  <c r="G140" i="38"/>
  <c r="F140" i="38"/>
  <c r="D140" i="38"/>
  <c r="A140" i="38"/>
  <c r="U139" i="38"/>
  <c r="T139" i="38"/>
  <c r="S139" i="38"/>
  <c r="R139" i="38"/>
  <c r="U138" i="38"/>
  <c r="T138" i="38"/>
  <c r="S138" i="38"/>
  <c r="Q138" i="38"/>
  <c r="P138" i="38"/>
  <c r="L138" i="38"/>
  <c r="K138" i="38"/>
  <c r="H138" i="38"/>
  <c r="J138" i="38" s="1"/>
  <c r="L139" i="38" s="1"/>
  <c r="G138" i="38"/>
  <c r="F138" i="38"/>
  <c r="D138" i="38"/>
  <c r="A138" i="38"/>
  <c r="U137" i="38"/>
  <c r="T137" i="38"/>
  <c r="S137" i="38"/>
  <c r="U136" i="38"/>
  <c r="T136" i="38"/>
  <c r="Q136" i="38"/>
  <c r="P136" i="38"/>
  <c r="L136" i="38"/>
  <c r="K136" i="38"/>
  <c r="H136" i="38"/>
  <c r="J136" i="38" s="1"/>
  <c r="G136" i="38"/>
  <c r="F136" i="38"/>
  <c r="D136" i="38"/>
  <c r="A136" i="38"/>
  <c r="U135" i="38"/>
  <c r="T135" i="38"/>
  <c r="S135" i="38"/>
  <c r="Q135" i="38"/>
  <c r="P135" i="38"/>
  <c r="U134" i="38"/>
  <c r="U142" i="38" s="1"/>
  <c r="T134" i="38"/>
  <c r="T142" i="38" s="1"/>
  <c r="I144" i="38" s="1"/>
  <c r="R134" i="38"/>
  <c r="Q134" i="38"/>
  <c r="P134" i="38"/>
  <c r="Z113" i="38"/>
  <c r="Y113" i="38"/>
  <c r="X113" i="38"/>
  <c r="W113" i="38"/>
  <c r="V113" i="38"/>
  <c r="U113" i="38"/>
  <c r="T113" i="38"/>
  <c r="S113" i="38"/>
  <c r="O113" i="38"/>
  <c r="K113" i="38"/>
  <c r="Z112" i="38"/>
  <c r="Y112" i="38"/>
  <c r="X112" i="38"/>
  <c r="W112" i="38"/>
  <c r="V112" i="38"/>
  <c r="U112" i="38"/>
  <c r="T112" i="38"/>
  <c r="S112" i="38"/>
  <c r="O112" i="38"/>
  <c r="K112" i="38"/>
  <c r="Z111" i="38"/>
  <c r="Y111" i="38"/>
  <c r="X111" i="38"/>
  <c r="W111" i="38"/>
  <c r="V111" i="38"/>
  <c r="U111" i="38"/>
  <c r="T111" i="38"/>
  <c r="S111" i="38"/>
  <c r="O111" i="38"/>
  <c r="K111" i="38"/>
  <c r="Z110" i="38"/>
  <c r="Y110" i="38"/>
  <c r="X110" i="38"/>
  <c r="W110" i="38"/>
  <c r="V110" i="38"/>
  <c r="U110" i="38"/>
  <c r="T110" i="38"/>
  <c r="S110" i="38"/>
  <c r="O110" i="38"/>
  <c r="K110" i="38"/>
  <c r="Z109" i="38"/>
  <c r="Y109" i="38"/>
  <c r="X109" i="38"/>
  <c r="W109" i="38"/>
  <c r="V109" i="38"/>
  <c r="U109" i="38"/>
  <c r="T109" i="38"/>
  <c r="S109" i="38"/>
  <c r="O109" i="38"/>
  <c r="K109" i="38"/>
  <c r="Z108" i="38"/>
  <c r="Y108" i="38"/>
  <c r="X108" i="38"/>
  <c r="W108" i="38"/>
  <c r="V108" i="38"/>
  <c r="U108" i="38"/>
  <c r="T108" i="38"/>
  <c r="S108" i="38"/>
  <c r="O108" i="38"/>
  <c r="K108" i="38"/>
  <c r="Z107" i="38"/>
  <c r="Y107" i="38"/>
  <c r="X107" i="38"/>
  <c r="W107" i="38"/>
  <c r="V107" i="38"/>
  <c r="U107" i="38"/>
  <c r="T107" i="38"/>
  <c r="S107" i="38"/>
  <c r="O107" i="38"/>
  <c r="K107" i="38"/>
  <c r="Z106" i="38"/>
  <c r="Y106" i="38"/>
  <c r="X106" i="38"/>
  <c r="W106" i="38"/>
  <c r="V106" i="38"/>
  <c r="U106" i="38"/>
  <c r="T106" i="38"/>
  <c r="S106" i="38"/>
  <c r="O106" i="38"/>
  <c r="K106" i="38"/>
  <c r="Z105" i="38"/>
  <c r="Y105" i="38"/>
  <c r="X105" i="38"/>
  <c r="W105" i="38"/>
  <c r="V105" i="38"/>
  <c r="U105" i="38"/>
  <c r="T105" i="38"/>
  <c r="S105" i="38"/>
  <c r="O105" i="38"/>
  <c r="K105" i="38"/>
  <c r="Z104" i="38"/>
  <c r="Y104" i="38"/>
  <c r="X104" i="38"/>
  <c r="U24" i="38" s="1"/>
  <c r="W104" i="38"/>
  <c r="V104" i="38"/>
  <c r="U104" i="38"/>
  <c r="T104" i="38"/>
  <c r="S104" i="38"/>
  <c r="O104" i="38"/>
  <c r="K104" i="38"/>
  <c r="Z103" i="38"/>
  <c r="Y103" i="38"/>
  <c r="X103" i="38"/>
  <c r="W103" i="38"/>
  <c r="V103" i="38"/>
  <c r="U22" i="38" s="1"/>
  <c r="U103" i="38"/>
  <c r="T103" i="38"/>
  <c r="S103" i="38"/>
  <c r="O103" i="38"/>
  <c r="K103" i="38"/>
  <c r="A103" i="38"/>
  <c r="Z102" i="38"/>
  <c r="U26" i="38" s="1"/>
  <c r="H31" i="38" s="1"/>
  <c r="J31" i="38" s="1"/>
  <c r="L32" i="38" s="1"/>
  <c r="Y102" i="38"/>
  <c r="X102" i="38"/>
  <c r="W102" i="38"/>
  <c r="V102" i="38"/>
  <c r="U102" i="38"/>
  <c r="T102" i="38"/>
  <c r="U20" i="38" s="1"/>
  <c r="S102" i="38"/>
  <c r="O102" i="38"/>
  <c r="K102" i="38"/>
  <c r="Z101" i="38"/>
  <c r="Y101" i="38"/>
  <c r="X101" i="38"/>
  <c r="W101" i="38"/>
  <c r="V101" i="38"/>
  <c r="U101" i="38"/>
  <c r="T101" i="38"/>
  <c r="S101" i="38"/>
  <c r="O101" i="38"/>
  <c r="K101" i="38"/>
  <c r="Z100" i="38"/>
  <c r="Y100" i="38"/>
  <c r="X100" i="38"/>
  <c r="W100" i="38"/>
  <c r="V100" i="38"/>
  <c r="U100" i="38"/>
  <c r="T100" i="38"/>
  <c r="S100" i="38"/>
  <c r="O100" i="38"/>
  <c r="K100" i="38"/>
  <c r="Z99" i="38"/>
  <c r="Y99" i="38"/>
  <c r="X99" i="38"/>
  <c r="W99" i="38"/>
  <c r="V99" i="38"/>
  <c r="U99" i="38"/>
  <c r="T99" i="38"/>
  <c r="S99" i="38"/>
  <c r="O99" i="38"/>
  <c r="K99" i="38"/>
  <c r="Z98" i="38"/>
  <c r="Y98" i="38"/>
  <c r="X98" i="38"/>
  <c r="W98" i="38"/>
  <c r="V98" i="38"/>
  <c r="U98" i="38"/>
  <c r="T98" i="38"/>
  <c r="S98" i="38"/>
  <c r="O98" i="38"/>
  <c r="K98" i="38"/>
  <c r="Z97" i="38"/>
  <c r="Y97" i="38"/>
  <c r="X97" i="38"/>
  <c r="W97" i="38"/>
  <c r="V97" i="38"/>
  <c r="U97" i="38"/>
  <c r="T97" i="38"/>
  <c r="S97" i="38"/>
  <c r="O97" i="38"/>
  <c r="K97" i="38"/>
  <c r="Z96" i="38"/>
  <c r="Y96" i="38"/>
  <c r="X96" i="38"/>
  <c r="W96" i="38"/>
  <c r="V96" i="38"/>
  <c r="U96" i="38"/>
  <c r="T96" i="38"/>
  <c r="S96" i="38"/>
  <c r="O96" i="38"/>
  <c r="K96" i="38"/>
  <c r="Z95" i="38"/>
  <c r="Y95" i="38"/>
  <c r="X95" i="38"/>
  <c r="W95" i="38"/>
  <c r="V95" i="38"/>
  <c r="U95" i="38"/>
  <c r="T95" i="38"/>
  <c r="S95" i="38"/>
  <c r="O95" i="38"/>
  <c r="K95" i="38"/>
  <c r="Z94" i="38"/>
  <c r="Y94" i="38"/>
  <c r="X94" i="38"/>
  <c r="W94" i="38"/>
  <c r="V94" i="38"/>
  <c r="U94" i="38"/>
  <c r="T94" i="38"/>
  <c r="S94" i="38"/>
  <c r="O94" i="38"/>
  <c r="K94" i="38"/>
  <c r="Z93" i="38"/>
  <c r="T26" i="38" s="1"/>
  <c r="Y93" i="38"/>
  <c r="X93" i="38"/>
  <c r="W93" i="38"/>
  <c r="V93" i="38"/>
  <c r="U93" i="38"/>
  <c r="T93" i="38"/>
  <c r="S93" i="38"/>
  <c r="O93" i="38"/>
  <c r="K93" i="38"/>
  <c r="Z92" i="38"/>
  <c r="Y92" i="38"/>
  <c r="X92" i="38"/>
  <c r="W92" i="38"/>
  <c r="V92" i="38"/>
  <c r="U92" i="38"/>
  <c r="T92" i="38"/>
  <c r="S92" i="38"/>
  <c r="O92" i="38"/>
  <c r="K92" i="38"/>
  <c r="A92" i="38"/>
  <c r="Z91" i="38"/>
  <c r="Y91" i="38"/>
  <c r="X91" i="38"/>
  <c r="T24" i="38" s="1"/>
  <c r="W91" i="38"/>
  <c r="V91" i="38"/>
  <c r="U91" i="38"/>
  <c r="T91" i="38"/>
  <c r="S91" i="38"/>
  <c r="O91" i="38"/>
  <c r="K91" i="38"/>
  <c r="Z90" i="38"/>
  <c r="Y90" i="38"/>
  <c r="X90" i="38"/>
  <c r="W90" i="38"/>
  <c r="V90" i="38"/>
  <c r="U90" i="38"/>
  <c r="T90" i="38"/>
  <c r="S90" i="38"/>
  <c r="O90" i="38"/>
  <c r="K90" i="38"/>
  <c r="Z89" i="38"/>
  <c r="Y89" i="38"/>
  <c r="X89" i="38"/>
  <c r="W89" i="38"/>
  <c r="V89" i="38"/>
  <c r="U89" i="38"/>
  <c r="T89" i="38"/>
  <c r="S89" i="38"/>
  <c r="O89" i="38"/>
  <c r="K89" i="38"/>
  <c r="Z88" i="38"/>
  <c r="Y88" i="38"/>
  <c r="X88" i="38"/>
  <c r="W88" i="38"/>
  <c r="V88" i="38"/>
  <c r="U88" i="38"/>
  <c r="T88" i="38"/>
  <c r="S88" i="38"/>
  <c r="O88" i="38"/>
  <c r="K88" i="38"/>
  <c r="Z87" i="38"/>
  <c r="Y87" i="38"/>
  <c r="X87" i="38"/>
  <c r="W87" i="38"/>
  <c r="V87" i="38"/>
  <c r="U87" i="38"/>
  <c r="T87" i="38"/>
  <c r="S87" i="38"/>
  <c r="O87" i="38"/>
  <c r="K87" i="38"/>
  <c r="Z86" i="38"/>
  <c r="Y86" i="38"/>
  <c r="X86" i="38"/>
  <c r="W86" i="38"/>
  <c r="V86" i="38"/>
  <c r="U86" i="38"/>
  <c r="T86" i="38"/>
  <c r="S86" i="38"/>
  <c r="O86" i="38"/>
  <c r="K86" i="38"/>
  <c r="Z85" i="38"/>
  <c r="Y85" i="38"/>
  <c r="X85" i="38"/>
  <c r="W85" i="38"/>
  <c r="V85" i="38"/>
  <c r="U85" i="38"/>
  <c r="T85" i="38"/>
  <c r="S85" i="38"/>
  <c r="O85" i="38"/>
  <c r="K85" i="38"/>
  <c r="Z84" i="38"/>
  <c r="Y84" i="38"/>
  <c r="X84" i="38"/>
  <c r="W84" i="38"/>
  <c r="V84" i="38"/>
  <c r="U84" i="38"/>
  <c r="T84" i="38"/>
  <c r="S84" i="38"/>
  <c r="O84" i="38"/>
  <c r="K84" i="38"/>
  <c r="Z83" i="38"/>
  <c r="Y83" i="38"/>
  <c r="X83" i="38"/>
  <c r="W83" i="38"/>
  <c r="V83" i="38"/>
  <c r="U83" i="38"/>
  <c r="T83" i="38"/>
  <c r="S83" i="38"/>
  <c r="O83" i="38"/>
  <c r="K83" i="38"/>
  <c r="Z82" i="38"/>
  <c r="Y82" i="38"/>
  <c r="X82" i="38"/>
  <c r="W82" i="38"/>
  <c r="V82" i="38"/>
  <c r="U82" i="38"/>
  <c r="T82" i="38"/>
  <c r="S82" i="38"/>
  <c r="O82" i="38"/>
  <c r="K82" i="38"/>
  <c r="Z81" i="38"/>
  <c r="Y81" i="38"/>
  <c r="X81" i="38"/>
  <c r="W81" i="38"/>
  <c r="V81" i="38"/>
  <c r="S22" i="38" s="1"/>
  <c r="U81" i="38"/>
  <c r="T81" i="38"/>
  <c r="S81" i="38"/>
  <c r="O81" i="38"/>
  <c r="K81" i="38"/>
  <c r="C81" i="38"/>
  <c r="B82" i="38" s="1"/>
  <c r="C82" i="38" s="1"/>
  <c r="B83" i="38" s="1"/>
  <c r="C83" i="38" s="1"/>
  <c r="B84" i="38" s="1"/>
  <c r="C84" i="38" s="1"/>
  <c r="B85" i="38" s="1"/>
  <c r="C85" i="38" s="1"/>
  <c r="B86" i="38" s="1"/>
  <c r="C86" i="38" s="1"/>
  <c r="B87" i="38" s="1"/>
  <c r="C87" i="38" s="1"/>
  <c r="B88" i="38" s="1"/>
  <c r="C88" i="38" s="1"/>
  <c r="B89" i="38" s="1"/>
  <c r="C89" i="38" s="1"/>
  <c r="B90" i="38" s="1"/>
  <c r="C90" i="38" s="1"/>
  <c r="B91" i="38" s="1"/>
  <c r="C91" i="38" s="1"/>
  <c r="B81" i="38"/>
  <c r="A81" i="38"/>
  <c r="Z80" i="38"/>
  <c r="Y80" i="38"/>
  <c r="X80" i="38"/>
  <c r="S24" i="38" s="1"/>
  <c r="W80" i="38"/>
  <c r="V80" i="38"/>
  <c r="U80" i="38"/>
  <c r="T80" i="38"/>
  <c r="S80" i="38"/>
  <c r="O80" i="38"/>
  <c r="K80" i="38"/>
  <c r="Z79" i="38"/>
  <c r="Y79" i="38"/>
  <c r="X79" i="38"/>
  <c r="W79" i="38"/>
  <c r="V79" i="38"/>
  <c r="U79" i="38"/>
  <c r="T79" i="38"/>
  <c r="S79" i="38"/>
  <c r="O79" i="38"/>
  <c r="K79" i="38"/>
  <c r="Z78" i="38"/>
  <c r="Y78" i="38"/>
  <c r="X78" i="38"/>
  <c r="W78" i="38"/>
  <c r="V78" i="38"/>
  <c r="U78" i="38"/>
  <c r="T78" i="38"/>
  <c r="S78" i="38"/>
  <c r="O78" i="38"/>
  <c r="K78" i="38"/>
  <c r="Z77" i="38"/>
  <c r="Y77" i="38"/>
  <c r="X77" i="38"/>
  <c r="W77" i="38"/>
  <c r="V77" i="38"/>
  <c r="U77" i="38"/>
  <c r="T77" i="38"/>
  <c r="S77" i="38"/>
  <c r="O77" i="38"/>
  <c r="K77" i="38"/>
  <c r="Z76" i="38"/>
  <c r="Y76" i="38"/>
  <c r="X76" i="38"/>
  <c r="W76" i="38"/>
  <c r="V76" i="38"/>
  <c r="U76" i="38"/>
  <c r="T76" i="38"/>
  <c r="S76" i="38"/>
  <c r="O76" i="38"/>
  <c r="K76" i="38"/>
  <c r="Z75" i="38"/>
  <c r="Y75" i="38"/>
  <c r="X75" i="38"/>
  <c r="W75" i="38"/>
  <c r="V75" i="38"/>
  <c r="U75" i="38"/>
  <c r="T75" i="38"/>
  <c r="S75" i="38"/>
  <c r="O75" i="38"/>
  <c r="K75" i="38"/>
  <c r="Z74" i="38"/>
  <c r="Y74" i="38"/>
  <c r="X74" i="38"/>
  <c r="W74" i="38"/>
  <c r="V74" i="38"/>
  <c r="U74" i="38"/>
  <c r="T74" i="38"/>
  <c r="S74" i="38"/>
  <c r="O74" i="38"/>
  <c r="K74" i="38"/>
  <c r="Z73" i="38"/>
  <c r="Y73" i="38"/>
  <c r="X73" i="38"/>
  <c r="W73" i="38"/>
  <c r="V73" i="38"/>
  <c r="U73" i="38"/>
  <c r="T73" i="38"/>
  <c r="S73" i="38"/>
  <c r="O73" i="38"/>
  <c r="K73" i="38"/>
  <c r="Z72" i="38"/>
  <c r="Y72" i="38"/>
  <c r="X72" i="38"/>
  <c r="W72" i="38"/>
  <c r="V72" i="38"/>
  <c r="U72" i="38"/>
  <c r="T72" i="38"/>
  <c r="S72" i="38"/>
  <c r="O72" i="38"/>
  <c r="K72" i="38"/>
  <c r="Z71" i="38"/>
  <c r="Y71" i="38"/>
  <c r="X71" i="38"/>
  <c r="W71" i="38"/>
  <c r="V71" i="38"/>
  <c r="U71" i="38"/>
  <c r="T71" i="38"/>
  <c r="S71" i="38"/>
  <c r="O71" i="38"/>
  <c r="K71" i="38"/>
  <c r="Z70" i="38"/>
  <c r="Y70" i="38"/>
  <c r="X70" i="38"/>
  <c r="W70" i="38"/>
  <c r="V70" i="38"/>
  <c r="U70" i="38"/>
  <c r="T70" i="38"/>
  <c r="S70" i="38"/>
  <c r="O70" i="38"/>
  <c r="K70" i="38"/>
  <c r="B70" i="38"/>
  <c r="C70" i="38" s="1"/>
  <c r="B71" i="38" s="1"/>
  <c r="C71" i="38" s="1"/>
  <c r="B72" i="38" s="1"/>
  <c r="C72" i="38" s="1"/>
  <c r="B73" i="38" s="1"/>
  <c r="C73" i="38" s="1"/>
  <c r="B74" i="38" s="1"/>
  <c r="C74" i="38" s="1"/>
  <c r="B75" i="38" s="1"/>
  <c r="C75" i="38" s="1"/>
  <c r="B76" i="38" s="1"/>
  <c r="C76" i="38" s="1"/>
  <c r="B77" i="38" s="1"/>
  <c r="C77" i="38" s="1"/>
  <c r="B78" i="38" s="1"/>
  <c r="C78" i="38" s="1"/>
  <c r="B79" i="38" s="1"/>
  <c r="C79" i="38" s="1"/>
  <c r="B80" i="38" s="1"/>
  <c r="C80" i="38" s="1"/>
  <c r="A70" i="38"/>
  <c r="Z69" i="38"/>
  <c r="Y69" i="38"/>
  <c r="X69" i="38"/>
  <c r="W69" i="38"/>
  <c r="V69" i="38"/>
  <c r="U69" i="38"/>
  <c r="T69" i="38"/>
  <c r="S69" i="38"/>
  <c r="O69" i="38"/>
  <c r="K69" i="38"/>
  <c r="Z68" i="38"/>
  <c r="Y68" i="38"/>
  <c r="X68" i="38"/>
  <c r="W68" i="38"/>
  <c r="V68" i="38"/>
  <c r="U68" i="38"/>
  <c r="T68" i="38"/>
  <c r="S68" i="38"/>
  <c r="O68" i="38"/>
  <c r="K68" i="38"/>
  <c r="Z67" i="38"/>
  <c r="Y67" i="38"/>
  <c r="X67" i="38"/>
  <c r="W67" i="38"/>
  <c r="V67" i="38"/>
  <c r="U67" i="38"/>
  <c r="T67" i="38"/>
  <c r="S67" i="38"/>
  <c r="O67" i="38"/>
  <c r="K67" i="38"/>
  <c r="Z66" i="38"/>
  <c r="Y66" i="38"/>
  <c r="X66" i="38"/>
  <c r="W66" i="38"/>
  <c r="V66" i="38"/>
  <c r="U66" i="38"/>
  <c r="T66" i="38"/>
  <c r="S66" i="38"/>
  <c r="O66" i="38"/>
  <c r="K66" i="38"/>
  <c r="Z65" i="38"/>
  <c r="Y65" i="38"/>
  <c r="X65" i="38"/>
  <c r="W65" i="38"/>
  <c r="V65" i="38"/>
  <c r="U65" i="38"/>
  <c r="T65" i="38"/>
  <c r="S65" i="38"/>
  <c r="O65" i="38"/>
  <c r="K65" i="38"/>
  <c r="Z64" i="38"/>
  <c r="Y64" i="38"/>
  <c r="X64" i="38"/>
  <c r="W64" i="38"/>
  <c r="V64" i="38"/>
  <c r="U64" i="38"/>
  <c r="T64" i="38"/>
  <c r="S64" i="38"/>
  <c r="O64" i="38"/>
  <c r="K64" i="38"/>
  <c r="Z63" i="38"/>
  <c r="Y63" i="38"/>
  <c r="X63" i="38"/>
  <c r="W63" i="38"/>
  <c r="V63" i="38"/>
  <c r="U63" i="38"/>
  <c r="T63" i="38"/>
  <c r="S63" i="38"/>
  <c r="O63" i="38"/>
  <c r="K63" i="38"/>
  <c r="Z62" i="38"/>
  <c r="Y62" i="38"/>
  <c r="X62" i="38"/>
  <c r="W62" i="38"/>
  <c r="V62" i="38"/>
  <c r="U62" i="38"/>
  <c r="T62" i="38"/>
  <c r="S62" i="38"/>
  <c r="O62" i="38"/>
  <c r="K62" i="38"/>
  <c r="Z61" i="38"/>
  <c r="Y61" i="38"/>
  <c r="X61" i="38"/>
  <c r="W61" i="38"/>
  <c r="V61" i="38"/>
  <c r="U61" i="38"/>
  <c r="T61" i="38"/>
  <c r="S61" i="38"/>
  <c r="O61" i="38"/>
  <c r="K61" i="38"/>
  <c r="Z60" i="38"/>
  <c r="Y60" i="38"/>
  <c r="X60" i="38"/>
  <c r="W60" i="38"/>
  <c r="V60" i="38"/>
  <c r="U60" i="38"/>
  <c r="T60" i="38"/>
  <c r="S60" i="38"/>
  <c r="O60" i="38"/>
  <c r="K60" i="38"/>
  <c r="Z59" i="38"/>
  <c r="Y59" i="38"/>
  <c r="X59" i="38"/>
  <c r="W59" i="38"/>
  <c r="V59" i="38"/>
  <c r="U59" i="38"/>
  <c r="T59" i="38"/>
  <c r="S59" i="38"/>
  <c r="O59" i="38"/>
  <c r="K59" i="38"/>
  <c r="B59" i="38"/>
  <c r="C59" i="38" s="1"/>
  <c r="B60" i="38" s="1"/>
  <c r="C60" i="38" s="1"/>
  <c r="B61" i="38" s="1"/>
  <c r="C61" i="38" s="1"/>
  <c r="B62" i="38" s="1"/>
  <c r="C62" i="38" s="1"/>
  <c r="B63" i="38" s="1"/>
  <c r="C63" i="38" s="1"/>
  <c r="B64" i="38" s="1"/>
  <c r="C64" i="38" s="1"/>
  <c r="B65" i="38" s="1"/>
  <c r="C65" i="38" s="1"/>
  <c r="B66" i="38" s="1"/>
  <c r="C66" i="38" s="1"/>
  <c r="B67" i="38" s="1"/>
  <c r="C67" i="38" s="1"/>
  <c r="B68" i="38" s="1"/>
  <c r="C68" i="38" s="1"/>
  <c r="B69" i="38" s="1"/>
  <c r="C69" i="38" s="1"/>
  <c r="A59" i="38"/>
  <c r="Z58" i="38"/>
  <c r="Y58" i="38"/>
  <c r="Q25" i="38" s="1"/>
  <c r="X58" i="38"/>
  <c r="W58" i="38"/>
  <c r="Q23" i="38" s="1"/>
  <c r="V23" i="38" s="1"/>
  <c r="V58" i="38"/>
  <c r="U58" i="38"/>
  <c r="Q21" i="38" s="1"/>
  <c r="T58" i="38"/>
  <c r="S58" i="38"/>
  <c r="O58" i="38"/>
  <c r="K58" i="38"/>
  <c r="Z57" i="38"/>
  <c r="Y57" i="38"/>
  <c r="X57" i="38"/>
  <c r="W57" i="38"/>
  <c r="V57" i="38"/>
  <c r="U57" i="38"/>
  <c r="T57" i="38"/>
  <c r="S57" i="38"/>
  <c r="O57" i="38"/>
  <c r="K57" i="38"/>
  <c r="Z56" i="38"/>
  <c r="Y56" i="38"/>
  <c r="X56" i="38"/>
  <c r="W56" i="38"/>
  <c r="V56" i="38"/>
  <c r="U56" i="38"/>
  <c r="T56" i="38"/>
  <c r="S56" i="38"/>
  <c r="O56" i="38"/>
  <c r="K56" i="38"/>
  <c r="Z55" i="38"/>
  <c r="Y55" i="38"/>
  <c r="X55" i="38"/>
  <c r="W55" i="38"/>
  <c r="V55" i="38"/>
  <c r="U55" i="38"/>
  <c r="T55" i="38"/>
  <c r="S55" i="38"/>
  <c r="O55" i="38"/>
  <c r="K55" i="38"/>
  <c r="Z54" i="38"/>
  <c r="Y54" i="38"/>
  <c r="X54" i="38"/>
  <c r="W54" i="38"/>
  <c r="V54" i="38"/>
  <c r="U54" i="38"/>
  <c r="T54" i="38"/>
  <c r="S54" i="38"/>
  <c r="O54" i="38"/>
  <c r="K54" i="38"/>
  <c r="Z53" i="38"/>
  <c r="Y53" i="38"/>
  <c r="X53" i="38"/>
  <c r="W53" i="38"/>
  <c r="V53" i="38"/>
  <c r="U53" i="38"/>
  <c r="T53" i="38"/>
  <c r="S53" i="38"/>
  <c r="O53" i="38"/>
  <c r="K53" i="38"/>
  <c r="Z52" i="38"/>
  <c r="Y52" i="38"/>
  <c r="X52" i="38"/>
  <c r="W52" i="38"/>
  <c r="V52" i="38"/>
  <c r="U52" i="38"/>
  <c r="T52" i="38"/>
  <c r="S52" i="38"/>
  <c r="O52" i="38"/>
  <c r="K52" i="38"/>
  <c r="Z51" i="38"/>
  <c r="Y51" i="38"/>
  <c r="X51" i="38"/>
  <c r="W51" i="38"/>
  <c r="V51" i="38"/>
  <c r="U51" i="38"/>
  <c r="T51" i="38"/>
  <c r="S51" i="38"/>
  <c r="O51" i="38"/>
  <c r="K51" i="38"/>
  <c r="Z50" i="38"/>
  <c r="Y50" i="38"/>
  <c r="X50" i="38"/>
  <c r="W50" i="38"/>
  <c r="V50" i="38"/>
  <c r="U50" i="38"/>
  <c r="T50" i="38"/>
  <c r="S50" i="38"/>
  <c r="O50" i="38"/>
  <c r="K50" i="38"/>
  <c r="Z49" i="38"/>
  <c r="Y49" i="38"/>
  <c r="X49" i="38"/>
  <c r="W49" i="38"/>
  <c r="V49" i="38"/>
  <c r="U49" i="38"/>
  <c r="T49" i="38"/>
  <c r="S49" i="38"/>
  <c r="O49" i="38"/>
  <c r="K49" i="38"/>
  <c r="Z48" i="38"/>
  <c r="Y48" i="38"/>
  <c r="X48" i="38"/>
  <c r="W48" i="38"/>
  <c r="V48" i="38"/>
  <c r="U48" i="38"/>
  <c r="T48" i="38"/>
  <c r="S48" i="38"/>
  <c r="O48" i="38"/>
  <c r="K48" i="38"/>
  <c r="Z47" i="38"/>
  <c r="Z114" i="38" s="1"/>
  <c r="Y47" i="38"/>
  <c r="P25" i="38" s="1"/>
  <c r="X47" i="38"/>
  <c r="X114" i="38" s="1"/>
  <c r="W47" i="38"/>
  <c r="W114" i="38" s="1"/>
  <c r="V47" i="38"/>
  <c r="V114" i="38" s="1"/>
  <c r="U47" i="38"/>
  <c r="U114" i="38" s="1"/>
  <c r="T47" i="38"/>
  <c r="T114" i="38" s="1"/>
  <c r="S47" i="38"/>
  <c r="S114" i="38" s="1"/>
  <c r="O47" i="38"/>
  <c r="K47" i="38"/>
  <c r="B47" i="38"/>
  <c r="C47" i="38" s="1"/>
  <c r="B48" i="38" s="1"/>
  <c r="C48" i="38" s="1"/>
  <c r="B49" i="38" s="1"/>
  <c r="C49" i="38" s="1"/>
  <c r="B50" i="38" s="1"/>
  <c r="C50" i="38" s="1"/>
  <c r="B51" i="38" s="1"/>
  <c r="C51" i="38" s="1"/>
  <c r="B52" i="38" s="1"/>
  <c r="C52" i="38" s="1"/>
  <c r="B53" i="38" s="1"/>
  <c r="C53" i="38" s="1"/>
  <c r="B54" i="38" s="1"/>
  <c r="C54" i="38" s="1"/>
  <c r="B55" i="38" s="1"/>
  <c r="C55" i="38" s="1"/>
  <c r="B56" i="38" s="1"/>
  <c r="C56" i="38" s="1"/>
  <c r="B57" i="38" s="1"/>
  <c r="C57" i="38" s="1"/>
  <c r="B58" i="38" s="1"/>
  <c r="C58" i="38" s="1"/>
  <c r="A47" i="38"/>
  <c r="L43" i="38"/>
  <c r="K42" i="38"/>
  <c r="K41" i="38"/>
  <c r="K40" i="38"/>
  <c r="K39" i="38"/>
  <c r="K38" i="38"/>
  <c r="K37" i="38"/>
  <c r="K43" i="38" s="1"/>
  <c r="L31" i="38"/>
  <c r="K31" i="38"/>
  <c r="G31" i="38"/>
  <c r="F31" i="38"/>
  <c r="D31" i="38"/>
  <c r="A31" i="38"/>
  <c r="L29" i="38"/>
  <c r="K29" i="38"/>
  <c r="F29" i="38"/>
  <c r="D29" i="38"/>
  <c r="A29" i="38"/>
  <c r="K27" i="38"/>
  <c r="G27" i="38" s="1"/>
  <c r="F27" i="38"/>
  <c r="D27" i="38"/>
  <c r="A27" i="38"/>
  <c r="S26" i="38"/>
  <c r="R26" i="38"/>
  <c r="Q26" i="38"/>
  <c r="P26" i="38"/>
  <c r="U25" i="38"/>
  <c r="T25" i="38"/>
  <c r="S25" i="38"/>
  <c r="R25" i="38"/>
  <c r="K25" i="38"/>
  <c r="G25" i="38" s="1"/>
  <c r="F25" i="38"/>
  <c r="D25" i="38"/>
  <c r="A25" i="38"/>
  <c r="R24" i="38"/>
  <c r="Q24" i="38"/>
  <c r="P24" i="38"/>
  <c r="U23" i="38"/>
  <c r="T23" i="38"/>
  <c r="S23" i="38"/>
  <c r="R23" i="38"/>
  <c r="P23" i="38"/>
  <c r="K23" i="38"/>
  <c r="G23" i="38" s="1"/>
  <c r="F23" i="38"/>
  <c r="D23" i="38"/>
  <c r="A23" i="38"/>
  <c r="T22" i="38"/>
  <c r="R22" i="38"/>
  <c r="Q22" i="38"/>
  <c r="P22" i="38"/>
  <c r="U21" i="38"/>
  <c r="T21" i="38"/>
  <c r="S21" i="38"/>
  <c r="R21" i="38"/>
  <c r="K21" i="38"/>
  <c r="K34" i="38" s="1"/>
  <c r="L33" i="38" s="1"/>
  <c r="F21" i="38"/>
  <c r="D21" i="38"/>
  <c r="A21" i="38"/>
  <c r="T20" i="38"/>
  <c r="S20" i="38"/>
  <c r="R20" i="38"/>
  <c r="Q20" i="38"/>
  <c r="P20" i="38"/>
  <c r="V20" i="38" s="1"/>
  <c r="U19" i="38"/>
  <c r="T19" i="38"/>
  <c r="H29" i="38" s="1"/>
  <c r="S19" i="38"/>
  <c r="R19" i="38"/>
  <c r="R27" i="38" s="1"/>
  <c r="I25" i="38" s="1"/>
  <c r="Q19" i="38"/>
  <c r="Z228" i="37"/>
  <c r="Y228" i="37"/>
  <c r="X228" i="37"/>
  <c r="W228" i="37"/>
  <c r="V228" i="37"/>
  <c r="U228" i="37"/>
  <c r="T228" i="37"/>
  <c r="S228" i="37"/>
  <c r="O228" i="37"/>
  <c r="K228" i="37"/>
  <c r="Z227" i="37"/>
  <c r="Y227" i="37"/>
  <c r="X227" i="37"/>
  <c r="W227" i="37"/>
  <c r="V227" i="37"/>
  <c r="U227" i="37"/>
  <c r="T227" i="37"/>
  <c r="S227" i="37"/>
  <c r="O227" i="37"/>
  <c r="K227" i="37"/>
  <c r="Z226" i="37"/>
  <c r="Y226" i="37"/>
  <c r="X226" i="37"/>
  <c r="W226" i="37"/>
  <c r="V226" i="37"/>
  <c r="U226" i="37"/>
  <c r="T226" i="37"/>
  <c r="S226" i="37"/>
  <c r="O226" i="37"/>
  <c r="K226" i="37"/>
  <c r="Z225" i="37"/>
  <c r="Y225" i="37"/>
  <c r="X225" i="37"/>
  <c r="W225" i="37"/>
  <c r="V225" i="37"/>
  <c r="U225" i="37"/>
  <c r="T225" i="37"/>
  <c r="S225" i="37"/>
  <c r="O225" i="37"/>
  <c r="K225" i="37"/>
  <c r="Z224" i="37"/>
  <c r="Y224" i="37"/>
  <c r="X224" i="37"/>
  <c r="W224" i="37"/>
  <c r="V224" i="37"/>
  <c r="U224" i="37"/>
  <c r="T224" i="37"/>
  <c r="S224" i="37"/>
  <c r="O224" i="37"/>
  <c r="K224" i="37"/>
  <c r="Z223" i="37"/>
  <c r="Y223" i="37"/>
  <c r="X223" i="37"/>
  <c r="W223" i="37"/>
  <c r="V223" i="37"/>
  <c r="U223" i="37"/>
  <c r="T223" i="37"/>
  <c r="S223" i="37"/>
  <c r="O223" i="37"/>
  <c r="K223" i="37"/>
  <c r="Z222" i="37"/>
  <c r="Y222" i="37"/>
  <c r="X222" i="37"/>
  <c r="W222" i="37"/>
  <c r="V222" i="37"/>
  <c r="U222" i="37"/>
  <c r="T222" i="37"/>
  <c r="S222" i="37"/>
  <c r="O222" i="37"/>
  <c r="K222" i="37"/>
  <c r="Z221" i="37"/>
  <c r="Y221" i="37"/>
  <c r="X221" i="37"/>
  <c r="W221" i="37"/>
  <c r="V221" i="37"/>
  <c r="U221" i="37"/>
  <c r="T221" i="37"/>
  <c r="S221" i="37"/>
  <c r="O221" i="37"/>
  <c r="K221" i="37"/>
  <c r="Z220" i="37"/>
  <c r="Y220" i="37"/>
  <c r="X220" i="37"/>
  <c r="W220" i="37"/>
  <c r="V220" i="37"/>
  <c r="U220" i="37"/>
  <c r="T220" i="37"/>
  <c r="S220" i="37"/>
  <c r="O220" i="37"/>
  <c r="K220" i="37"/>
  <c r="Z219" i="37"/>
  <c r="Y219" i="37"/>
  <c r="X219" i="37"/>
  <c r="W219" i="37"/>
  <c r="V219" i="37"/>
  <c r="U219" i="37"/>
  <c r="T219" i="37"/>
  <c r="S219" i="37"/>
  <c r="O219" i="37"/>
  <c r="K219" i="37"/>
  <c r="Z218" i="37"/>
  <c r="Y218" i="37"/>
  <c r="X218" i="37"/>
  <c r="W218" i="37"/>
  <c r="V218" i="37"/>
  <c r="U218" i="37"/>
  <c r="T218" i="37"/>
  <c r="S218" i="37"/>
  <c r="O218" i="37"/>
  <c r="K218" i="37"/>
  <c r="A218" i="37"/>
  <c r="Z217" i="37"/>
  <c r="Y217" i="37"/>
  <c r="X217" i="37"/>
  <c r="W217" i="37"/>
  <c r="V217" i="37"/>
  <c r="U217" i="37"/>
  <c r="T217" i="37"/>
  <c r="S217" i="37"/>
  <c r="O217" i="37"/>
  <c r="K217" i="37"/>
  <c r="Z216" i="37"/>
  <c r="Y216" i="37"/>
  <c r="X216" i="37"/>
  <c r="W216" i="37"/>
  <c r="V216" i="37"/>
  <c r="U216" i="37"/>
  <c r="T216" i="37"/>
  <c r="S216" i="37"/>
  <c r="O216" i="37"/>
  <c r="K216" i="37"/>
  <c r="Z215" i="37"/>
  <c r="Y215" i="37"/>
  <c r="X215" i="37"/>
  <c r="W215" i="37"/>
  <c r="V215" i="37"/>
  <c r="U215" i="37"/>
  <c r="T215" i="37"/>
  <c r="S215" i="37"/>
  <c r="O215" i="37"/>
  <c r="K215" i="37"/>
  <c r="Z214" i="37"/>
  <c r="Y214" i="37"/>
  <c r="X214" i="37"/>
  <c r="W214" i="37"/>
  <c r="V214" i="37"/>
  <c r="U214" i="37"/>
  <c r="T214" i="37"/>
  <c r="S214" i="37"/>
  <c r="O214" i="37"/>
  <c r="K214" i="37"/>
  <c r="Z213" i="37"/>
  <c r="Y213" i="37"/>
  <c r="X213" i="37"/>
  <c r="W213" i="37"/>
  <c r="V213" i="37"/>
  <c r="U213" i="37"/>
  <c r="T213" i="37"/>
  <c r="S213" i="37"/>
  <c r="O213" i="37"/>
  <c r="K213" i="37"/>
  <c r="Z212" i="37"/>
  <c r="Y212" i="37"/>
  <c r="X212" i="37"/>
  <c r="W212" i="37"/>
  <c r="V212" i="37"/>
  <c r="U212" i="37"/>
  <c r="T212" i="37"/>
  <c r="S212" i="37"/>
  <c r="O212" i="37"/>
  <c r="K212" i="37"/>
  <c r="Z211" i="37"/>
  <c r="Y211" i="37"/>
  <c r="X211" i="37"/>
  <c r="W211" i="37"/>
  <c r="V211" i="37"/>
  <c r="U211" i="37"/>
  <c r="T211" i="37"/>
  <c r="S211" i="37"/>
  <c r="O211" i="37"/>
  <c r="K211" i="37"/>
  <c r="Z210" i="37"/>
  <c r="Y210" i="37"/>
  <c r="X210" i="37"/>
  <c r="W210" i="37"/>
  <c r="V210" i="37"/>
  <c r="U210" i="37"/>
  <c r="T210" i="37"/>
  <c r="S210" i="37"/>
  <c r="O210" i="37"/>
  <c r="K210" i="37"/>
  <c r="Z209" i="37"/>
  <c r="Y209" i="37"/>
  <c r="X209" i="37"/>
  <c r="W209" i="37"/>
  <c r="V209" i="37"/>
  <c r="U209" i="37"/>
  <c r="T209" i="37"/>
  <c r="S209" i="37"/>
  <c r="O209" i="37"/>
  <c r="K209" i="37"/>
  <c r="Z208" i="37"/>
  <c r="Y208" i="37"/>
  <c r="X208" i="37"/>
  <c r="W208" i="37"/>
  <c r="V208" i="37"/>
  <c r="U208" i="37"/>
  <c r="T208" i="37"/>
  <c r="S208" i="37"/>
  <c r="O208" i="37"/>
  <c r="K208" i="37"/>
  <c r="Z207" i="37"/>
  <c r="Y207" i="37"/>
  <c r="X207" i="37"/>
  <c r="W207" i="37"/>
  <c r="V207" i="37"/>
  <c r="U207" i="37"/>
  <c r="T207" i="37"/>
  <c r="S207" i="37"/>
  <c r="O207" i="37"/>
  <c r="K207" i="37"/>
  <c r="A207" i="37"/>
  <c r="Z206" i="37"/>
  <c r="Y206" i="37"/>
  <c r="X206" i="37"/>
  <c r="W206" i="37"/>
  <c r="V206" i="37"/>
  <c r="U206" i="37"/>
  <c r="T206" i="37"/>
  <c r="S206" i="37"/>
  <c r="O206" i="37"/>
  <c r="K206" i="37"/>
  <c r="Z205" i="37"/>
  <c r="Y205" i="37"/>
  <c r="X205" i="37"/>
  <c r="W205" i="37"/>
  <c r="V205" i="37"/>
  <c r="U205" i="37"/>
  <c r="T205" i="37"/>
  <c r="S205" i="37"/>
  <c r="O205" i="37"/>
  <c r="K205" i="37"/>
  <c r="Z204" i="37"/>
  <c r="Y204" i="37"/>
  <c r="X204" i="37"/>
  <c r="W204" i="37"/>
  <c r="V204" i="37"/>
  <c r="U204" i="37"/>
  <c r="T204" i="37"/>
  <c r="S204" i="37"/>
  <c r="O204" i="37"/>
  <c r="K204" i="37"/>
  <c r="Z203" i="37"/>
  <c r="Y203" i="37"/>
  <c r="X203" i="37"/>
  <c r="W203" i="37"/>
  <c r="V203" i="37"/>
  <c r="U203" i="37"/>
  <c r="T203" i="37"/>
  <c r="S203" i="37"/>
  <c r="O203" i="37"/>
  <c r="K203" i="37"/>
  <c r="Z202" i="37"/>
  <c r="Y202" i="37"/>
  <c r="X202" i="37"/>
  <c r="W202" i="37"/>
  <c r="V202" i="37"/>
  <c r="U202" i="37"/>
  <c r="T202" i="37"/>
  <c r="S202" i="37"/>
  <c r="O202" i="37"/>
  <c r="K202" i="37"/>
  <c r="Z201" i="37"/>
  <c r="Y201" i="37"/>
  <c r="X201" i="37"/>
  <c r="W201" i="37"/>
  <c r="V201" i="37"/>
  <c r="U201" i="37"/>
  <c r="T201" i="37"/>
  <c r="S201" i="37"/>
  <c r="O201" i="37"/>
  <c r="K201" i="37"/>
  <c r="Z200" i="37"/>
  <c r="Y200" i="37"/>
  <c r="X200" i="37"/>
  <c r="W200" i="37"/>
  <c r="V200" i="37"/>
  <c r="U200" i="37"/>
  <c r="T200" i="37"/>
  <c r="S200" i="37"/>
  <c r="O200" i="37"/>
  <c r="K200" i="37"/>
  <c r="Z199" i="37"/>
  <c r="Y199" i="37"/>
  <c r="X199" i="37"/>
  <c r="W199" i="37"/>
  <c r="V199" i="37"/>
  <c r="U199" i="37"/>
  <c r="T199" i="37"/>
  <c r="S199" i="37"/>
  <c r="O199" i="37"/>
  <c r="K199" i="37"/>
  <c r="Z198" i="37"/>
  <c r="Y198" i="37"/>
  <c r="X198" i="37"/>
  <c r="W198" i="37"/>
  <c r="V198" i="37"/>
  <c r="U198" i="37"/>
  <c r="T198" i="37"/>
  <c r="S198" i="37"/>
  <c r="O198" i="37"/>
  <c r="K198" i="37"/>
  <c r="Z197" i="37"/>
  <c r="Y197" i="37"/>
  <c r="X197" i="37"/>
  <c r="W197" i="37"/>
  <c r="V197" i="37"/>
  <c r="U197" i="37"/>
  <c r="T197" i="37"/>
  <c r="S197" i="37"/>
  <c r="O197" i="37"/>
  <c r="K197" i="37"/>
  <c r="Z196" i="37"/>
  <c r="Y196" i="37"/>
  <c r="S140" i="37" s="1"/>
  <c r="V140" i="37" s="1"/>
  <c r="X196" i="37"/>
  <c r="W196" i="37"/>
  <c r="V196" i="37"/>
  <c r="U196" i="37"/>
  <c r="T196" i="37"/>
  <c r="S196" i="37"/>
  <c r="O196" i="37"/>
  <c r="K196" i="37"/>
  <c r="B196" i="37"/>
  <c r="C196" i="37" s="1"/>
  <c r="B197" i="37" s="1"/>
  <c r="C197" i="37" s="1"/>
  <c r="B198" i="37" s="1"/>
  <c r="C198" i="37" s="1"/>
  <c r="B199" i="37" s="1"/>
  <c r="C199" i="37" s="1"/>
  <c r="B200" i="37" s="1"/>
  <c r="C200" i="37" s="1"/>
  <c r="B201" i="37" s="1"/>
  <c r="C201" i="37" s="1"/>
  <c r="B202" i="37" s="1"/>
  <c r="C202" i="37" s="1"/>
  <c r="B203" i="37" s="1"/>
  <c r="C203" i="37" s="1"/>
  <c r="B204" i="37" s="1"/>
  <c r="C204" i="37" s="1"/>
  <c r="B205" i="37" s="1"/>
  <c r="C205" i="37" s="1"/>
  <c r="B206" i="37" s="1"/>
  <c r="C206" i="37" s="1"/>
  <c r="A196" i="37"/>
  <c r="Z195" i="37"/>
  <c r="Y195" i="37"/>
  <c r="X195" i="37"/>
  <c r="W195" i="37"/>
  <c r="V195" i="37"/>
  <c r="U195" i="37"/>
  <c r="T195" i="37"/>
  <c r="S195" i="37"/>
  <c r="O195" i="37"/>
  <c r="K195" i="37"/>
  <c r="Z194" i="37"/>
  <c r="Y194" i="37"/>
  <c r="X194" i="37"/>
  <c r="W194" i="37"/>
  <c r="V194" i="37"/>
  <c r="U194" i="37"/>
  <c r="T194" i="37"/>
  <c r="S194" i="37"/>
  <c r="O194" i="37"/>
  <c r="K194" i="37"/>
  <c r="Z193" i="37"/>
  <c r="Y193" i="37"/>
  <c r="X193" i="37"/>
  <c r="W193" i="37"/>
  <c r="V193" i="37"/>
  <c r="U193" i="37"/>
  <c r="T193" i="37"/>
  <c r="S193" i="37"/>
  <c r="O193" i="37"/>
  <c r="K193" i="37"/>
  <c r="Z192" i="37"/>
  <c r="Y192" i="37"/>
  <c r="X192" i="37"/>
  <c r="W192" i="37"/>
  <c r="V192" i="37"/>
  <c r="U192" i="37"/>
  <c r="T192" i="37"/>
  <c r="S192" i="37"/>
  <c r="O192" i="37"/>
  <c r="K192" i="37"/>
  <c r="Z191" i="37"/>
  <c r="Y191" i="37"/>
  <c r="X191" i="37"/>
  <c r="W191" i="37"/>
  <c r="V191" i="37"/>
  <c r="U191" i="37"/>
  <c r="T191" i="37"/>
  <c r="S191" i="37"/>
  <c r="O191" i="37"/>
  <c r="K191" i="37"/>
  <c r="Z190" i="37"/>
  <c r="Y190" i="37"/>
  <c r="X190" i="37"/>
  <c r="W190" i="37"/>
  <c r="V190" i="37"/>
  <c r="U190" i="37"/>
  <c r="T190" i="37"/>
  <c r="S190" i="37"/>
  <c r="O190" i="37"/>
  <c r="K190" i="37"/>
  <c r="Z189" i="37"/>
  <c r="Y189" i="37"/>
  <c r="X189" i="37"/>
  <c r="W189" i="37"/>
  <c r="V189" i="37"/>
  <c r="U189" i="37"/>
  <c r="T189" i="37"/>
  <c r="S189" i="37"/>
  <c r="O189" i="37"/>
  <c r="K189" i="37"/>
  <c r="Z188" i="37"/>
  <c r="Y188" i="37"/>
  <c r="X188" i="37"/>
  <c r="W188" i="37"/>
  <c r="V188" i="37"/>
  <c r="U188" i="37"/>
  <c r="T188" i="37"/>
  <c r="S188" i="37"/>
  <c r="O188" i="37"/>
  <c r="K188" i="37"/>
  <c r="Z187" i="37"/>
  <c r="Y187" i="37"/>
  <c r="X187" i="37"/>
  <c r="W187" i="37"/>
  <c r="V187" i="37"/>
  <c r="U187" i="37"/>
  <c r="T187" i="37"/>
  <c r="S187" i="37"/>
  <c r="O187" i="37"/>
  <c r="K187" i="37"/>
  <c r="Z186" i="37"/>
  <c r="Y186" i="37"/>
  <c r="X186" i="37"/>
  <c r="W186" i="37"/>
  <c r="V186" i="37"/>
  <c r="U186" i="37"/>
  <c r="T186" i="37"/>
  <c r="S186" i="37"/>
  <c r="O186" i="37"/>
  <c r="K186" i="37"/>
  <c r="Z185" i="37"/>
  <c r="R141" i="37" s="1"/>
  <c r="H140" i="37" s="1"/>
  <c r="J140" i="37" s="1"/>
  <c r="L141" i="37" s="1"/>
  <c r="Y185" i="37"/>
  <c r="X185" i="37"/>
  <c r="W185" i="37"/>
  <c r="V185" i="37"/>
  <c r="U185" i="37"/>
  <c r="T185" i="37"/>
  <c r="R135" i="37" s="1"/>
  <c r="S185" i="37"/>
  <c r="O185" i="37"/>
  <c r="K185" i="37"/>
  <c r="B185" i="37"/>
  <c r="C185" i="37" s="1"/>
  <c r="B186" i="37" s="1"/>
  <c r="C186" i="37" s="1"/>
  <c r="B187" i="37" s="1"/>
  <c r="C187" i="37" s="1"/>
  <c r="B188" i="37" s="1"/>
  <c r="C188" i="37" s="1"/>
  <c r="B189" i="37" s="1"/>
  <c r="C189" i="37" s="1"/>
  <c r="B190" i="37" s="1"/>
  <c r="C190" i="37" s="1"/>
  <c r="B191" i="37" s="1"/>
  <c r="C191" i="37" s="1"/>
  <c r="B192" i="37" s="1"/>
  <c r="C192" i="37" s="1"/>
  <c r="B193" i="37" s="1"/>
  <c r="C193" i="37" s="1"/>
  <c r="B194" i="37" s="1"/>
  <c r="C194" i="37" s="1"/>
  <c r="B195" i="37" s="1"/>
  <c r="C195" i="37" s="1"/>
  <c r="A185" i="37"/>
  <c r="Z184" i="37"/>
  <c r="Y184" i="37"/>
  <c r="X184" i="37"/>
  <c r="W184" i="37"/>
  <c r="V184" i="37"/>
  <c r="R137" i="37" s="1"/>
  <c r="U184" i="37"/>
  <c r="R136" i="37" s="1"/>
  <c r="T184" i="37"/>
  <c r="S184" i="37"/>
  <c r="O184" i="37"/>
  <c r="K184" i="37"/>
  <c r="Z183" i="37"/>
  <c r="Y183" i="37"/>
  <c r="X183" i="37"/>
  <c r="W183" i="37"/>
  <c r="V183" i="37"/>
  <c r="U183" i="37"/>
  <c r="T183" i="37"/>
  <c r="S183" i="37"/>
  <c r="O183" i="37"/>
  <c r="K183" i="37"/>
  <c r="Z182" i="37"/>
  <c r="Y182" i="37"/>
  <c r="X182" i="37"/>
  <c r="W182" i="37"/>
  <c r="V182" i="37"/>
  <c r="U182" i="37"/>
  <c r="T182" i="37"/>
  <c r="S182" i="37"/>
  <c r="O182" i="37"/>
  <c r="K182" i="37"/>
  <c r="Z181" i="37"/>
  <c r="Y181" i="37"/>
  <c r="X181" i="37"/>
  <c r="W181" i="37"/>
  <c r="V181" i="37"/>
  <c r="U181" i="37"/>
  <c r="T181" i="37"/>
  <c r="S181" i="37"/>
  <c r="O181" i="37"/>
  <c r="K181" i="37"/>
  <c r="Z180" i="37"/>
  <c r="Y180" i="37"/>
  <c r="X180" i="37"/>
  <c r="W180" i="37"/>
  <c r="V180" i="37"/>
  <c r="U180" i="37"/>
  <c r="T180" i="37"/>
  <c r="S180" i="37"/>
  <c r="O180" i="37"/>
  <c r="K180" i="37"/>
  <c r="Z179" i="37"/>
  <c r="Y179" i="37"/>
  <c r="X179" i="37"/>
  <c r="W179" i="37"/>
  <c r="V179" i="37"/>
  <c r="U179" i="37"/>
  <c r="T179" i="37"/>
  <c r="S179" i="37"/>
  <c r="O179" i="37"/>
  <c r="K179" i="37"/>
  <c r="Z178" i="37"/>
  <c r="Y178" i="37"/>
  <c r="X178" i="37"/>
  <c r="W178" i="37"/>
  <c r="V178" i="37"/>
  <c r="U178" i="37"/>
  <c r="T178" i="37"/>
  <c r="S178" i="37"/>
  <c r="O178" i="37"/>
  <c r="K178" i="37"/>
  <c r="Z177" i="37"/>
  <c r="Y177" i="37"/>
  <c r="X177" i="37"/>
  <c r="W177" i="37"/>
  <c r="V177" i="37"/>
  <c r="U177" i="37"/>
  <c r="T177" i="37"/>
  <c r="S177" i="37"/>
  <c r="O177" i="37"/>
  <c r="K177" i="37"/>
  <c r="Z176" i="37"/>
  <c r="Y176" i="37"/>
  <c r="X176" i="37"/>
  <c r="W176" i="37"/>
  <c r="V176" i="37"/>
  <c r="U176" i="37"/>
  <c r="T176" i="37"/>
  <c r="S176" i="37"/>
  <c r="O176" i="37"/>
  <c r="K176" i="37"/>
  <c r="Z175" i="37"/>
  <c r="Y175" i="37"/>
  <c r="X175" i="37"/>
  <c r="W175" i="37"/>
  <c r="V175" i="37"/>
  <c r="U175" i="37"/>
  <c r="T175" i="37"/>
  <c r="S175" i="37"/>
  <c r="O175" i="37"/>
  <c r="K175" i="37"/>
  <c r="Z174" i="37"/>
  <c r="Y174" i="37"/>
  <c r="X174" i="37"/>
  <c r="W174" i="37"/>
  <c r="V174" i="37"/>
  <c r="U174" i="37"/>
  <c r="Q136" i="37" s="1"/>
  <c r="V136" i="37" s="1"/>
  <c r="T174" i="37"/>
  <c r="S174" i="37"/>
  <c r="O174" i="37"/>
  <c r="K174" i="37"/>
  <c r="B174" i="37"/>
  <c r="C174" i="37" s="1"/>
  <c r="B175" i="37" s="1"/>
  <c r="C175" i="37" s="1"/>
  <c r="B176" i="37" s="1"/>
  <c r="C176" i="37" s="1"/>
  <c r="B177" i="37" s="1"/>
  <c r="C177" i="37" s="1"/>
  <c r="B178" i="37" s="1"/>
  <c r="C178" i="37" s="1"/>
  <c r="B179" i="37" s="1"/>
  <c r="C179" i="37" s="1"/>
  <c r="B180" i="37" s="1"/>
  <c r="C180" i="37" s="1"/>
  <c r="B181" i="37" s="1"/>
  <c r="C181" i="37" s="1"/>
  <c r="B182" i="37" s="1"/>
  <c r="C182" i="37" s="1"/>
  <c r="B183" i="37" s="1"/>
  <c r="C183" i="37" s="1"/>
  <c r="B184" i="37" s="1"/>
  <c r="C184" i="37" s="1"/>
  <c r="A174" i="37"/>
  <c r="Z173" i="37"/>
  <c r="Y173" i="37"/>
  <c r="X173" i="37"/>
  <c r="W173" i="37"/>
  <c r="Q138" i="37" s="1"/>
  <c r="V138" i="37" s="1"/>
  <c r="V173" i="37"/>
  <c r="U173" i="37"/>
  <c r="T173" i="37"/>
  <c r="S173" i="37"/>
  <c r="O173" i="37"/>
  <c r="K173" i="37"/>
  <c r="Z172" i="37"/>
  <c r="Y172" i="37"/>
  <c r="X172" i="37"/>
  <c r="W172" i="37"/>
  <c r="V172" i="37"/>
  <c r="U172" i="37"/>
  <c r="T172" i="37"/>
  <c r="S172" i="37"/>
  <c r="O172" i="37"/>
  <c r="K172" i="37"/>
  <c r="Z171" i="37"/>
  <c r="Y171" i="37"/>
  <c r="X171" i="37"/>
  <c r="W171" i="37"/>
  <c r="V171" i="37"/>
  <c r="U171" i="37"/>
  <c r="T171" i="37"/>
  <c r="S171" i="37"/>
  <c r="O171" i="37"/>
  <c r="K171" i="37"/>
  <c r="Z170" i="37"/>
  <c r="Y170" i="37"/>
  <c r="X170" i="37"/>
  <c r="W170" i="37"/>
  <c r="V170" i="37"/>
  <c r="U170" i="37"/>
  <c r="T170" i="37"/>
  <c r="S170" i="37"/>
  <c r="O170" i="37"/>
  <c r="K170" i="37"/>
  <c r="Z169" i="37"/>
  <c r="Y169" i="37"/>
  <c r="X169" i="37"/>
  <c r="W169" i="37"/>
  <c r="V169" i="37"/>
  <c r="U169" i="37"/>
  <c r="T169" i="37"/>
  <c r="S169" i="37"/>
  <c r="O169" i="37"/>
  <c r="K169" i="37"/>
  <c r="Z168" i="37"/>
  <c r="Y168" i="37"/>
  <c r="X168" i="37"/>
  <c r="W168" i="37"/>
  <c r="V168" i="37"/>
  <c r="U168" i="37"/>
  <c r="T168" i="37"/>
  <c r="S168" i="37"/>
  <c r="O168" i="37"/>
  <c r="K168" i="37"/>
  <c r="Z167" i="37"/>
  <c r="Y167" i="37"/>
  <c r="X167" i="37"/>
  <c r="W167" i="37"/>
  <c r="V167" i="37"/>
  <c r="U167" i="37"/>
  <c r="T167" i="37"/>
  <c r="S167" i="37"/>
  <c r="O167" i="37"/>
  <c r="K167" i="37"/>
  <c r="Z166" i="37"/>
  <c r="Y166" i="37"/>
  <c r="X166" i="37"/>
  <c r="W166" i="37"/>
  <c r="V166" i="37"/>
  <c r="U166" i="37"/>
  <c r="T166" i="37"/>
  <c r="S166" i="37"/>
  <c r="O166" i="37"/>
  <c r="K166" i="37"/>
  <c r="Z165" i="37"/>
  <c r="Y165" i="37"/>
  <c r="X165" i="37"/>
  <c r="W165" i="37"/>
  <c r="V165" i="37"/>
  <c r="U165" i="37"/>
  <c r="T165" i="37"/>
  <c r="S165" i="37"/>
  <c r="O165" i="37"/>
  <c r="K165" i="37"/>
  <c r="Z164" i="37"/>
  <c r="Y164" i="37"/>
  <c r="X164" i="37"/>
  <c r="W164" i="37"/>
  <c r="V164" i="37"/>
  <c r="U164" i="37"/>
  <c r="T164" i="37"/>
  <c r="S164" i="37"/>
  <c r="O164" i="37"/>
  <c r="K164" i="37"/>
  <c r="Z163" i="37"/>
  <c r="Y163" i="37"/>
  <c r="X163" i="37"/>
  <c r="W163" i="37"/>
  <c r="V163" i="37"/>
  <c r="U163" i="37"/>
  <c r="T163" i="37"/>
  <c r="S163" i="37"/>
  <c r="O163" i="37"/>
  <c r="K163" i="37"/>
  <c r="Z162" i="37"/>
  <c r="Z229" i="37" s="1"/>
  <c r="Y162" i="37"/>
  <c r="Y229" i="37" s="1"/>
  <c r="X162" i="37"/>
  <c r="X229" i="37" s="1"/>
  <c r="W162" i="37"/>
  <c r="W229" i="37" s="1"/>
  <c r="V162" i="37"/>
  <c r="P137" i="37" s="1"/>
  <c r="V137" i="37" s="1"/>
  <c r="U162" i="37"/>
  <c r="U229" i="37" s="1"/>
  <c r="T162" i="37"/>
  <c r="T229" i="37" s="1"/>
  <c r="S162" i="37"/>
  <c r="S229" i="37" s="1"/>
  <c r="O162" i="37"/>
  <c r="K162" i="37"/>
  <c r="C162" i="37"/>
  <c r="B163" i="37" s="1"/>
  <c r="C163" i="37" s="1"/>
  <c r="B164" i="37" s="1"/>
  <c r="C164" i="37" s="1"/>
  <c r="B165" i="37" s="1"/>
  <c r="C165" i="37" s="1"/>
  <c r="B166" i="37" s="1"/>
  <c r="C166" i="37" s="1"/>
  <c r="B167" i="37" s="1"/>
  <c r="C167" i="37" s="1"/>
  <c r="B168" i="37" s="1"/>
  <c r="C168" i="37" s="1"/>
  <c r="B169" i="37" s="1"/>
  <c r="C169" i="37" s="1"/>
  <c r="B170" i="37" s="1"/>
  <c r="C170" i="37" s="1"/>
  <c r="B171" i="37" s="1"/>
  <c r="C171" i="37" s="1"/>
  <c r="B172" i="37" s="1"/>
  <c r="C172" i="37" s="1"/>
  <c r="B173" i="37" s="1"/>
  <c r="C173" i="37" s="1"/>
  <c r="B162" i="37"/>
  <c r="A162" i="37"/>
  <c r="L158" i="37"/>
  <c r="K157" i="37"/>
  <c r="K156" i="37"/>
  <c r="K155" i="37"/>
  <c r="K154" i="37"/>
  <c r="K153" i="37"/>
  <c r="K152" i="37"/>
  <c r="K158" i="37" s="1"/>
  <c r="K149" i="37"/>
  <c r="L148" i="37" s="1"/>
  <c r="K146" i="37"/>
  <c r="G146" i="37"/>
  <c r="F146" i="37"/>
  <c r="D146" i="37"/>
  <c r="A146" i="37"/>
  <c r="L144" i="37"/>
  <c r="K144" i="37"/>
  <c r="G144" i="37"/>
  <c r="F144" i="37"/>
  <c r="D144" i="37"/>
  <c r="A144" i="37"/>
  <c r="L142" i="37"/>
  <c r="K142" i="37"/>
  <c r="G142" i="37"/>
  <c r="F142" i="37"/>
  <c r="D142" i="37"/>
  <c r="A142" i="37"/>
  <c r="U141" i="37"/>
  <c r="T141" i="37"/>
  <c r="S141" i="37"/>
  <c r="H142" i="37" s="1"/>
  <c r="J142" i="37" s="1"/>
  <c r="L143" i="37" s="1"/>
  <c r="Q141" i="37"/>
  <c r="P141" i="37"/>
  <c r="V141" i="37" s="1"/>
  <c r="U140" i="37"/>
  <c r="T140" i="37"/>
  <c r="R140" i="37"/>
  <c r="Q140" i="37"/>
  <c r="P140" i="37"/>
  <c r="L140" i="37"/>
  <c r="K140" i="37"/>
  <c r="G140" i="37"/>
  <c r="F140" i="37"/>
  <c r="D140" i="37"/>
  <c r="A140" i="37"/>
  <c r="U139" i="37"/>
  <c r="T139" i="37"/>
  <c r="S139" i="37"/>
  <c r="R139" i="37"/>
  <c r="Q139" i="37"/>
  <c r="P139" i="37"/>
  <c r="V139" i="37" s="1"/>
  <c r="U138" i="37"/>
  <c r="T138" i="37"/>
  <c r="S138" i="37"/>
  <c r="R138" i="37"/>
  <c r="P138" i="37"/>
  <c r="L138" i="37"/>
  <c r="K138" i="37"/>
  <c r="H138" i="37"/>
  <c r="J138" i="37" s="1"/>
  <c r="L139" i="37" s="1"/>
  <c r="G138" i="37"/>
  <c r="F138" i="37"/>
  <c r="D138" i="37"/>
  <c r="A138" i="37"/>
  <c r="U137" i="37"/>
  <c r="T137" i="37"/>
  <c r="S137" i="37"/>
  <c r="Q137" i="37"/>
  <c r="U136" i="37"/>
  <c r="T136" i="37"/>
  <c r="S136" i="37"/>
  <c r="P136" i="37"/>
  <c r="P142" i="37" s="1"/>
  <c r="L136" i="37"/>
  <c r="K136" i="37"/>
  <c r="H136" i="37"/>
  <c r="J136" i="37" s="1"/>
  <c r="G136" i="37"/>
  <c r="F136" i="37"/>
  <c r="I136" i="37" s="1"/>
  <c r="D136" i="37"/>
  <c r="A136" i="37"/>
  <c r="U135" i="37"/>
  <c r="T135" i="37"/>
  <c r="S135" i="37"/>
  <c r="Q135" i="37"/>
  <c r="P135" i="37"/>
  <c r="U134" i="37"/>
  <c r="U142" i="37" s="1"/>
  <c r="I146" i="37" s="1"/>
  <c r="T134" i="37"/>
  <c r="V134" i="37" s="1"/>
  <c r="S134" i="37"/>
  <c r="S142" i="37" s="1"/>
  <c r="R134" i="37"/>
  <c r="Q134" i="37"/>
  <c r="Q142" i="37" s="1"/>
  <c r="P134" i="37"/>
  <c r="Z113" i="37"/>
  <c r="Y113" i="37"/>
  <c r="X113" i="37"/>
  <c r="W113" i="37"/>
  <c r="V113" i="37"/>
  <c r="U113" i="37"/>
  <c r="T113" i="37"/>
  <c r="S113" i="37"/>
  <c r="O113" i="37"/>
  <c r="K113" i="37"/>
  <c r="Z112" i="37"/>
  <c r="Y112" i="37"/>
  <c r="X112" i="37"/>
  <c r="W112" i="37"/>
  <c r="V112" i="37"/>
  <c r="U112" i="37"/>
  <c r="T112" i="37"/>
  <c r="S112" i="37"/>
  <c r="O112" i="37"/>
  <c r="K112" i="37"/>
  <c r="Z111" i="37"/>
  <c r="Y111" i="37"/>
  <c r="X111" i="37"/>
  <c r="W111" i="37"/>
  <c r="V111" i="37"/>
  <c r="U111" i="37"/>
  <c r="T111" i="37"/>
  <c r="S111" i="37"/>
  <c r="O111" i="37"/>
  <c r="K111" i="37"/>
  <c r="Z110" i="37"/>
  <c r="Y110" i="37"/>
  <c r="X110" i="37"/>
  <c r="W110" i="37"/>
  <c r="V110" i="37"/>
  <c r="U110" i="37"/>
  <c r="T110" i="37"/>
  <c r="S110" i="37"/>
  <c r="O110" i="37"/>
  <c r="K110" i="37"/>
  <c r="Z109" i="37"/>
  <c r="Y109" i="37"/>
  <c r="X109" i="37"/>
  <c r="W109" i="37"/>
  <c r="V109" i="37"/>
  <c r="U109" i="37"/>
  <c r="T109" i="37"/>
  <c r="S109" i="37"/>
  <c r="O109" i="37"/>
  <c r="K109" i="37"/>
  <c r="Z108" i="37"/>
  <c r="Y108" i="37"/>
  <c r="X108" i="37"/>
  <c r="W108" i="37"/>
  <c r="V108" i="37"/>
  <c r="U108" i="37"/>
  <c r="T108" i="37"/>
  <c r="S108" i="37"/>
  <c r="O108" i="37"/>
  <c r="K108" i="37"/>
  <c r="Z107" i="37"/>
  <c r="Y107" i="37"/>
  <c r="X107" i="37"/>
  <c r="W107" i="37"/>
  <c r="V107" i="37"/>
  <c r="U107" i="37"/>
  <c r="T107" i="37"/>
  <c r="S107" i="37"/>
  <c r="O107" i="37"/>
  <c r="K107" i="37"/>
  <c r="Z106" i="37"/>
  <c r="Y106" i="37"/>
  <c r="X106" i="37"/>
  <c r="W106" i="37"/>
  <c r="V106" i="37"/>
  <c r="U106" i="37"/>
  <c r="T106" i="37"/>
  <c r="S106" i="37"/>
  <c r="O106" i="37"/>
  <c r="K106" i="37"/>
  <c r="Z105" i="37"/>
  <c r="Y105" i="37"/>
  <c r="X105" i="37"/>
  <c r="W105" i="37"/>
  <c r="V105" i="37"/>
  <c r="U105" i="37"/>
  <c r="T105" i="37"/>
  <c r="S105" i="37"/>
  <c r="O105" i="37"/>
  <c r="K105" i="37"/>
  <c r="Z104" i="37"/>
  <c r="Y104" i="37"/>
  <c r="X104" i="37"/>
  <c r="W104" i="37"/>
  <c r="V104" i="37"/>
  <c r="U104" i="37"/>
  <c r="T104" i="37"/>
  <c r="S104" i="37"/>
  <c r="O104" i="37"/>
  <c r="K104" i="37"/>
  <c r="Z103" i="37"/>
  <c r="Y103" i="37"/>
  <c r="X103" i="37"/>
  <c r="W103" i="37"/>
  <c r="V103" i="37"/>
  <c r="U103" i="37"/>
  <c r="T103" i="37"/>
  <c r="S103" i="37"/>
  <c r="O103" i="37"/>
  <c r="K103" i="37"/>
  <c r="A103" i="37"/>
  <c r="Z102" i="37"/>
  <c r="Y102" i="37"/>
  <c r="X102" i="37"/>
  <c r="W102" i="37"/>
  <c r="V102" i="37"/>
  <c r="U102" i="37"/>
  <c r="T102" i="37"/>
  <c r="S102" i="37"/>
  <c r="O102" i="37"/>
  <c r="K102" i="37"/>
  <c r="Z101" i="37"/>
  <c r="Y101" i="37"/>
  <c r="X101" i="37"/>
  <c r="W101" i="37"/>
  <c r="V101" i="37"/>
  <c r="U101" i="37"/>
  <c r="T101" i="37"/>
  <c r="S101" i="37"/>
  <c r="O101" i="37"/>
  <c r="K101" i="37"/>
  <c r="Z100" i="37"/>
  <c r="Y100" i="37"/>
  <c r="X100" i="37"/>
  <c r="W100" i="37"/>
  <c r="V100" i="37"/>
  <c r="U100" i="37"/>
  <c r="T100" i="37"/>
  <c r="S100" i="37"/>
  <c r="O100" i="37"/>
  <c r="K100" i="37"/>
  <c r="Z99" i="37"/>
  <c r="Y99" i="37"/>
  <c r="X99" i="37"/>
  <c r="W99" i="37"/>
  <c r="V99" i="37"/>
  <c r="U99" i="37"/>
  <c r="T99" i="37"/>
  <c r="S99" i="37"/>
  <c r="O99" i="37"/>
  <c r="K99" i="37"/>
  <c r="Z98" i="37"/>
  <c r="Y98" i="37"/>
  <c r="X98" i="37"/>
  <c r="W98" i="37"/>
  <c r="V98" i="37"/>
  <c r="U98" i="37"/>
  <c r="T98" i="37"/>
  <c r="S98" i="37"/>
  <c r="O98" i="37"/>
  <c r="K98" i="37"/>
  <c r="Z97" i="37"/>
  <c r="Y97" i="37"/>
  <c r="X97" i="37"/>
  <c r="W97" i="37"/>
  <c r="V97" i="37"/>
  <c r="U97" i="37"/>
  <c r="T97" i="37"/>
  <c r="S97" i="37"/>
  <c r="O97" i="37"/>
  <c r="K97" i="37"/>
  <c r="Z96" i="37"/>
  <c r="Y96" i="37"/>
  <c r="X96" i="37"/>
  <c r="W96" i="37"/>
  <c r="V96" i="37"/>
  <c r="U96" i="37"/>
  <c r="T96" i="37"/>
  <c r="S96" i="37"/>
  <c r="O96" i="37"/>
  <c r="K96" i="37"/>
  <c r="Z95" i="37"/>
  <c r="Y95" i="37"/>
  <c r="X95" i="37"/>
  <c r="W95" i="37"/>
  <c r="V95" i="37"/>
  <c r="U95" i="37"/>
  <c r="T95" i="37"/>
  <c r="S95" i="37"/>
  <c r="O95" i="37"/>
  <c r="K95" i="37"/>
  <c r="Z94" i="37"/>
  <c r="Y94" i="37"/>
  <c r="X94" i="37"/>
  <c r="W94" i="37"/>
  <c r="V94" i="37"/>
  <c r="U94" i="37"/>
  <c r="T94" i="37"/>
  <c r="S94" i="37"/>
  <c r="O94" i="37"/>
  <c r="K94" i="37"/>
  <c r="Z93" i="37"/>
  <c r="T26" i="37" s="1"/>
  <c r="Y93" i="37"/>
  <c r="X93" i="37"/>
  <c r="W93" i="37"/>
  <c r="V93" i="37"/>
  <c r="U93" i="37"/>
  <c r="T93" i="37"/>
  <c r="T20" i="37" s="1"/>
  <c r="S93" i="37"/>
  <c r="O93" i="37"/>
  <c r="K93" i="37"/>
  <c r="Z92" i="37"/>
  <c r="Y92" i="37"/>
  <c r="X92" i="37"/>
  <c r="T24" i="37" s="1"/>
  <c r="W92" i="37"/>
  <c r="V92" i="37"/>
  <c r="U92" i="37"/>
  <c r="T92" i="37"/>
  <c r="S92" i="37"/>
  <c r="O92" i="37"/>
  <c r="K92" i="37"/>
  <c r="A92" i="37"/>
  <c r="Z91" i="37"/>
  <c r="Y91" i="37"/>
  <c r="X91" i="37"/>
  <c r="W91" i="37"/>
  <c r="V91" i="37"/>
  <c r="T22" i="37" s="1"/>
  <c r="U91" i="37"/>
  <c r="T91" i="37"/>
  <c r="S91" i="37"/>
  <c r="O91" i="37"/>
  <c r="K91" i="37"/>
  <c r="Z90" i="37"/>
  <c r="Y90" i="37"/>
  <c r="X90" i="37"/>
  <c r="W90" i="37"/>
  <c r="V90" i="37"/>
  <c r="U90" i="37"/>
  <c r="T90" i="37"/>
  <c r="S90" i="37"/>
  <c r="O90" i="37"/>
  <c r="K90" i="37"/>
  <c r="Z89" i="37"/>
  <c r="Y89" i="37"/>
  <c r="X89" i="37"/>
  <c r="W89" i="37"/>
  <c r="V89" i="37"/>
  <c r="U89" i="37"/>
  <c r="T89" i="37"/>
  <c r="S89" i="37"/>
  <c r="O89" i="37"/>
  <c r="K89" i="37"/>
  <c r="Z88" i="37"/>
  <c r="Y88" i="37"/>
  <c r="X88" i="37"/>
  <c r="W88" i="37"/>
  <c r="V88" i="37"/>
  <c r="U88" i="37"/>
  <c r="T88" i="37"/>
  <c r="S88" i="37"/>
  <c r="O88" i="37"/>
  <c r="K88" i="37"/>
  <c r="Z87" i="37"/>
  <c r="Y87" i="37"/>
  <c r="X87" i="37"/>
  <c r="W87" i="37"/>
  <c r="V87" i="37"/>
  <c r="U87" i="37"/>
  <c r="T87" i="37"/>
  <c r="S87" i="37"/>
  <c r="O87" i="37"/>
  <c r="K87" i="37"/>
  <c r="Z86" i="37"/>
  <c r="Y86" i="37"/>
  <c r="X86" i="37"/>
  <c r="W86" i="37"/>
  <c r="V86" i="37"/>
  <c r="U86" i="37"/>
  <c r="T86" i="37"/>
  <c r="S86" i="37"/>
  <c r="O86" i="37"/>
  <c r="K86" i="37"/>
  <c r="Z85" i="37"/>
  <c r="Y85" i="37"/>
  <c r="X85" i="37"/>
  <c r="W85" i="37"/>
  <c r="V85" i="37"/>
  <c r="U85" i="37"/>
  <c r="T85" i="37"/>
  <c r="S85" i="37"/>
  <c r="O85" i="37"/>
  <c r="K85" i="37"/>
  <c r="Z84" i="37"/>
  <c r="Y84" i="37"/>
  <c r="X84" i="37"/>
  <c r="W84" i="37"/>
  <c r="V84" i="37"/>
  <c r="U84" i="37"/>
  <c r="T84" i="37"/>
  <c r="S84" i="37"/>
  <c r="O84" i="37"/>
  <c r="K84" i="37"/>
  <c r="Z83" i="37"/>
  <c r="Y83" i="37"/>
  <c r="X83" i="37"/>
  <c r="W83" i="37"/>
  <c r="V83" i="37"/>
  <c r="U83" i="37"/>
  <c r="T83" i="37"/>
  <c r="S83" i="37"/>
  <c r="O83" i="37"/>
  <c r="K83" i="37"/>
  <c r="Z82" i="37"/>
  <c r="Y82" i="37"/>
  <c r="X82" i="37"/>
  <c r="W82" i="37"/>
  <c r="V82" i="37"/>
  <c r="U82" i="37"/>
  <c r="T82" i="37"/>
  <c r="S82" i="37"/>
  <c r="O82" i="37"/>
  <c r="K82" i="37"/>
  <c r="Z81" i="37"/>
  <c r="Y81" i="37"/>
  <c r="X81" i="37"/>
  <c r="W81" i="37"/>
  <c r="V81" i="37"/>
  <c r="S22" i="37" s="1"/>
  <c r="U81" i="37"/>
  <c r="T81" i="37"/>
  <c r="S81" i="37"/>
  <c r="O81" i="37"/>
  <c r="K81" i="37"/>
  <c r="C81" i="37"/>
  <c r="B82" i="37" s="1"/>
  <c r="C82" i="37" s="1"/>
  <c r="B83" i="37" s="1"/>
  <c r="C83" i="37" s="1"/>
  <c r="B84" i="37" s="1"/>
  <c r="C84" i="37" s="1"/>
  <c r="B85" i="37" s="1"/>
  <c r="C85" i="37" s="1"/>
  <c r="B86" i="37" s="1"/>
  <c r="C86" i="37" s="1"/>
  <c r="B87" i="37" s="1"/>
  <c r="C87" i="37" s="1"/>
  <c r="B88" i="37" s="1"/>
  <c r="C88" i="37" s="1"/>
  <c r="B89" i="37" s="1"/>
  <c r="C89" i="37" s="1"/>
  <c r="B90" i="37" s="1"/>
  <c r="C90" i="37" s="1"/>
  <c r="B91" i="37" s="1"/>
  <c r="C91" i="37" s="1"/>
  <c r="B81" i="37"/>
  <c r="A81" i="37"/>
  <c r="Z80" i="37"/>
  <c r="Y80" i="37"/>
  <c r="X80" i="37"/>
  <c r="S24" i="37" s="1"/>
  <c r="W80" i="37"/>
  <c r="V80" i="37"/>
  <c r="U80" i="37"/>
  <c r="T80" i="37"/>
  <c r="S80" i="37"/>
  <c r="O80" i="37"/>
  <c r="K80" i="37"/>
  <c r="Z79" i="37"/>
  <c r="Y79" i="37"/>
  <c r="X79" i="37"/>
  <c r="W79" i="37"/>
  <c r="V79" i="37"/>
  <c r="U79" i="37"/>
  <c r="T79" i="37"/>
  <c r="S79" i="37"/>
  <c r="O79" i="37"/>
  <c r="K79" i="37"/>
  <c r="Z78" i="37"/>
  <c r="Y78" i="37"/>
  <c r="X78" i="37"/>
  <c r="W78" i="37"/>
  <c r="V78" i="37"/>
  <c r="U78" i="37"/>
  <c r="T78" i="37"/>
  <c r="S78" i="37"/>
  <c r="O78" i="37"/>
  <c r="K78" i="37"/>
  <c r="Z77" i="37"/>
  <c r="Y77" i="37"/>
  <c r="X77" i="37"/>
  <c r="W77" i="37"/>
  <c r="V77" i="37"/>
  <c r="U77" i="37"/>
  <c r="T77" i="37"/>
  <c r="S77" i="37"/>
  <c r="O77" i="37"/>
  <c r="K77" i="37"/>
  <c r="Z76" i="37"/>
  <c r="Y76" i="37"/>
  <c r="X76" i="37"/>
  <c r="W76" i="37"/>
  <c r="V76" i="37"/>
  <c r="U76" i="37"/>
  <c r="T76" i="37"/>
  <c r="S76" i="37"/>
  <c r="O76" i="37"/>
  <c r="K76" i="37"/>
  <c r="Z75" i="37"/>
  <c r="Y75" i="37"/>
  <c r="X75" i="37"/>
  <c r="W75" i="37"/>
  <c r="V75" i="37"/>
  <c r="U75" i="37"/>
  <c r="T75" i="37"/>
  <c r="S75" i="37"/>
  <c r="O75" i="37"/>
  <c r="K75" i="37"/>
  <c r="Z74" i="37"/>
  <c r="Y74" i="37"/>
  <c r="X74" i="37"/>
  <c r="W74" i="37"/>
  <c r="V74" i="37"/>
  <c r="U74" i="37"/>
  <c r="T74" i="37"/>
  <c r="S74" i="37"/>
  <c r="O74" i="37"/>
  <c r="K74" i="37"/>
  <c r="Z73" i="37"/>
  <c r="Y73" i="37"/>
  <c r="X73" i="37"/>
  <c r="W73" i="37"/>
  <c r="V73" i="37"/>
  <c r="U73" i="37"/>
  <c r="T73" i="37"/>
  <c r="S73" i="37"/>
  <c r="O73" i="37"/>
  <c r="K73" i="37"/>
  <c r="Z72" i="37"/>
  <c r="Y72" i="37"/>
  <c r="X72" i="37"/>
  <c r="W72" i="37"/>
  <c r="V72" i="37"/>
  <c r="U72" i="37"/>
  <c r="T72" i="37"/>
  <c r="S72" i="37"/>
  <c r="O72" i="37"/>
  <c r="K72" i="37"/>
  <c r="Z71" i="37"/>
  <c r="Y71" i="37"/>
  <c r="X71" i="37"/>
  <c r="W71" i="37"/>
  <c r="V71" i="37"/>
  <c r="U71" i="37"/>
  <c r="T71" i="37"/>
  <c r="S71" i="37"/>
  <c r="O71" i="37"/>
  <c r="K71" i="37"/>
  <c r="Z70" i="37"/>
  <c r="Y70" i="37"/>
  <c r="X70" i="37"/>
  <c r="W70" i="37"/>
  <c r="V70" i="37"/>
  <c r="U70" i="37"/>
  <c r="T70" i="37"/>
  <c r="S70" i="37"/>
  <c r="O70" i="37"/>
  <c r="K70" i="37"/>
  <c r="B70" i="37"/>
  <c r="C70" i="37" s="1"/>
  <c r="B71" i="37" s="1"/>
  <c r="C71" i="37" s="1"/>
  <c r="B72" i="37" s="1"/>
  <c r="C72" i="37" s="1"/>
  <c r="B73" i="37" s="1"/>
  <c r="C73" i="37" s="1"/>
  <c r="B74" i="37" s="1"/>
  <c r="C74" i="37" s="1"/>
  <c r="B75" i="37" s="1"/>
  <c r="C75" i="37" s="1"/>
  <c r="B76" i="37" s="1"/>
  <c r="C76" i="37" s="1"/>
  <c r="B77" i="37" s="1"/>
  <c r="C77" i="37" s="1"/>
  <c r="B78" i="37" s="1"/>
  <c r="C78" i="37" s="1"/>
  <c r="B79" i="37" s="1"/>
  <c r="C79" i="37" s="1"/>
  <c r="B80" i="37" s="1"/>
  <c r="C80" i="37" s="1"/>
  <c r="A70" i="37"/>
  <c r="Z69" i="37"/>
  <c r="Y69" i="37"/>
  <c r="X69" i="37"/>
  <c r="W69" i="37"/>
  <c r="V69" i="37"/>
  <c r="U69" i="37"/>
  <c r="T69" i="37"/>
  <c r="S69" i="37"/>
  <c r="O69" i="37"/>
  <c r="K69" i="37"/>
  <c r="Z68" i="37"/>
  <c r="Y68" i="37"/>
  <c r="X68" i="37"/>
  <c r="W68" i="37"/>
  <c r="V68" i="37"/>
  <c r="U68" i="37"/>
  <c r="T68" i="37"/>
  <c r="S68" i="37"/>
  <c r="O68" i="37"/>
  <c r="K68" i="37"/>
  <c r="Z67" i="37"/>
  <c r="Y67" i="37"/>
  <c r="X67" i="37"/>
  <c r="W67" i="37"/>
  <c r="V67" i="37"/>
  <c r="U67" i="37"/>
  <c r="T67" i="37"/>
  <c r="S67" i="37"/>
  <c r="O67" i="37"/>
  <c r="K67" i="37"/>
  <c r="Z66" i="37"/>
  <c r="Y66" i="37"/>
  <c r="X66" i="37"/>
  <c r="W66" i="37"/>
  <c r="V66" i="37"/>
  <c r="U66" i="37"/>
  <c r="T66" i="37"/>
  <c r="S66" i="37"/>
  <c r="O66" i="37"/>
  <c r="K66" i="37"/>
  <c r="Z65" i="37"/>
  <c r="Y65" i="37"/>
  <c r="X65" i="37"/>
  <c r="W65" i="37"/>
  <c r="V65" i="37"/>
  <c r="U65" i="37"/>
  <c r="T65" i="37"/>
  <c r="S65" i="37"/>
  <c r="O65" i="37"/>
  <c r="K65" i="37"/>
  <c r="Z64" i="37"/>
  <c r="Y64" i="37"/>
  <c r="X64" i="37"/>
  <c r="W64" i="37"/>
  <c r="V64" i="37"/>
  <c r="U64" i="37"/>
  <c r="T64" i="37"/>
  <c r="S64" i="37"/>
  <c r="O64" i="37"/>
  <c r="K64" i="37"/>
  <c r="Z63" i="37"/>
  <c r="Y63" i="37"/>
  <c r="X63" i="37"/>
  <c r="W63" i="37"/>
  <c r="V63" i="37"/>
  <c r="U63" i="37"/>
  <c r="T63" i="37"/>
  <c r="S63" i="37"/>
  <c r="O63" i="37"/>
  <c r="K63" i="37"/>
  <c r="Z62" i="37"/>
  <c r="Y62" i="37"/>
  <c r="X62" i="37"/>
  <c r="W62" i="37"/>
  <c r="V62" i="37"/>
  <c r="U62" i="37"/>
  <c r="T62" i="37"/>
  <c r="S62" i="37"/>
  <c r="O62" i="37"/>
  <c r="K62" i="37"/>
  <c r="Z61" i="37"/>
  <c r="Y61" i="37"/>
  <c r="X61" i="37"/>
  <c r="W61" i="37"/>
  <c r="V61" i="37"/>
  <c r="U61" i="37"/>
  <c r="T61" i="37"/>
  <c r="S61" i="37"/>
  <c r="O61" i="37"/>
  <c r="K61" i="37"/>
  <c r="Z60" i="37"/>
  <c r="Y60" i="37"/>
  <c r="X60" i="37"/>
  <c r="W60" i="37"/>
  <c r="V60" i="37"/>
  <c r="U60" i="37"/>
  <c r="T60" i="37"/>
  <c r="S60" i="37"/>
  <c r="O60" i="37"/>
  <c r="K60" i="37"/>
  <c r="Z59" i="37"/>
  <c r="Y59" i="37"/>
  <c r="X59" i="37"/>
  <c r="W59" i="37"/>
  <c r="V59" i="37"/>
  <c r="U59" i="37"/>
  <c r="T59" i="37"/>
  <c r="S59" i="37"/>
  <c r="O59" i="37"/>
  <c r="K59" i="37"/>
  <c r="C59" i="37"/>
  <c r="B60" i="37" s="1"/>
  <c r="C60" i="37" s="1"/>
  <c r="B61" i="37" s="1"/>
  <c r="C61" i="37" s="1"/>
  <c r="B62" i="37" s="1"/>
  <c r="C62" i="37" s="1"/>
  <c r="B63" i="37" s="1"/>
  <c r="C63" i="37" s="1"/>
  <c r="B64" i="37" s="1"/>
  <c r="C64" i="37" s="1"/>
  <c r="B65" i="37" s="1"/>
  <c r="C65" i="37" s="1"/>
  <c r="B66" i="37" s="1"/>
  <c r="C66" i="37" s="1"/>
  <c r="B67" i="37" s="1"/>
  <c r="C67" i="37" s="1"/>
  <c r="B68" i="37" s="1"/>
  <c r="C68" i="37" s="1"/>
  <c r="B69" i="37" s="1"/>
  <c r="C69" i="37" s="1"/>
  <c r="B59" i="37"/>
  <c r="A59" i="37"/>
  <c r="Z58" i="37"/>
  <c r="Y58" i="37"/>
  <c r="Q25" i="37" s="1"/>
  <c r="X58" i="37"/>
  <c r="W58" i="37"/>
  <c r="V58" i="37"/>
  <c r="U58" i="37"/>
  <c r="T58" i="37"/>
  <c r="S58" i="37"/>
  <c r="O58" i="37"/>
  <c r="K58" i="37"/>
  <c r="Z57" i="37"/>
  <c r="Y57" i="37"/>
  <c r="X57" i="37"/>
  <c r="W57" i="37"/>
  <c r="V57" i="37"/>
  <c r="U57" i="37"/>
  <c r="T57" i="37"/>
  <c r="S57" i="37"/>
  <c r="O57" i="37"/>
  <c r="K57" i="37"/>
  <c r="Z56" i="37"/>
  <c r="Y56" i="37"/>
  <c r="X56" i="37"/>
  <c r="W56" i="37"/>
  <c r="V56" i="37"/>
  <c r="U56" i="37"/>
  <c r="T56" i="37"/>
  <c r="S56" i="37"/>
  <c r="O56" i="37"/>
  <c r="K56" i="37"/>
  <c r="Z55" i="37"/>
  <c r="Y55" i="37"/>
  <c r="X55" i="37"/>
  <c r="W55" i="37"/>
  <c r="V55" i="37"/>
  <c r="U55" i="37"/>
  <c r="T55" i="37"/>
  <c r="S55" i="37"/>
  <c r="O55" i="37"/>
  <c r="K55" i="37"/>
  <c r="Z54" i="37"/>
  <c r="Y54" i="37"/>
  <c r="X54" i="37"/>
  <c r="W54" i="37"/>
  <c r="V54" i="37"/>
  <c r="U54" i="37"/>
  <c r="T54" i="37"/>
  <c r="S54" i="37"/>
  <c r="O54" i="37"/>
  <c r="K54" i="37"/>
  <c r="Z53" i="37"/>
  <c r="Y53" i="37"/>
  <c r="X53" i="37"/>
  <c r="W53" i="37"/>
  <c r="V53" i="37"/>
  <c r="U53" i="37"/>
  <c r="T53" i="37"/>
  <c r="S53" i="37"/>
  <c r="O53" i="37"/>
  <c r="K53" i="37"/>
  <c r="Z52" i="37"/>
  <c r="Y52" i="37"/>
  <c r="X52" i="37"/>
  <c r="W52" i="37"/>
  <c r="V52" i="37"/>
  <c r="U52" i="37"/>
  <c r="T52" i="37"/>
  <c r="S52" i="37"/>
  <c r="O52" i="37"/>
  <c r="K52" i="37"/>
  <c r="Z51" i="37"/>
  <c r="Y51" i="37"/>
  <c r="X51" i="37"/>
  <c r="W51" i="37"/>
  <c r="V51" i="37"/>
  <c r="U51" i="37"/>
  <c r="T51" i="37"/>
  <c r="S51" i="37"/>
  <c r="O51" i="37"/>
  <c r="K51" i="37"/>
  <c r="Z50" i="37"/>
  <c r="Y50" i="37"/>
  <c r="X50" i="37"/>
  <c r="W50" i="37"/>
  <c r="V50" i="37"/>
  <c r="U50" i="37"/>
  <c r="T50" i="37"/>
  <c r="S50" i="37"/>
  <c r="O50" i="37"/>
  <c r="K50" i="37"/>
  <c r="Z49" i="37"/>
  <c r="Y49" i="37"/>
  <c r="X49" i="37"/>
  <c r="W49" i="37"/>
  <c r="V49" i="37"/>
  <c r="U49" i="37"/>
  <c r="T49" i="37"/>
  <c r="S49" i="37"/>
  <c r="O49" i="37"/>
  <c r="K49" i="37"/>
  <c r="Z48" i="37"/>
  <c r="Y48" i="37"/>
  <c r="X48" i="37"/>
  <c r="W48" i="37"/>
  <c r="V48" i="37"/>
  <c r="U48" i="37"/>
  <c r="T48" i="37"/>
  <c r="S48" i="37"/>
  <c r="O48" i="37"/>
  <c r="K48" i="37"/>
  <c r="Z47" i="37"/>
  <c r="Z114" i="37" s="1"/>
  <c r="Y47" i="37"/>
  <c r="P25" i="37" s="1"/>
  <c r="V25" i="37" s="1"/>
  <c r="X47" i="37"/>
  <c r="X114" i="37" s="1"/>
  <c r="W47" i="37"/>
  <c r="W114" i="37" s="1"/>
  <c r="V47" i="37"/>
  <c r="V114" i="37" s="1"/>
  <c r="U47" i="37"/>
  <c r="U114" i="37" s="1"/>
  <c r="T47" i="37"/>
  <c r="T114" i="37" s="1"/>
  <c r="S47" i="37"/>
  <c r="S114" i="37" s="1"/>
  <c r="O47" i="37"/>
  <c r="K47" i="37"/>
  <c r="B47" i="37"/>
  <c r="C47" i="37" s="1"/>
  <c r="B48" i="37" s="1"/>
  <c r="C48" i="37" s="1"/>
  <c r="B49" i="37" s="1"/>
  <c r="C49" i="37" s="1"/>
  <c r="B50" i="37" s="1"/>
  <c r="C50" i="37" s="1"/>
  <c r="B51" i="37" s="1"/>
  <c r="C51" i="37" s="1"/>
  <c r="B52" i="37" s="1"/>
  <c r="C52" i="37" s="1"/>
  <c r="B53" i="37" s="1"/>
  <c r="C53" i="37" s="1"/>
  <c r="B54" i="37" s="1"/>
  <c r="C54" i="37" s="1"/>
  <c r="B55" i="37" s="1"/>
  <c r="C55" i="37" s="1"/>
  <c r="B56" i="37" s="1"/>
  <c r="C56" i="37" s="1"/>
  <c r="B57" i="37" s="1"/>
  <c r="C57" i="37" s="1"/>
  <c r="B58" i="37" s="1"/>
  <c r="C58" i="37" s="1"/>
  <c r="A47" i="37"/>
  <c r="L43" i="37"/>
  <c r="K42" i="37"/>
  <c r="K41" i="37"/>
  <c r="K40" i="37"/>
  <c r="K39" i="37"/>
  <c r="K38" i="37"/>
  <c r="K43" i="37" s="1"/>
  <c r="K37" i="37"/>
  <c r="L31" i="37"/>
  <c r="K31" i="37"/>
  <c r="G31" i="37"/>
  <c r="F31" i="37"/>
  <c r="D31" i="37"/>
  <c r="A31" i="37"/>
  <c r="K29" i="37"/>
  <c r="F29" i="37"/>
  <c r="D29" i="37"/>
  <c r="J29" i="37" s="1"/>
  <c r="A29" i="37"/>
  <c r="K27" i="37"/>
  <c r="L27" i="37" s="1"/>
  <c r="G27" i="37"/>
  <c r="F27" i="37"/>
  <c r="D27" i="37"/>
  <c r="A27" i="37"/>
  <c r="U26" i="37"/>
  <c r="S26" i="37"/>
  <c r="R26" i="37"/>
  <c r="Q26" i="37"/>
  <c r="P26" i="37"/>
  <c r="V26" i="37" s="1"/>
  <c r="U25" i="37"/>
  <c r="T25" i="37"/>
  <c r="S25" i="37"/>
  <c r="R25" i="37"/>
  <c r="K25" i="37"/>
  <c r="L25" i="37" s="1"/>
  <c r="G25" i="37"/>
  <c r="F25" i="37"/>
  <c r="D25" i="37"/>
  <c r="A25" i="37"/>
  <c r="U24" i="37"/>
  <c r="R24" i="37"/>
  <c r="Q24" i="37"/>
  <c r="P24" i="37"/>
  <c r="V24" i="37" s="1"/>
  <c r="U23" i="37"/>
  <c r="T23" i="37"/>
  <c r="S23" i="37"/>
  <c r="R23" i="37"/>
  <c r="V23" i="37" s="1"/>
  <c r="Q23" i="37"/>
  <c r="P23" i="37"/>
  <c r="K23" i="37"/>
  <c r="L23" i="37" s="1"/>
  <c r="G23" i="37"/>
  <c r="F23" i="37"/>
  <c r="D23" i="37"/>
  <c r="A23" i="37"/>
  <c r="U22" i="37"/>
  <c r="R22" i="37"/>
  <c r="Q22" i="37"/>
  <c r="P22" i="37"/>
  <c r="U21" i="37"/>
  <c r="T21" i="37"/>
  <c r="S21" i="37"/>
  <c r="R21" i="37"/>
  <c r="Q21" i="37"/>
  <c r="K21" i="37"/>
  <c r="K34" i="37" s="1"/>
  <c r="L33" i="37" s="1"/>
  <c r="G21" i="37"/>
  <c r="F21" i="37"/>
  <c r="D21" i="37"/>
  <c r="A21" i="37"/>
  <c r="U20" i="37"/>
  <c r="S20" i="37"/>
  <c r="R20" i="37"/>
  <c r="Q20" i="37"/>
  <c r="P20" i="37"/>
  <c r="V20" i="37" s="1"/>
  <c r="U19" i="37"/>
  <c r="U27" i="37" s="1"/>
  <c r="T19" i="37"/>
  <c r="H29" i="37" s="1"/>
  <c r="S19" i="37"/>
  <c r="H27" i="37" s="1"/>
  <c r="J27" i="37" s="1"/>
  <c r="R19" i="37"/>
  <c r="R27" i="37" s="1"/>
  <c r="I25" i="37" s="1"/>
  <c r="Q19" i="37"/>
  <c r="Q27" i="37" s="1"/>
  <c r="I23" i="37" s="1"/>
  <c r="Z228" i="36"/>
  <c r="Y228" i="36"/>
  <c r="X228" i="36"/>
  <c r="W228" i="36"/>
  <c r="V228" i="36"/>
  <c r="U228" i="36"/>
  <c r="T228" i="36"/>
  <c r="S228" i="36"/>
  <c r="O228" i="36"/>
  <c r="K228" i="36"/>
  <c r="Z227" i="36"/>
  <c r="Y227" i="36"/>
  <c r="X227" i="36"/>
  <c r="W227" i="36"/>
  <c r="V227" i="36"/>
  <c r="U227" i="36"/>
  <c r="T227" i="36"/>
  <c r="S227" i="36"/>
  <c r="O227" i="36"/>
  <c r="K227" i="36"/>
  <c r="Z226" i="36"/>
  <c r="Y226" i="36"/>
  <c r="X226" i="36"/>
  <c r="W226" i="36"/>
  <c r="V226" i="36"/>
  <c r="U226" i="36"/>
  <c r="T226" i="36"/>
  <c r="S226" i="36"/>
  <c r="O226" i="36"/>
  <c r="K226" i="36"/>
  <c r="Z225" i="36"/>
  <c r="Y225" i="36"/>
  <c r="X225" i="36"/>
  <c r="W225" i="36"/>
  <c r="V225" i="36"/>
  <c r="U225" i="36"/>
  <c r="T225" i="36"/>
  <c r="S225" i="36"/>
  <c r="O225" i="36"/>
  <c r="K225" i="36"/>
  <c r="Z224" i="36"/>
  <c r="Y224" i="36"/>
  <c r="X224" i="36"/>
  <c r="W224" i="36"/>
  <c r="V224" i="36"/>
  <c r="U224" i="36"/>
  <c r="T224" i="36"/>
  <c r="S224" i="36"/>
  <c r="O224" i="36"/>
  <c r="K224" i="36"/>
  <c r="Z223" i="36"/>
  <c r="Y223" i="36"/>
  <c r="X223" i="36"/>
  <c r="W223" i="36"/>
  <c r="V223" i="36"/>
  <c r="U223" i="36"/>
  <c r="T223" i="36"/>
  <c r="S223" i="36"/>
  <c r="O223" i="36"/>
  <c r="K223" i="36"/>
  <c r="Z222" i="36"/>
  <c r="Y222" i="36"/>
  <c r="X222" i="36"/>
  <c r="W222" i="36"/>
  <c r="V222" i="36"/>
  <c r="U222" i="36"/>
  <c r="T222" i="36"/>
  <c r="S222" i="36"/>
  <c r="O222" i="36"/>
  <c r="K222" i="36"/>
  <c r="Z221" i="36"/>
  <c r="Y221" i="36"/>
  <c r="X221" i="36"/>
  <c r="W221" i="36"/>
  <c r="V221" i="36"/>
  <c r="U221" i="36"/>
  <c r="T221" i="36"/>
  <c r="S221" i="36"/>
  <c r="O221" i="36"/>
  <c r="K221" i="36"/>
  <c r="Z220" i="36"/>
  <c r="Y220" i="36"/>
  <c r="X220" i="36"/>
  <c r="W220" i="36"/>
  <c r="V220" i="36"/>
  <c r="U220" i="36"/>
  <c r="T220" i="36"/>
  <c r="S220" i="36"/>
  <c r="O220" i="36"/>
  <c r="K220" i="36"/>
  <c r="Z219" i="36"/>
  <c r="Y219" i="36"/>
  <c r="X219" i="36"/>
  <c r="W219" i="36"/>
  <c r="V219" i="36"/>
  <c r="U219" i="36"/>
  <c r="T219" i="36"/>
  <c r="S219" i="36"/>
  <c r="O219" i="36"/>
  <c r="K219" i="36"/>
  <c r="Z218" i="36"/>
  <c r="Y218" i="36"/>
  <c r="X218" i="36"/>
  <c r="W218" i="36"/>
  <c r="V218" i="36"/>
  <c r="U218" i="36"/>
  <c r="T218" i="36"/>
  <c r="S218" i="36"/>
  <c r="O218" i="36"/>
  <c r="K218" i="36"/>
  <c r="A218" i="36"/>
  <c r="Z217" i="36"/>
  <c r="Y217" i="36"/>
  <c r="X217" i="36"/>
  <c r="W217" i="36"/>
  <c r="V217" i="36"/>
  <c r="U217" i="36"/>
  <c r="T217" i="36"/>
  <c r="S217" i="36"/>
  <c r="O217" i="36"/>
  <c r="K217" i="36"/>
  <c r="Z216" i="36"/>
  <c r="Y216" i="36"/>
  <c r="X216" i="36"/>
  <c r="W216" i="36"/>
  <c r="V216" i="36"/>
  <c r="U216" i="36"/>
  <c r="T216" i="36"/>
  <c r="S216" i="36"/>
  <c r="O216" i="36"/>
  <c r="K216" i="36"/>
  <c r="Z215" i="36"/>
  <c r="Y215" i="36"/>
  <c r="X215" i="36"/>
  <c r="W215" i="36"/>
  <c r="V215" i="36"/>
  <c r="U215" i="36"/>
  <c r="T215" i="36"/>
  <c r="S215" i="36"/>
  <c r="O215" i="36"/>
  <c r="K215" i="36"/>
  <c r="Z214" i="36"/>
  <c r="Y214" i="36"/>
  <c r="X214" i="36"/>
  <c r="W214" i="36"/>
  <c r="V214" i="36"/>
  <c r="U214" i="36"/>
  <c r="T214" i="36"/>
  <c r="S214" i="36"/>
  <c r="O214" i="36"/>
  <c r="K214" i="36"/>
  <c r="Z213" i="36"/>
  <c r="Y213" i="36"/>
  <c r="X213" i="36"/>
  <c r="W213" i="36"/>
  <c r="V213" i="36"/>
  <c r="U213" i="36"/>
  <c r="T213" i="36"/>
  <c r="S213" i="36"/>
  <c r="O213" i="36"/>
  <c r="K213" i="36"/>
  <c r="Z212" i="36"/>
  <c r="Y212" i="36"/>
  <c r="X212" i="36"/>
  <c r="W212" i="36"/>
  <c r="V212" i="36"/>
  <c r="U212" i="36"/>
  <c r="T212" i="36"/>
  <c r="S212" i="36"/>
  <c r="O212" i="36"/>
  <c r="K212" i="36"/>
  <c r="Z211" i="36"/>
  <c r="Y211" i="36"/>
  <c r="X211" i="36"/>
  <c r="W211" i="36"/>
  <c r="V211" i="36"/>
  <c r="U211" i="36"/>
  <c r="T211" i="36"/>
  <c r="S211" i="36"/>
  <c r="O211" i="36"/>
  <c r="K211" i="36"/>
  <c r="Z210" i="36"/>
  <c r="Y210" i="36"/>
  <c r="X210" i="36"/>
  <c r="W210" i="36"/>
  <c r="V210" i="36"/>
  <c r="U210" i="36"/>
  <c r="T210" i="36"/>
  <c r="S210" i="36"/>
  <c r="O210" i="36"/>
  <c r="K210" i="36"/>
  <c r="Z209" i="36"/>
  <c r="Y209" i="36"/>
  <c r="X209" i="36"/>
  <c r="W209" i="36"/>
  <c r="V209" i="36"/>
  <c r="U209" i="36"/>
  <c r="T209" i="36"/>
  <c r="S209" i="36"/>
  <c r="O209" i="36"/>
  <c r="K209" i="36"/>
  <c r="Z208" i="36"/>
  <c r="Y208" i="36"/>
  <c r="X208" i="36"/>
  <c r="W208" i="36"/>
  <c r="V208" i="36"/>
  <c r="U208" i="36"/>
  <c r="T208" i="36"/>
  <c r="S208" i="36"/>
  <c r="O208" i="36"/>
  <c r="K208" i="36"/>
  <c r="Z207" i="36"/>
  <c r="Y207" i="36"/>
  <c r="X207" i="36"/>
  <c r="W207" i="36"/>
  <c r="V207" i="36"/>
  <c r="U207" i="36"/>
  <c r="T207" i="36"/>
  <c r="S207" i="36"/>
  <c r="O207" i="36"/>
  <c r="K207" i="36"/>
  <c r="A207" i="36"/>
  <c r="Z206" i="36"/>
  <c r="Y206" i="36"/>
  <c r="X206" i="36"/>
  <c r="W206" i="36"/>
  <c r="V206" i="36"/>
  <c r="U206" i="36"/>
  <c r="T206" i="36"/>
  <c r="S206" i="36"/>
  <c r="O206" i="36"/>
  <c r="K206" i="36"/>
  <c r="Z205" i="36"/>
  <c r="Y205" i="36"/>
  <c r="X205" i="36"/>
  <c r="W205" i="36"/>
  <c r="V205" i="36"/>
  <c r="U205" i="36"/>
  <c r="T205" i="36"/>
  <c r="S205" i="36"/>
  <c r="O205" i="36"/>
  <c r="K205" i="36"/>
  <c r="Z204" i="36"/>
  <c r="Y204" i="36"/>
  <c r="X204" i="36"/>
  <c r="W204" i="36"/>
  <c r="V204" i="36"/>
  <c r="U204" i="36"/>
  <c r="T204" i="36"/>
  <c r="S204" i="36"/>
  <c r="O204" i="36"/>
  <c r="K204" i="36"/>
  <c r="Z203" i="36"/>
  <c r="Y203" i="36"/>
  <c r="X203" i="36"/>
  <c r="W203" i="36"/>
  <c r="V203" i="36"/>
  <c r="U203" i="36"/>
  <c r="T203" i="36"/>
  <c r="S203" i="36"/>
  <c r="O203" i="36"/>
  <c r="K203" i="36"/>
  <c r="Z202" i="36"/>
  <c r="Y202" i="36"/>
  <c r="X202" i="36"/>
  <c r="W202" i="36"/>
  <c r="V202" i="36"/>
  <c r="U202" i="36"/>
  <c r="T202" i="36"/>
  <c r="S202" i="36"/>
  <c r="O202" i="36"/>
  <c r="K202" i="36"/>
  <c r="Z201" i="36"/>
  <c r="Y201" i="36"/>
  <c r="X201" i="36"/>
  <c r="W201" i="36"/>
  <c r="V201" i="36"/>
  <c r="U201" i="36"/>
  <c r="T201" i="36"/>
  <c r="S201" i="36"/>
  <c r="O201" i="36"/>
  <c r="K201" i="36"/>
  <c r="Z200" i="36"/>
  <c r="Y200" i="36"/>
  <c r="X200" i="36"/>
  <c r="W200" i="36"/>
  <c r="V200" i="36"/>
  <c r="U200" i="36"/>
  <c r="T200" i="36"/>
  <c r="S200" i="36"/>
  <c r="O200" i="36"/>
  <c r="K200" i="36"/>
  <c r="Z199" i="36"/>
  <c r="Y199" i="36"/>
  <c r="X199" i="36"/>
  <c r="W199" i="36"/>
  <c r="V199" i="36"/>
  <c r="U199" i="36"/>
  <c r="T199" i="36"/>
  <c r="S199" i="36"/>
  <c r="O199" i="36"/>
  <c r="K199" i="36"/>
  <c r="Z198" i="36"/>
  <c r="Y198" i="36"/>
  <c r="X198" i="36"/>
  <c r="W198" i="36"/>
  <c r="V198" i="36"/>
  <c r="U198" i="36"/>
  <c r="T198" i="36"/>
  <c r="S198" i="36"/>
  <c r="O198" i="36"/>
  <c r="K198" i="36"/>
  <c r="Z197" i="36"/>
  <c r="Y197" i="36"/>
  <c r="X197" i="36"/>
  <c r="W197" i="36"/>
  <c r="V197" i="36"/>
  <c r="U197" i="36"/>
  <c r="T197" i="36"/>
  <c r="S197" i="36"/>
  <c r="O197" i="36"/>
  <c r="K197" i="36"/>
  <c r="Z196" i="36"/>
  <c r="Y196" i="36"/>
  <c r="S140" i="36" s="1"/>
  <c r="V140" i="36" s="1"/>
  <c r="X196" i="36"/>
  <c r="W196" i="36"/>
  <c r="V196" i="36"/>
  <c r="U196" i="36"/>
  <c r="T196" i="36"/>
  <c r="S196" i="36"/>
  <c r="O196" i="36"/>
  <c r="K196" i="36"/>
  <c r="B196" i="36"/>
  <c r="C196" i="36" s="1"/>
  <c r="B197" i="36" s="1"/>
  <c r="C197" i="36" s="1"/>
  <c r="B198" i="36" s="1"/>
  <c r="C198" i="36" s="1"/>
  <c r="B199" i="36" s="1"/>
  <c r="C199" i="36" s="1"/>
  <c r="B200" i="36" s="1"/>
  <c r="C200" i="36" s="1"/>
  <c r="B201" i="36" s="1"/>
  <c r="C201" i="36" s="1"/>
  <c r="B202" i="36" s="1"/>
  <c r="C202" i="36" s="1"/>
  <c r="B203" i="36" s="1"/>
  <c r="C203" i="36" s="1"/>
  <c r="B204" i="36" s="1"/>
  <c r="C204" i="36" s="1"/>
  <c r="B205" i="36" s="1"/>
  <c r="C205" i="36" s="1"/>
  <c r="B206" i="36" s="1"/>
  <c r="C206" i="36" s="1"/>
  <c r="A196" i="36"/>
  <c r="Z195" i="36"/>
  <c r="Y195" i="36"/>
  <c r="X195" i="36"/>
  <c r="W195" i="36"/>
  <c r="V195" i="36"/>
  <c r="U195" i="36"/>
  <c r="S136" i="36" s="1"/>
  <c r="T195" i="36"/>
  <c r="S195" i="36"/>
  <c r="O195" i="36"/>
  <c r="K195" i="36"/>
  <c r="Z194" i="36"/>
  <c r="Y194" i="36"/>
  <c r="X194" i="36"/>
  <c r="W194" i="36"/>
  <c r="V194" i="36"/>
  <c r="U194" i="36"/>
  <c r="T194" i="36"/>
  <c r="S194" i="36"/>
  <c r="O194" i="36"/>
  <c r="K194" i="36"/>
  <c r="Z193" i="36"/>
  <c r="Y193" i="36"/>
  <c r="X193" i="36"/>
  <c r="W193" i="36"/>
  <c r="V193" i="36"/>
  <c r="U193" i="36"/>
  <c r="T193" i="36"/>
  <c r="S193" i="36"/>
  <c r="O193" i="36"/>
  <c r="K193" i="36"/>
  <c r="Z192" i="36"/>
  <c r="Y192" i="36"/>
  <c r="X192" i="36"/>
  <c r="W192" i="36"/>
  <c r="V192" i="36"/>
  <c r="U192" i="36"/>
  <c r="T192" i="36"/>
  <c r="S192" i="36"/>
  <c r="O192" i="36"/>
  <c r="K192" i="36"/>
  <c r="Z191" i="36"/>
  <c r="Y191" i="36"/>
  <c r="X191" i="36"/>
  <c r="W191" i="36"/>
  <c r="V191" i="36"/>
  <c r="U191" i="36"/>
  <c r="T191" i="36"/>
  <c r="S191" i="36"/>
  <c r="O191" i="36"/>
  <c r="K191" i="36"/>
  <c r="Z190" i="36"/>
  <c r="Y190" i="36"/>
  <c r="X190" i="36"/>
  <c r="W190" i="36"/>
  <c r="V190" i="36"/>
  <c r="U190" i="36"/>
  <c r="T190" i="36"/>
  <c r="S190" i="36"/>
  <c r="O190" i="36"/>
  <c r="K190" i="36"/>
  <c r="Z189" i="36"/>
  <c r="Y189" i="36"/>
  <c r="X189" i="36"/>
  <c r="W189" i="36"/>
  <c r="V189" i="36"/>
  <c r="U189" i="36"/>
  <c r="T189" i="36"/>
  <c r="S189" i="36"/>
  <c r="O189" i="36"/>
  <c r="K189" i="36"/>
  <c r="Z188" i="36"/>
  <c r="Y188" i="36"/>
  <c r="X188" i="36"/>
  <c r="W188" i="36"/>
  <c r="V188" i="36"/>
  <c r="U188" i="36"/>
  <c r="T188" i="36"/>
  <c r="S188" i="36"/>
  <c r="O188" i="36"/>
  <c r="K188" i="36"/>
  <c r="Z187" i="36"/>
  <c r="Y187" i="36"/>
  <c r="X187" i="36"/>
  <c r="W187" i="36"/>
  <c r="V187" i="36"/>
  <c r="U187" i="36"/>
  <c r="T187" i="36"/>
  <c r="S187" i="36"/>
  <c r="O187" i="36"/>
  <c r="K187" i="36"/>
  <c r="Z186" i="36"/>
  <c r="Y186" i="36"/>
  <c r="X186" i="36"/>
  <c r="W186" i="36"/>
  <c r="V186" i="36"/>
  <c r="U186" i="36"/>
  <c r="T186" i="36"/>
  <c r="S186" i="36"/>
  <c r="O186" i="36"/>
  <c r="K186" i="36"/>
  <c r="Z185" i="36"/>
  <c r="R141" i="36" s="1"/>
  <c r="H140" i="36" s="1"/>
  <c r="J140" i="36" s="1"/>
  <c r="L141" i="36" s="1"/>
  <c r="Y185" i="36"/>
  <c r="X185" i="36"/>
  <c r="W185" i="36"/>
  <c r="V185" i="36"/>
  <c r="U185" i="36"/>
  <c r="T185" i="36"/>
  <c r="S185" i="36"/>
  <c r="O185" i="36"/>
  <c r="K185" i="36"/>
  <c r="B185" i="36"/>
  <c r="C185" i="36" s="1"/>
  <c r="B186" i="36" s="1"/>
  <c r="C186" i="36" s="1"/>
  <c r="B187" i="36" s="1"/>
  <c r="C187" i="36" s="1"/>
  <c r="B188" i="36" s="1"/>
  <c r="C188" i="36" s="1"/>
  <c r="B189" i="36" s="1"/>
  <c r="C189" i="36" s="1"/>
  <c r="B190" i="36" s="1"/>
  <c r="C190" i="36" s="1"/>
  <c r="B191" i="36" s="1"/>
  <c r="C191" i="36" s="1"/>
  <c r="B192" i="36" s="1"/>
  <c r="C192" i="36" s="1"/>
  <c r="B193" i="36" s="1"/>
  <c r="C193" i="36" s="1"/>
  <c r="B194" i="36" s="1"/>
  <c r="C194" i="36" s="1"/>
  <c r="B195" i="36" s="1"/>
  <c r="C195" i="36" s="1"/>
  <c r="A185" i="36"/>
  <c r="Z184" i="36"/>
  <c r="Y184" i="36"/>
  <c r="X184" i="36"/>
  <c r="W184" i="36"/>
  <c r="V184" i="36"/>
  <c r="U184" i="36"/>
  <c r="T184" i="36"/>
  <c r="S184" i="36"/>
  <c r="O184" i="36"/>
  <c r="K184" i="36"/>
  <c r="Z183" i="36"/>
  <c r="Y183" i="36"/>
  <c r="X183" i="36"/>
  <c r="W183" i="36"/>
  <c r="V183" i="36"/>
  <c r="U183" i="36"/>
  <c r="T183" i="36"/>
  <c r="S183" i="36"/>
  <c r="O183" i="36"/>
  <c r="K183" i="36"/>
  <c r="Z182" i="36"/>
  <c r="Y182" i="36"/>
  <c r="X182" i="36"/>
  <c r="W182" i="36"/>
  <c r="V182" i="36"/>
  <c r="U182" i="36"/>
  <c r="T182" i="36"/>
  <c r="S182" i="36"/>
  <c r="O182" i="36"/>
  <c r="K182" i="36"/>
  <c r="Z181" i="36"/>
  <c r="Y181" i="36"/>
  <c r="X181" i="36"/>
  <c r="W181" i="36"/>
  <c r="V181" i="36"/>
  <c r="U181" i="36"/>
  <c r="T181" i="36"/>
  <c r="S181" i="36"/>
  <c r="O181" i="36"/>
  <c r="K181" i="36"/>
  <c r="Z180" i="36"/>
  <c r="Y180" i="36"/>
  <c r="X180" i="36"/>
  <c r="W180" i="36"/>
  <c r="V180" i="36"/>
  <c r="U180" i="36"/>
  <c r="T180" i="36"/>
  <c r="S180" i="36"/>
  <c r="O180" i="36"/>
  <c r="K180" i="36"/>
  <c r="Z179" i="36"/>
  <c r="Y179" i="36"/>
  <c r="X179" i="36"/>
  <c r="W179" i="36"/>
  <c r="V179" i="36"/>
  <c r="U179" i="36"/>
  <c r="T179" i="36"/>
  <c r="S179" i="36"/>
  <c r="O179" i="36"/>
  <c r="K179" i="36"/>
  <c r="Z178" i="36"/>
  <c r="Y178" i="36"/>
  <c r="X178" i="36"/>
  <c r="W178" i="36"/>
  <c r="V178" i="36"/>
  <c r="U178" i="36"/>
  <c r="T178" i="36"/>
  <c r="S178" i="36"/>
  <c r="O178" i="36"/>
  <c r="K178" i="36"/>
  <c r="Z177" i="36"/>
  <c r="Y177" i="36"/>
  <c r="X177" i="36"/>
  <c r="W177" i="36"/>
  <c r="V177" i="36"/>
  <c r="U177" i="36"/>
  <c r="T177" i="36"/>
  <c r="S177" i="36"/>
  <c r="O177" i="36"/>
  <c r="K177" i="36"/>
  <c r="Z176" i="36"/>
  <c r="Y176" i="36"/>
  <c r="X176" i="36"/>
  <c r="W176" i="36"/>
  <c r="V176" i="36"/>
  <c r="U176" i="36"/>
  <c r="T176" i="36"/>
  <c r="S176" i="36"/>
  <c r="O176" i="36"/>
  <c r="K176" i="36"/>
  <c r="Z175" i="36"/>
  <c r="Y175" i="36"/>
  <c r="X175" i="36"/>
  <c r="W175" i="36"/>
  <c r="V175" i="36"/>
  <c r="U175" i="36"/>
  <c r="T175" i="36"/>
  <c r="S175" i="36"/>
  <c r="O175" i="36"/>
  <c r="K175" i="36"/>
  <c r="Z174" i="36"/>
  <c r="Y174" i="36"/>
  <c r="X174" i="36"/>
  <c r="W174" i="36"/>
  <c r="V174" i="36"/>
  <c r="U174" i="36"/>
  <c r="Q136" i="36" s="1"/>
  <c r="V136" i="36" s="1"/>
  <c r="T174" i="36"/>
  <c r="S174" i="36"/>
  <c r="O174" i="36"/>
  <c r="K174" i="36"/>
  <c r="B174" i="36"/>
  <c r="C174" i="36" s="1"/>
  <c r="B175" i="36" s="1"/>
  <c r="C175" i="36" s="1"/>
  <c r="B176" i="36" s="1"/>
  <c r="C176" i="36" s="1"/>
  <c r="B177" i="36" s="1"/>
  <c r="C177" i="36" s="1"/>
  <c r="B178" i="36" s="1"/>
  <c r="C178" i="36" s="1"/>
  <c r="B179" i="36" s="1"/>
  <c r="C179" i="36" s="1"/>
  <c r="B180" i="36" s="1"/>
  <c r="C180" i="36" s="1"/>
  <c r="B181" i="36" s="1"/>
  <c r="C181" i="36" s="1"/>
  <c r="B182" i="36" s="1"/>
  <c r="C182" i="36" s="1"/>
  <c r="B183" i="36" s="1"/>
  <c r="C183" i="36" s="1"/>
  <c r="B184" i="36" s="1"/>
  <c r="C184" i="36" s="1"/>
  <c r="A174" i="36"/>
  <c r="Z173" i="36"/>
  <c r="Y173" i="36"/>
  <c r="X173" i="36"/>
  <c r="W173" i="36"/>
  <c r="Q138" i="36" s="1"/>
  <c r="V138" i="36" s="1"/>
  <c r="V173" i="36"/>
  <c r="U173" i="36"/>
  <c r="T173" i="36"/>
  <c r="S173" i="36"/>
  <c r="O173" i="36"/>
  <c r="K173" i="36"/>
  <c r="Z172" i="36"/>
  <c r="Y172" i="36"/>
  <c r="X172" i="36"/>
  <c r="W172" i="36"/>
  <c r="V172" i="36"/>
  <c r="U172" i="36"/>
  <c r="T172" i="36"/>
  <c r="S172" i="36"/>
  <c r="O172" i="36"/>
  <c r="K172" i="36"/>
  <c r="Z171" i="36"/>
  <c r="Y171" i="36"/>
  <c r="X171" i="36"/>
  <c r="W171" i="36"/>
  <c r="V171" i="36"/>
  <c r="U171" i="36"/>
  <c r="T171" i="36"/>
  <c r="S171" i="36"/>
  <c r="O171" i="36"/>
  <c r="K171" i="36"/>
  <c r="Z170" i="36"/>
  <c r="Y170" i="36"/>
  <c r="X170" i="36"/>
  <c r="W170" i="36"/>
  <c r="V170" i="36"/>
  <c r="U170" i="36"/>
  <c r="T170" i="36"/>
  <c r="S170" i="36"/>
  <c r="O170" i="36"/>
  <c r="K170" i="36"/>
  <c r="Z169" i="36"/>
  <c r="Y169" i="36"/>
  <c r="X169" i="36"/>
  <c r="W169" i="36"/>
  <c r="V169" i="36"/>
  <c r="U169" i="36"/>
  <c r="T169" i="36"/>
  <c r="S169" i="36"/>
  <c r="O169" i="36"/>
  <c r="K169" i="36"/>
  <c r="Z168" i="36"/>
  <c r="Y168" i="36"/>
  <c r="X168" i="36"/>
  <c r="W168" i="36"/>
  <c r="V168" i="36"/>
  <c r="U168" i="36"/>
  <c r="T168" i="36"/>
  <c r="S168" i="36"/>
  <c r="O168" i="36"/>
  <c r="K168" i="36"/>
  <c r="Z167" i="36"/>
  <c r="Y167" i="36"/>
  <c r="X167" i="36"/>
  <c r="W167" i="36"/>
  <c r="V167" i="36"/>
  <c r="U167" i="36"/>
  <c r="T167" i="36"/>
  <c r="S167" i="36"/>
  <c r="O167" i="36"/>
  <c r="K167" i="36"/>
  <c r="Z166" i="36"/>
  <c r="Y166" i="36"/>
  <c r="X166" i="36"/>
  <c r="W166" i="36"/>
  <c r="V166" i="36"/>
  <c r="U166" i="36"/>
  <c r="T166" i="36"/>
  <c r="S166" i="36"/>
  <c r="O166" i="36"/>
  <c r="K166" i="36"/>
  <c r="Z165" i="36"/>
  <c r="Y165" i="36"/>
  <c r="X165" i="36"/>
  <c r="W165" i="36"/>
  <c r="V165" i="36"/>
  <c r="U165" i="36"/>
  <c r="T165" i="36"/>
  <c r="S165" i="36"/>
  <c r="O165" i="36"/>
  <c r="K165" i="36"/>
  <c r="Z164" i="36"/>
  <c r="Y164" i="36"/>
  <c r="X164" i="36"/>
  <c r="W164" i="36"/>
  <c r="V164" i="36"/>
  <c r="U164" i="36"/>
  <c r="T164" i="36"/>
  <c r="S164" i="36"/>
  <c r="O164" i="36"/>
  <c r="K164" i="36"/>
  <c r="Z163" i="36"/>
  <c r="Y163" i="36"/>
  <c r="X163" i="36"/>
  <c r="W163" i="36"/>
  <c r="V163" i="36"/>
  <c r="U163" i="36"/>
  <c r="T163" i="36"/>
  <c r="S163" i="36"/>
  <c r="O163" i="36"/>
  <c r="K163" i="36"/>
  <c r="Z162" i="36"/>
  <c r="Z229" i="36" s="1"/>
  <c r="Y162" i="36"/>
  <c r="Y229" i="36" s="1"/>
  <c r="X162" i="36"/>
  <c r="X229" i="36" s="1"/>
  <c r="W162" i="36"/>
  <c r="W229" i="36" s="1"/>
  <c r="V162" i="36"/>
  <c r="V229" i="36" s="1"/>
  <c r="U162" i="36"/>
  <c r="U229" i="36" s="1"/>
  <c r="T162" i="36"/>
  <c r="T229" i="36" s="1"/>
  <c r="S162" i="36"/>
  <c r="S229" i="36" s="1"/>
  <c r="O162" i="36"/>
  <c r="K162" i="36"/>
  <c r="C162" i="36"/>
  <c r="B163" i="36" s="1"/>
  <c r="C163" i="36" s="1"/>
  <c r="B164" i="36" s="1"/>
  <c r="C164" i="36" s="1"/>
  <c r="B165" i="36" s="1"/>
  <c r="C165" i="36" s="1"/>
  <c r="B166" i="36" s="1"/>
  <c r="C166" i="36" s="1"/>
  <c r="B167" i="36" s="1"/>
  <c r="C167" i="36" s="1"/>
  <c r="B168" i="36" s="1"/>
  <c r="C168" i="36" s="1"/>
  <c r="B169" i="36" s="1"/>
  <c r="C169" i="36" s="1"/>
  <c r="B170" i="36" s="1"/>
  <c r="C170" i="36" s="1"/>
  <c r="B171" i="36" s="1"/>
  <c r="C171" i="36" s="1"/>
  <c r="B172" i="36" s="1"/>
  <c r="C172" i="36" s="1"/>
  <c r="B173" i="36" s="1"/>
  <c r="C173" i="36" s="1"/>
  <c r="B162" i="36"/>
  <c r="A162" i="36"/>
  <c r="L158" i="36"/>
  <c r="K157" i="36"/>
  <c r="K156" i="36"/>
  <c r="K155" i="36"/>
  <c r="K154" i="36"/>
  <c r="K153" i="36"/>
  <c r="K152" i="36"/>
  <c r="K158" i="36" s="1"/>
  <c r="K149" i="36"/>
  <c r="L148" i="36" s="1"/>
  <c r="K146" i="36"/>
  <c r="G146" i="36"/>
  <c r="F146" i="36"/>
  <c r="D146" i="36"/>
  <c r="A146" i="36"/>
  <c r="L144" i="36"/>
  <c r="K144" i="36"/>
  <c r="G144" i="36"/>
  <c r="F144" i="36"/>
  <c r="D144" i="36"/>
  <c r="A144" i="36"/>
  <c r="L142" i="36"/>
  <c r="K142" i="36"/>
  <c r="G142" i="36"/>
  <c r="F142" i="36"/>
  <c r="D142" i="36"/>
  <c r="A142" i="36"/>
  <c r="U141" i="36"/>
  <c r="T141" i="36"/>
  <c r="S141" i="36"/>
  <c r="H142" i="36" s="1"/>
  <c r="J142" i="36" s="1"/>
  <c r="L143" i="36" s="1"/>
  <c r="Q141" i="36"/>
  <c r="P141" i="36"/>
  <c r="V141" i="36" s="1"/>
  <c r="U140" i="36"/>
  <c r="T140" i="36"/>
  <c r="R140" i="36"/>
  <c r="Q140" i="36"/>
  <c r="P140" i="36"/>
  <c r="L140" i="36"/>
  <c r="K140" i="36"/>
  <c r="G140" i="36"/>
  <c r="F140" i="36"/>
  <c r="I140" i="36" s="1"/>
  <c r="D140" i="36"/>
  <c r="A140" i="36"/>
  <c r="U139" i="36"/>
  <c r="T139" i="36"/>
  <c r="S139" i="36"/>
  <c r="R139" i="36"/>
  <c r="Q139" i="36"/>
  <c r="P139" i="36"/>
  <c r="V139" i="36" s="1"/>
  <c r="U138" i="36"/>
  <c r="T138" i="36"/>
  <c r="S138" i="36"/>
  <c r="R138" i="36"/>
  <c r="P138" i="36"/>
  <c r="L138" i="36"/>
  <c r="K138" i="36"/>
  <c r="H138" i="36"/>
  <c r="J138" i="36" s="1"/>
  <c r="L139" i="36" s="1"/>
  <c r="G138" i="36"/>
  <c r="F138" i="36"/>
  <c r="D138" i="36"/>
  <c r="A138" i="36"/>
  <c r="U137" i="36"/>
  <c r="T137" i="36"/>
  <c r="S137" i="36"/>
  <c r="R137" i="36"/>
  <c r="Q137" i="36"/>
  <c r="P137" i="36"/>
  <c r="V137" i="36" s="1"/>
  <c r="U136" i="36"/>
  <c r="T136" i="36"/>
  <c r="R136" i="36"/>
  <c r="P136" i="36"/>
  <c r="L136" i="36"/>
  <c r="K136" i="36"/>
  <c r="G136" i="36"/>
  <c r="F136" i="36"/>
  <c r="D136" i="36"/>
  <c r="A136" i="36"/>
  <c r="U135" i="36"/>
  <c r="T135" i="36"/>
  <c r="S135" i="36"/>
  <c r="R135" i="36"/>
  <c r="R142" i="36" s="1"/>
  <c r="Q135" i="36"/>
  <c r="P135" i="36"/>
  <c r="V135" i="36" s="1"/>
  <c r="U134" i="36"/>
  <c r="U142" i="36" s="1"/>
  <c r="I146" i="36" s="1"/>
  <c r="T134" i="36"/>
  <c r="T142" i="36" s="1"/>
  <c r="S134" i="36"/>
  <c r="S142" i="36" s="1"/>
  <c r="R134" i="36"/>
  <c r="Q134" i="36"/>
  <c r="Q142" i="36" s="1"/>
  <c r="Z113" i="36"/>
  <c r="Y113" i="36"/>
  <c r="X113" i="36"/>
  <c r="W113" i="36"/>
  <c r="V113" i="36"/>
  <c r="U113" i="36"/>
  <c r="T113" i="36"/>
  <c r="S113" i="36"/>
  <c r="O113" i="36"/>
  <c r="K113" i="36"/>
  <c r="Z112" i="36"/>
  <c r="Y112" i="36"/>
  <c r="X112" i="36"/>
  <c r="W112" i="36"/>
  <c r="V112" i="36"/>
  <c r="U112" i="36"/>
  <c r="T112" i="36"/>
  <c r="S112" i="36"/>
  <c r="O112" i="36"/>
  <c r="K112" i="36"/>
  <c r="Z111" i="36"/>
  <c r="Y111" i="36"/>
  <c r="X111" i="36"/>
  <c r="W111" i="36"/>
  <c r="V111" i="36"/>
  <c r="U111" i="36"/>
  <c r="T111" i="36"/>
  <c r="S111" i="36"/>
  <c r="O111" i="36"/>
  <c r="K111" i="36"/>
  <c r="Z110" i="36"/>
  <c r="Y110" i="36"/>
  <c r="X110" i="36"/>
  <c r="W110" i="36"/>
  <c r="V110" i="36"/>
  <c r="U110" i="36"/>
  <c r="T110" i="36"/>
  <c r="S110" i="36"/>
  <c r="O110" i="36"/>
  <c r="K110" i="36"/>
  <c r="Z109" i="36"/>
  <c r="Y109" i="36"/>
  <c r="X109" i="36"/>
  <c r="W109" i="36"/>
  <c r="V109" i="36"/>
  <c r="U109" i="36"/>
  <c r="T109" i="36"/>
  <c r="S109" i="36"/>
  <c r="O109" i="36"/>
  <c r="K109" i="36"/>
  <c r="Z108" i="36"/>
  <c r="Y108" i="36"/>
  <c r="X108" i="36"/>
  <c r="W108" i="36"/>
  <c r="V108" i="36"/>
  <c r="U108" i="36"/>
  <c r="T108" i="36"/>
  <c r="S108" i="36"/>
  <c r="O108" i="36"/>
  <c r="K108" i="36"/>
  <c r="Z107" i="36"/>
  <c r="Y107" i="36"/>
  <c r="X107" i="36"/>
  <c r="W107" i="36"/>
  <c r="V107" i="36"/>
  <c r="U107" i="36"/>
  <c r="T107" i="36"/>
  <c r="S107" i="36"/>
  <c r="O107" i="36"/>
  <c r="K107" i="36"/>
  <c r="Z106" i="36"/>
  <c r="Y106" i="36"/>
  <c r="X106" i="36"/>
  <c r="W106" i="36"/>
  <c r="V106" i="36"/>
  <c r="U106" i="36"/>
  <c r="T106" i="36"/>
  <c r="S106" i="36"/>
  <c r="O106" i="36"/>
  <c r="K106" i="36"/>
  <c r="Z105" i="36"/>
  <c r="Y105" i="36"/>
  <c r="X105" i="36"/>
  <c r="W105" i="36"/>
  <c r="V105" i="36"/>
  <c r="U105" i="36"/>
  <c r="T105" i="36"/>
  <c r="S105" i="36"/>
  <c r="O105" i="36"/>
  <c r="K105" i="36"/>
  <c r="Z104" i="36"/>
  <c r="Y104" i="36"/>
  <c r="X104" i="36"/>
  <c r="W104" i="36"/>
  <c r="V104" i="36"/>
  <c r="U104" i="36"/>
  <c r="T104" i="36"/>
  <c r="S104" i="36"/>
  <c r="O104" i="36"/>
  <c r="K104" i="36"/>
  <c r="Z103" i="36"/>
  <c r="Y103" i="36"/>
  <c r="X103" i="36"/>
  <c r="W103" i="36"/>
  <c r="V103" i="36"/>
  <c r="U103" i="36"/>
  <c r="T103" i="36"/>
  <c r="S103" i="36"/>
  <c r="O103" i="36"/>
  <c r="K103" i="36"/>
  <c r="A103" i="36"/>
  <c r="Z102" i="36"/>
  <c r="Y102" i="36"/>
  <c r="X102" i="36"/>
  <c r="W102" i="36"/>
  <c r="V102" i="36"/>
  <c r="U102" i="36"/>
  <c r="T102" i="36"/>
  <c r="S102" i="36"/>
  <c r="O102" i="36"/>
  <c r="K102" i="36"/>
  <c r="Z101" i="36"/>
  <c r="Y101" i="36"/>
  <c r="X101" i="36"/>
  <c r="W101" i="36"/>
  <c r="V101" i="36"/>
  <c r="U101" i="36"/>
  <c r="T101" i="36"/>
  <c r="S101" i="36"/>
  <c r="O101" i="36"/>
  <c r="K101" i="36"/>
  <c r="Z100" i="36"/>
  <c r="Y100" i="36"/>
  <c r="X100" i="36"/>
  <c r="W100" i="36"/>
  <c r="V100" i="36"/>
  <c r="U100" i="36"/>
  <c r="T100" i="36"/>
  <c r="S100" i="36"/>
  <c r="O100" i="36"/>
  <c r="K100" i="36"/>
  <c r="Z99" i="36"/>
  <c r="Y99" i="36"/>
  <c r="X99" i="36"/>
  <c r="W99" i="36"/>
  <c r="V99" i="36"/>
  <c r="U99" i="36"/>
  <c r="T99" i="36"/>
  <c r="S99" i="36"/>
  <c r="O99" i="36"/>
  <c r="K99" i="36"/>
  <c r="Z98" i="36"/>
  <c r="Y98" i="36"/>
  <c r="X98" i="36"/>
  <c r="W98" i="36"/>
  <c r="V98" i="36"/>
  <c r="U98" i="36"/>
  <c r="T98" i="36"/>
  <c r="S98" i="36"/>
  <c r="O98" i="36"/>
  <c r="K98" i="36"/>
  <c r="Z97" i="36"/>
  <c r="Y97" i="36"/>
  <c r="X97" i="36"/>
  <c r="W97" i="36"/>
  <c r="V97" i="36"/>
  <c r="U97" i="36"/>
  <c r="T97" i="36"/>
  <c r="S97" i="36"/>
  <c r="O97" i="36"/>
  <c r="K97" i="36"/>
  <c r="Z96" i="36"/>
  <c r="Y96" i="36"/>
  <c r="X96" i="36"/>
  <c r="W96" i="36"/>
  <c r="V96" i="36"/>
  <c r="U96" i="36"/>
  <c r="T96" i="36"/>
  <c r="S96" i="36"/>
  <c r="O96" i="36"/>
  <c r="K96" i="36"/>
  <c r="Z95" i="36"/>
  <c r="Y95" i="36"/>
  <c r="X95" i="36"/>
  <c r="W95" i="36"/>
  <c r="V95" i="36"/>
  <c r="U95" i="36"/>
  <c r="T95" i="36"/>
  <c r="S95" i="36"/>
  <c r="O95" i="36"/>
  <c r="K95" i="36"/>
  <c r="Z94" i="36"/>
  <c r="Y94" i="36"/>
  <c r="X94" i="36"/>
  <c r="W94" i="36"/>
  <c r="V94" i="36"/>
  <c r="U94" i="36"/>
  <c r="T94" i="36"/>
  <c r="S94" i="36"/>
  <c r="O94" i="36"/>
  <c r="K94" i="36"/>
  <c r="Z93" i="36"/>
  <c r="Y93" i="36"/>
  <c r="X93" i="36"/>
  <c r="W93" i="36"/>
  <c r="V93" i="36"/>
  <c r="U93" i="36"/>
  <c r="T93" i="36"/>
  <c r="T20" i="36" s="1"/>
  <c r="S93" i="36"/>
  <c r="O93" i="36"/>
  <c r="K93" i="36"/>
  <c r="Z92" i="36"/>
  <c r="Y92" i="36"/>
  <c r="X92" i="36"/>
  <c r="W92" i="36"/>
  <c r="V92" i="36"/>
  <c r="U92" i="36"/>
  <c r="T92" i="36"/>
  <c r="S92" i="36"/>
  <c r="O92" i="36"/>
  <c r="K92" i="36"/>
  <c r="A92" i="36"/>
  <c r="Z91" i="36"/>
  <c r="T26" i="36" s="1"/>
  <c r="Y91" i="36"/>
  <c r="X91" i="36"/>
  <c r="T24" i="36" s="1"/>
  <c r="W91" i="36"/>
  <c r="V91" i="36"/>
  <c r="T22" i="36" s="1"/>
  <c r="U91" i="36"/>
  <c r="T91" i="36"/>
  <c r="S91" i="36"/>
  <c r="O91" i="36"/>
  <c r="K91" i="36"/>
  <c r="Z90" i="36"/>
  <c r="Y90" i="36"/>
  <c r="X90" i="36"/>
  <c r="W90" i="36"/>
  <c r="V90" i="36"/>
  <c r="U90" i="36"/>
  <c r="T90" i="36"/>
  <c r="S90" i="36"/>
  <c r="O90" i="36"/>
  <c r="K90" i="36"/>
  <c r="Z89" i="36"/>
  <c r="Y89" i="36"/>
  <c r="X89" i="36"/>
  <c r="W89" i="36"/>
  <c r="V89" i="36"/>
  <c r="U89" i="36"/>
  <c r="T89" i="36"/>
  <c r="S89" i="36"/>
  <c r="O89" i="36"/>
  <c r="K89" i="36"/>
  <c r="Z88" i="36"/>
  <c r="Y88" i="36"/>
  <c r="X88" i="36"/>
  <c r="W88" i="36"/>
  <c r="V88" i="36"/>
  <c r="U88" i="36"/>
  <c r="T88" i="36"/>
  <c r="S88" i="36"/>
  <c r="O88" i="36"/>
  <c r="K88" i="36"/>
  <c r="Z87" i="36"/>
  <c r="Y87" i="36"/>
  <c r="X87" i="36"/>
  <c r="W87" i="36"/>
  <c r="V87" i="36"/>
  <c r="U87" i="36"/>
  <c r="T87" i="36"/>
  <c r="S87" i="36"/>
  <c r="O87" i="36"/>
  <c r="K87" i="36"/>
  <c r="Z86" i="36"/>
  <c r="Y86" i="36"/>
  <c r="X86" i="36"/>
  <c r="W86" i="36"/>
  <c r="V86" i="36"/>
  <c r="U86" i="36"/>
  <c r="T86" i="36"/>
  <c r="S86" i="36"/>
  <c r="O86" i="36"/>
  <c r="K86" i="36"/>
  <c r="Z85" i="36"/>
  <c r="Y85" i="36"/>
  <c r="X85" i="36"/>
  <c r="W85" i="36"/>
  <c r="V85" i="36"/>
  <c r="U85" i="36"/>
  <c r="T85" i="36"/>
  <c r="S85" i="36"/>
  <c r="O85" i="36"/>
  <c r="K85" i="36"/>
  <c r="Z84" i="36"/>
  <c r="Y84" i="36"/>
  <c r="X84" i="36"/>
  <c r="W84" i="36"/>
  <c r="V84" i="36"/>
  <c r="U84" i="36"/>
  <c r="T84" i="36"/>
  <c r="S84" i="36"/>
  <c r="O84" i="36"/>
  <c r="K84" i="36"/>
  <c r="Z83" i="36"/>
  <c r="Y83" i="36"/>
  <c r="X83" i="36"/>
  <c r="W83" i="36"/>
  <c r="V83" i="36"/>
  <c r="U83" i="36"/>
  <c r="T83" i="36"/>
  <c r="S83" i="36"/>
  <c r="O83" i="36"/>
  <c r="K83" i="36"/>
  <c r="Z82" i="36"/>
  <c r="Y82" i="36"/>
  <c r="X82" i="36"/>
  <c r="W82" i="36"/>
  <c r="V82" i="36"/>
  <c r="U82" i="36"/>
  <c r="T82" i="36"/>
  <c r="S82" i="36"/>
  <c r="O82" i="36"/>
  <c r="K82" i="36"/>
  <c r="Z81" i="36"/>
  <c r="Y81" i="36"/>
  <c r="X81" i="36"/>
  <c r="W81" i="36"/>
  <c r="V81" i="36"/>
  <c r="U81" i="36"/>
  <c r="T81" i="36"/>
  <c r="S81" i="36"/>
  <c r="O81" i="36"/>
  <c r="K81" i="36"/>
  <c r="C81" i="36"/>
  <c r="B82" i="36" s="1"/>
  <c r="C82" i="36" s="1"/>
  <c r="B83" i="36" s="1"/>
  <c r="C83" i="36" s="1"/>
  <c r="B84" i="36" s="1"/>
  <c r="C84" i="36" s="1"/>
  <c r="B85" i="36" s="1"/>
  <c r="C85" i="36" s="1"/>
  <c r="B86" i="36" s="1"/>
  <c r="C86" i="36" s="1"/>
  <c r="B87" i="36" s="1"/>
  <c r="C87" i="36" s="1"/>
  <c r="B88" i="36" s="1"/>
  <c r="C88" i="36" s="1"/>
  <c r="B89" i="36" s="1"/>
  <c r="C89" i="36" s="1"/>
  <c r="B90" i="36" s="1"/>
  <c r="C90" i="36" s="1"/>
  <c r="B91" i="36" s="1"/>
  <c r="C91" i="36" s="1"/>
  <c r="B81" i="36"/>
  <c r="A81" i="36"/>
  <c r="Z80" i="36"/>
  <c r="Y80" i="36"/>
  <c r="X80" i="36"/>
  <c r="W80" i="36"/>
  <c r="V80" i="36"/>
  <c r="U80" i="36"/>
  <c r="T80" i="36"/>
  <c r="S80" i="36"/>
  <c r="O80" i="36"/>
  <c r="K80" i="36"/>
  <c r="Z79" i="36"/>
  <c r="Y79" i="36"/>
  <c r="X79" i="36"/>
  <c r="W79" i="36"/>
  <c r="V79" i="36"/>
  <c r="U79" i="36"/>
  <c r="T79" i="36"/>
  <c r="S79" i="36"/>
  <c r="O79" i="36"/>
  <c r="K79" i="36"/>
  <c r="Z78" i="36"/>
  <c r="Y78" i="36"/>
  <c r="X78" i="36"/>
  <c r="W78" i="36"/>
  <c r="V78" i="36"/>
  <c r="U78" i="36"/>
  <c r="T78" i="36"/>
  <c r="S78" i="36"/>
  <c r="O78" i="36"/>
  <c r="K78" i="36"/>
  <c r="Z77" i="36"/>
  <c r="Y77" i="36"/>
  <c r="X77" i="36"/>
  <c r="W77" i="36"/>
  <c r="V77" i="36"/>
  <c r="U77" i="36"/>
  <c r="T77" i="36"/>
  <c r="S77" i="36"/>
  <c r="O77" i="36"/>
  <c r="K77" i="36"/>
  <c r="Z76" i="36"/>
  <c r="Y76" i="36"/>
  <c r="X76" i="36"/>
  <c r="W76" i="36"/>
  <c r="V76" i="36"/>
  <c r="U76" i="36"/>
  <c r="T76" i="36"/>
  <c r="S76" i="36"/>
  <c r="O76" i="36"/>
  <c r="K76" i="36"/>
  <c r="Z75" i="36"/>
  <c r="Y75" i="36"/>
  <c r="X75" i="36"/>
  <c r="W75" i="36"/>
  <c r="V75" i="36"/>
  <c r="U75" i="36"/>
  <c r="T75" i="36"/>
  <c r="S75" i="36"/>
  <c r="O75" i="36"/>
  <c r="K75" i="36"/>
  <c r="Z74" i="36"/>
  <c r="Y74" i="36"/>
  <c r="X74" i="36"/>
  <c r="W74" i="36"/>
  <c r="V74" i="36"/>
  <c r="U74" i="36"/>
  <c r="T74" i="36"/>
  <c r="S74" i="36"/>
  <c r="O74" i="36"/>
  <c r="K74" i="36"/>
  <c r="Z73" i="36"/>
  <c r="Y73" i="36"/>
  <c r="X73" i="36"/>
  <c r="W73" i="36"/>
  <c r="V73" i="36"/>
  <c r="U73" i="36"/>
  <c r="T73" i="36"/>
  <c r="S73" i="36"/>
  <c r="O73" i="36"/>
  <c r="K73" i="36"/>
  <c r="Z72" i="36"/>
  <c r="Y72" i="36"/>
  <c r="X72" i="36"/>
  <c r="W72" i="36"/>
  <c r="V72" i="36"/>
  <c r="U72" i="36"/>
  <c r="T72" i="36"/>
  <c r="S72" i="36"/>
  <c r="O72" i="36"/>
  <c r="K72" i="36"/>
  <c r="Z71" i="36"/>
  <c r="Y71" i="36"/>
  <c r="X71" i="36"/>
  <c r="W71" i="36"/>
  <c r="V71" i="36"/>
  <c r="U71" i="36"/>
  <c r="T71" i="36"/>
  <c r="S71" i="36"/>
  <c r="O71" i="36"/>
  <c r="K71" i="36"/>
  <c r="Z70" i="36"/>
  <c r="Y70" i="36"/>
  <c r="X70" i="36"/>
  <c r="W70" i="36"/>
  <c r="V70" i="36"/>
  <c r="U70" i="36"/>
  <c r="T70" i="36"/>
  <c r="S70" i="36"/>
  <c r="O70" i="36"/>
  <c r="K70" i="36"/>
  <c r="B70" i="36"/>
  <c r="C70" i="36" s="1"/>
  <c r="B71" i="36" s="1"/>
  <c r="C71" i="36" s="1"/>
  <c r="B72" i="36" s="1"/>
  <c r="C72" i="36" s="1"/>
  <c r="B73" i="36" s="1"/>
  <c r="C73" i="36" s="1"/>
  <c r="B74" i="36" s="1"/>
  <c r="C74" i="36" s="1"/>
  <c r="B75" i="36" s="1"/>
  <c r="C75" i="36" s="1"/>
  <c r="B76" i="36" s="1"/>
  <c r="C76" i="36" s="1"/>
  <c r="B77" i="36" s="1"/>
  <c r="C77" i="36" s="1"/>
  <c r="B78" i="36" s="1"/>
  <c r="C78" i="36" s="1"/>
  <c r="B79" i="36" s="1"/>
  <c r="C79" i="36" s="1"/>
  <c r="B80" i="36" s="1"/>
  <c r="C80" i="36" s="1"/>
  <c r="A70" i="36"/>
  <c r="Z69" i="36"/>
  <c r="Y69" i="36"/>
  <c r="X69" i="36"/>
  <c r="W69" i="36"/>
  <c r="V69" i="36"/>
  <c r="U69" i="36"/>
  <c r="T69" i="36"/>
  <c r="S69" i="36"/>
  <c r="O69" i="36"/>
  <c r="K69" i="36"/>
  <c r="Z68" i="36"/>
  <c r="Y68" i="36"/>
  <c r="X68" i="36"/>
  <c r="W68" i="36"/>
  <c r="V68" i="36"/>
  <c r="U68" i="36"/>
  <c r="T68" i="36"/>
  <c r="S68" i="36"/>
  <c r="O68" i="36"/>
  <c r="K68" i="36"/>
  <c r="Z67" i="36"/>
  <c r="Y67" i="36"/>
  <c r="X67" i="36"/>
  <c r="W67" i="36"/>
  <c r="V67" i="36"/>
  <c r="U67" i="36"/>
  <c r="T67" i="36"/>
  <c r="S67" i="36"/>
  <c r="O67" i="36"/>
  <c r="K67" i="36"/>
  <c r="Z66" i="36"/>
  <c r="Y66" i="36"/>
  <c r="X66" i="36"/>
  <c r="W66" i="36"/>
  <c r="V66" i="36"/>
  <c r="U66" i="36"/>
  <c r="T66" i="36"/>
  <c r="S66" i="36"/>
  <c r="O66" i="36"/>
  <c r="K66" i="36"/>
  <c r="Z65" i="36"/>
  <c r="Y65" i="36"/>
  <c r="X65" i="36"/>
  <c r="W65" i="36"/>
  <c r="V65" i="36"/>
  <c r="U65" i="36"/>
  <c r="T65" i="36"/>
  <c r="S65" i="36"/>
  <c r="O65" i="36"/>
  <c r="K65" i="36"/>
  <c r="Z64" i="36"/>
  <c r="Y64" i="36"/>
  <c r="X64" i="36"/>
  <c r="W64" i="36"/>
  <c r="V64" i="36"/>
  <c r="U64" i="36"/>
  <c r="T64" i="36"/>
  <c r="S64" i="36"/>
  <c r="O64" i="36"/>
  <c r="K64" i="36"/>
  <c r="Z63" i="36"/>
  <c r="Y63" i="36"/>
  <c r="X63" i="36"/>
  <c r="W63" i="36"/>
  <c r="V63" i="36"/>
  <c r="U63" i="36"/>
  <c r="S63" i="36"/>
  <c r="O63" i="36"/>
  <c r="K63" i="36"/>
  <c r="T63" i="36" s="1"/>
  <c r="Z62" i="36"/>
  <c r="Y62" i="36"/>
  <c r="X62" i="36"/>
  <c r="W62" i="36"/>
  <c r="V62" i="36"/>
  <c r="U62" i="36"/>
  <c r="T62" i="36"/>
  <c r="S62" i="36"/>
  <c r="O62" i="36"/>
  <c r="K62" i="36"/>
  <c r="Z61" i="36"/>
  <c r="Y61" i="36"/>
  <c r="X61" i="36"/>
  <c r="W61" i="36"/>
  <c r="V61" i="36"/>
  <c r="U61" i="36"/>
  <c r="T61" i="36"/>
  <c r="O61" i="36"/>
  <c r="K61" i="36"/>
  <c r="S61" i="36" s="1"/>
  <c r="Z60" i="36"/>
  <c r="Y60" i="36"/>
  <c r="X60" i="36"/>
  <c r="W60" i="36"/>
  <c r="V60" i="36"/>
  <c r="U60" i="36"/>
  <c r="T60" i="36"/>
  <c r="O60" i="36"/>
  <c r="K60" i="36"/>
  <c r="S60" i="36" s="1"/>
  <c r="Z59" i="36"/>
  <c r="Y59" i="36"/>
  <c r="X59" i="36"/>
  <c r="W59" i="36"/>
  <c r="V59" i="36"/>
  <c r="U59" i="36"/>
  <c r="T59" i="36"/>
  <c r="S59" i="36"/>
  <c r="O59" i="36"/>
  <c r="B59" i="36"/>
  <c r="C59" i="36" s="1"/>
  <c r="B60" i="36" s="1"/>
  <c r="C60" i="36" s="1"/>
  <c r="B61" i="36" s="1"/>
  <c r="C61" i="36" s="1"/>
  <c r="B62" i="36" s="1"/>
  <c r="C62" i="36" s="1"/>
  <c r="B63" i="36" s="1"/>
  <c r="C63" i="36" s="1"/>
  <c r="B64" i="36" s="1"/>
  <c r="C64" i="36" s="1"/>
  <c r="B65" i="36" s="1"/>
  <c r="C65" i="36" s="1"/>
  <c r="B66" i="36" s="1"/>
  <c r="C66" i="36" s="1"/>
  <c r="B67" i="36" s="1"/>
  <c r="C67" i="36" s="1"/>
  <c r="B68" i="36" s="1"/>
  <c r="C68" i="36" s="1"/>
  <c r="B69" i="36" s="1"/>
  <c r="C69" i="36" s="1"/>
  <c r="A59" i="36"/>
  <c r="Z58" i="36"/>
  <c r="Y58" i="36"/>
  <c r="X58" i="36"/>
  <c r="W58" i="36"/>
  <c r="V58" i="36"/>
  <c r="U58" i="36"/>
  <c r="T58" i="36"/>
  <c r="S58" i="36"/>
  <c r="O58" i="36"/>
  <c r="K58" i="36"/>
  <c r="Z57" i="36"/>
  <c r="Y57" i="36"/>
  <c r="X57" i="36"/>
  <c r="W57" i="36"/>
  <c r="V57" i="36"/>
  <c r="U57" i="36"/>
  <c r="T57" i="36"/>
  <c r="S57" i="36"/>
  <c r="Z56" i="36"/>
  <c r="Y56" i="36"/>
  <c r="X56" i="36"/>
  <c r="W56" i="36"/>
  <c r="V56" i="36"/>
  <c r="T56" i="36"/>
  <c r="S56" i="36"/>
  <c r="U56" i="36"/>
  <c r="Z55" i="36"/>
  <c r="Y55" i="36"/>
  <c r="X55" i="36"/>
  <c r="W55" i="36"/>
  <c r="V55" i="36"/>
  <c r="U55" i="36"/>
  <c r="T55" i="36"/>
  <c r="S55" i="36"/>
  <c r="Z54" i="36"/>
  <c r="Y54" i="36"/>
  <c r="X54" i="36"/>
  <c r="W54" i="36"/>
  <c r="V54" i="36"/>
  <c r="U54" i="36"/>
  <c r="T54" i="36"/>
  <c r="S54" i="36"/>
  <c r="Z53" i="36"/>
  <c r="Y53" i="36"/>
  <c r="X53" i="36"/>
  <c r="W53" i="36"/>
  <c r="V53" i="36"/>
  <c r="U53" i="36"/>
  <c r="T53" i="36"/>
  <c r="S53" i="36"/>
  <c r="Z52" i="36"/>
  <c r="Y52" i="36"/>
  <c r="X52" i="36"/>
  <c r="W52" i="36"/>
  <c r="V52" i="36"/>
  <c r="U52" i="36"/>
  <c r="T52" i="36"/>
  <c r="S52" i="36"/>
  <c r="Z51" i="36"/>
  <c r="Y51" i="36"/>
  <c r="X51" i="36"/>
  <c r="W51" i="36"/>
  <c r="V51" i="36"/>
  <c r="T51" i="36"/>
  <c r="S51" i="36"/>
  <c r="U51" i="36"/>
  <c r="Z50" i="36"/>
  <c r="Y50" i="36"/>
  <c r="X50" i="36"/>
  <c r="W50" i="36"/>
  <c r="V50" i="36"/>
  <c r="T50" i="36"/>
  <c r="S50" i="36"/>
  <c r="U50" i="36"/>
  <c r="Z49" i="36"/>
  <c r="Y49" i="36"/>
  <c r="X49" i="36"/>
  <c r="W49" i="36"/>
  <c r="V49" i="36"/>
  <c r="U49" i="36"/>
  <c r="T49" i="36"/>
  <c r="S49" i="36"/>
  <c r="Z48" i="36"/>
  <c r="Y48" i="36"/>
  <c r="X48" i="36"/>
  <c r="W48" i="36"/>
  <c r="V48" i="36"/>
  <c r="U48" i="36"/>
  <c r="T48" i="36"/>
  <c r="S48" i="36"/>
  <c r="Z47" i="36"/>
  <c r="Y47" i="36"/>
  <c r="X47" i="36"/>
  <c r="W47" i="36"/>
  <c r="V47" i="36"/>
  <c r="U47" i="36"/>
  <c r="T47" i="36"/>
  <c r="S47" i="36"/>
  <c r="B47" i="36"/>
  <c r="C47" i="36" s="1"/>
  <c r="B48" i="36" s="1"/>
  <c r="C48" i="36" s="1"/>
  <c r="B49" i="36" s="1"/>
  <c r="C49" i="36" s="1"/>
  <c r="B50" i="36" s="1"/>
  <c r="C50" i="36" s="1"/>
  <c r="B51" i="36" s="1"/>
  <c r="C51" i="36" s="1"/>
  <c r="B52" i="36" s="1"/>
  <c r="C52" i="36" s="1"/>
  <c r="B53" i="36" s="1"/>
  <c r="C53" i="36" s="1"/>
  <c r="B54" i="36" s="1"/>
  <c r="C54" i="36" s="1"/>
  <c r="B55" i="36" s="1"/>
  <c r="C55" i="36" s="1"/>
  <c r="B56" i="36" s="1"/>
  <c r="C56" i="36" s="1"/>
  <c r="B57" i="36" s="1"/>
  <c r="C57" i="36" s="1"/>
  <c r="B58" i="36" s="1"/>
  <c r="C58" i="36" s="1"/>
  <c r="A47" i="36"/>
  <c r="L43" i="36"/>
  <c r="K42" i="36"/>
  <c r="K41" i="36"/>
  <c r="K40" i="36"/>
  <c r="K39" i="36"/>
  <c r="K38" i="36"/>
  <c r="K37" i="36"/>
  <c r="L31" i="36"/>
  <c r="K31" i="36"/>
  <c r="G31" i="36"/>
  <c r="F31" i="36"/>
  <c r="D31" i="36"/>
  <c r="A31" i="36"/>
  <c r="K29" i="36"/>
  <c r="F29" i="36"/>
  <c r="D29" i="36"/>
  <c r="A29" i="36"/>
  <c r="K27" i="36"/>
  <c r="L27" i="36" s="1"/>
  <c r="G27" i="36"/>
  <c r="F27" i="36"/>
  <c r="D27" i="36"/>
  <c r="A27" i="36"/>
  <c r="U26" i="36"/>
  <c r="S26" i="36"/>
  <c r="R26" i="36"/>
  <c r="U25" i="36"/>
  <c r="T25" i="36"/>
  <c r="S25" i="36"/>
  <c r="R25" i="36"/>
  <c r="K25" i="36"/>
  <c r="L25" i="36" s="1"/>
  <c r="G25" i="36"/>
  <c r="F25" i="36"/>
  <c r="D25" i="36"/>
  <c r="A25" i="36"/>
  <c r="U24" i="36"/>
  <c r="S24" i="36"/>
  <c r="R24" i="36"/>
  <c r="U23" i="36"/>
  <c r="T23" i="36"/>
  <c r="S23" i="36"/>
  <c r="R23" i="36"/>
  <c r="K23" i="36"/>
  <c r="F23" i="36"/>
  <c r="D23" i="36"/>
  <c r="A23" i="36"/>
  <c r="U22" i="36"/>
  <c r="S22" i="36"/>
  <c r="R22" i="36"/>
  <c r="U21" i="36"/>
  <c r="T21" i="36"/>
  <c r="S21" i="36"/>
  <c r="S27" i="36" s="1"/>
  <c r="I27" i="36" s="1"/>
  <c r="R21" i="36"/>
  <c r="K21" i="36"/>
  <c r="H3" i="36" s="1"/>
  <c r="F21" i="36"/>
  <c r="D21" i="36"/>
  <c r="U20" i="36"/>
  <c r="S20" i="36"/>
  <c r="R20" i="36"/>
  <c r="U19" i="36"/>
  <c r="U27" i="36" s="1"/>
  <c r="T19" i="36"/>
  <c r="T27" i="36" s="1"/>
  <c r="S19" i="36"/>
  <c r="H27" i="36" s="1"/>
  <c r="J27" i="36" s="1"/>
  <c r="R19" i="36"/>
  <c r="R27" i="36" s="1"/>
  <c r="Z228" i="35"/>
  <c r="Y228" i="35"/>
  <c r="X228" i="35"/>
  <c r="W228" i="35"/>
  <c r="V228" i="35"/>
  <c r="U228" i="35"/>
  <c r="T228" i="35"/>
  <c r="S228" i="35"/>
  <c r="O228" i="35"/>
  <c r="K228" i="35"/>
  <c r="Z227" i="35"/>
  <c r="Y227" i="35"/>
  <c r="X227" i="35"/>
  <c r="W227" i="35"/>
  <c r="V227" i="35"/>
  <c r="U227" i="35"/>
  <c r="T227" i="35"/>
  <c r="S227" i="35"/>
  <c r="O227" i="35"/>
  <c r="K227" i="35"/>
  <c r="Z226" i="35"/>
  <c r="Y226" i="35"/>
  <c r="X226" i="35"/>
  <c r="W226" i="35"/>
  <c r="V226" i="35"/>
  <c r="U226" i="35"/>
  <c r="T226" i="35"/>
  <c r="S226" i="35"/>
  <c r="O226" i="35"/>
  <c r="K226" i="35"/>
  <c r="Z225" i="35"/>
  <c r="Y225" i="35"/>
  <c r="X225" i="35"/>
  <c r="W225" i="35"/>
  <c r="V225" i="35"/>
  <c r="U225" i="35"/>
  <c r="T225" i="35"/>
  <c r="S225" i="35"/>
  <c r="O225" i="35"/>
  <c r="K225" i="35"/>
  <c r="Z224" i="35"/>
  <c r="Y224" i="35"/>
  <c r="X224" i="35"/>
  <c r="W224" i="35"/>
  <c r="V224" i="35"/>
  <c r="U224" i="35"/>
  <c r="T224" i="35"/>
  <c r="S224" i="35"/>
  <c r="O224" i="35"/>
  <c r="K224" i="35"/>
  <c r="Z223" i="35"/>
  <c r="Y223" i="35"/>
  <c r="X223" i="35"/>
  <c r="W223" i="35"/>
  <c r="V223" i="35"/>
  <c r="U223" i="35"/>
  <c r="T223" i="35"/>
  <c r="S223" i="35"/>
  <c r="O223" i="35"/>
  <c r="K223" i="35"/>
  <c r="Z222" i="35"/>
  <c r="Y222" i="35"/>
  <c r="X222" i="35"/>
  <c r="W222" i="35"/>
  <c r="V222" i="35"/>
  <c r="U222" i="35"/>
  <c r="T222" i="35"/>
  <c r="S222" i="35"/>
  <c r="O222" i="35"/>
  <c r="K222" i="35"/>
  <c r="Z221" i="35"/>
  <c r="Y221" i="35"/>
  <c r="X221" i="35"/>
  <c r="W221" i="35"/>
  <c r="V221" i="35"/>
  <c r="U221" i="35"/>
  <c r="T221" i="35"/>
  <c r="S221" i="35"/>
  <c r="O221" i="35"/>
  <c r="K221" i="35"/>
  <c r="Z220" i="35"/>
  <c r="Y220" i="35"/>
  <c r="X220" i="35"/>
  <c r="W220" i="35"/>
  <c r="V220" i="35"/>
  <c r="U220" i="35"/>
  <c r="T220" i="35"/>
  <c r="S220" i="35"/>
  <c r="O220" i="35"/>
  <c r="K220" i="35"/>
  <c r="Z219" i="35"/>
  <c r="Y219" i="35"/>
  <c r="X219" i="35"/>
  <c r="W219" i="35"/>
  <c r="V219" i="35"/>
  <c r="U219" i="35"/>
  <c r="T219" i="35"/>
  <c r="S219" i="35"/>
  <c r="O219" i="35"/>
  <c r="K219" i="35"/>
  <c r="Z218" i="35"/>
  <c r="Y218" i="35"/>
  <c r="X218" i="35"/>
  <c r="W218" i="35"/>
  <c r="V218" i="35"/>
  <c r="U218" i="35"/>
  <c r="T218" i="35"/>
  <c r="S218" i="35"/>
  <c r="O218" i="35"/>
  <c r="K218" i="35"/>
  <c r="A218" i="35"/>
  <c r="Z217" i="35"/>
  <c r="Y217" i="35"/>
  <c r="X217" i="35"/>
  <c r="W217" i="35"/>
  <c r="V217" i="35"/>
  <c r="U217" i="35"/>
  <c r="T217" i="35"/>
  <c r="S217" i="35"/>
  <c r="O217" i="35"/>
  <c r="K217" i="35"/>
  <c r="Z216" i="35"/>
  <c r="Y216" i="35"/>
  <c r="X216" i="35"/>
  <c r="W216" i="35"/>
  <c r="V216" i="35"/>
  <c r="U216" i="35"/>
  <c r="T216" i="35"/>
  <c r="S216" i="35"/>
  <c r="O216" i="35"/>
  <c r="K216" i="35"/>
  <c r="Z215" i="35"/>
  <c r="Y215" i="35"/>
  <c r="X215" i="35"/>
  <c r="W215" i="35"/>
  <c r="V215" i="35"/>
  <c r="U215" i="35"/>
  <c r="T215" i="35"/>
  <c r="S215" i="35"/>
  <c r="O215" i="35"/>
  <c r="K215" i="35"/>
  <c r="Z214" i="35"/>
  <c r="Y214" i="35"/>
  <c r="X214" i="35"/>
  <c r="W214" i="35"/>
  <c r="V214" i="35"/>
  <c r="U214" i="35"/>
  <c r="T214" i="35"/>
  <c r="S214" i="35"/>
  <c r="O214" i="35"/>
  <c r="K214" i="35"/>
  <c r="Z213" i="35"/>
  <c r="Y213" i="35"/>
  <c r="X213" i="35"/>
  <c r="W213" i="35"/>
  <c r="V213" i="35"/>
  <c r="U213" i="35"/>
  <c r="T213" i="35"/>
  <c r="S213" i="35"/>
  <c r="O213" i="35"/>
  <c r="K213" i="35"/>
  <c r="Z212" i="35"/>
  <c r="Y212" i="35"/>
  <c r="X212" i="35"/>
  <c r="W212" i="35"/>
  <c r="V212" i="35"/>
  <c r="U212" i="35"/>
  <c r="T212" i="35"/>
  <c r="S212" i="35"/>
  <c r="O212" i="35"/>
  <c r="K212" i="35"/>
  <c r="Z211" i="35"/>
  <c r="Y211" i="35"/>
  <c r="X211" i="35"/>
  <c r="W211" i="35"/>
  <c r="V211" i="35"/>
  <c r="U211" i="35"/>
  <c r="T211" i="35"/>
  <c r="S211" i="35"/>
  <c r="O211" i="35"/>
  <c r="K211" i="35"/>
  <c r="Z210" i="35"/>
  <c r="Y210" i="35"/>
  <c r="X210" i="35"/>
  <c r="W210" i="35"/>
  <c r="V210" i="35"/>
  <c r="U210" i="35"/>
  <c r="T210" i="35"/>
  <c r="S210" i="35"/>
  <c r="O210" i="35"/>
  <c r="K210" i="35"/>
  <c r="Z209" i="35"/>
  <c r="Y209" i="35"/>
  <c r="X209" i="35"/>
  <c r="W209" i="35"/>
  <c r="V209" i="35"/>
  <c r="U209" i="35"/>
  <c r="T209" i="35"/>
  <c r="S209" i="35"/>
  <c r="O209" i="35"/>
  <c r="K209" i="35"/>
  <c r="Z208" i="35"/>
  <c r="Y208" i="35"/>
  <c r="X208" i="35"/>
  <c r="W208" i="35"/>
  <c r="V208" i="35"/>
  <c r="U208" i="35"/>
  <c r="T208" i="35"/>
  <c r="S208" i="35"/>
  <c r="O208" i="35"/>
  <c r="K208" i="35"/>
  <c r="Z207" i="35"/>
  <c r="Y207" i="35"/>
  <c r="X207" i="35"/>
  <c r="W207" i="35"/>
  <c r="V207" i="35"/>
  <c r="U207" i="35"/>
  <c r="T207" i="35"/>
  <c r="S207" i="35"/>
  <c r="O207" i="35"/>
  <c r="K207" i="35"/>
  <c r="A207" i="35"/>
  <c r="Z206" i="35"/>
  <c r="Y206" i="35"/>
  <c r="X206" i="35"/>
  <c r="W206" i="35"/>
  <c r="V206" i="35"/>
  <c r="U206" i="35"/>
  <c r="T206" i="35"/>
  <c r="S206" i="35"/>
  <c r="O206" i="35"/>
  <c r="K206" i="35"/>
  <c r="Z205" i="35"/>
  <c r="Y205" i="35"/>
  <c r="X205" i="35"/>
  <c r="W205" i="35"/>
  <c r="V205" i="35"/>
  <c r="U205" i="35"/>
  <c r="T205" i="35"/>
  <c r="S205" i="35"/>
  <c r="O205" i="35"/>
  <c r="K205" i="35"/>
  <c r="Z204" i="35"/>
  <c r="Y204" i="35"/>
  <c r="X204" i="35"/>
  <c r="W204" i="35"/>
  <c r="V204" i="35"/>
  <c r="U204" i="35"/>
  <c r="T204" i="35"/>
  <c r="S204" i="35"/>
  <c r="O204" i="35"/>
  <c r="K204" i="35"/>
  <c r="Z203" i="35"/>
  <c r="Y203" i="35"/>
  <c r="X203" i="35"/>
  <c r="W203" i="35"/>
  <c r="V203" i="35"/>
  <c r="U203" i="35"/>
  <c r="T203" i="35"/>
  <c r="S203" i="35"/>
  <c r="O203" i="35"/>
  <c r="K203" i="35"/>
  <c r="Z202" i="35"/>
  <c r="Y202" i="35"/>
  <c r="X202" i="35"/>
  <c r="W202" i="35"/>
  <c r="V202" i="35"/>
  <c r="U202" i="35"/>
  <c r="T202" i="35"/>
  <c r="S202" i="35"/>
  <c r="O202" i="35"/>
  <c r="K202" i="35"/>
  <c r="Z201" i="35"/>
  <c r="Y201" i="35"/>
  <c r="X201" i="35"/>
  <c r="W201" i="35"/>
  <c r="V201" i="35"/>
  <c r="U201" i="35"/>
  <c r="T201" i="35"/>
  <c r="S201" i="35"/>
  <c r="O201" i="35"/>
  <c r="K201" i="35"/>
  <c r="Z200" i="35"/>
  <c r="Y200" i="35"/>
  <c r="X200" i="35"/>
  <c r="W200" i="35"/>
  <c r="V200" i="35"/>
  <c r="U200" i="35"/>
  <c r="T200" i="35"/>
  <c r="S200" i="35"/>
  <c r="O200" i="35"/>
  <c r="K200" i="35"/>
  <c r="Z199" i="35"/>
  <c r="Y199" i="35"/>
  <c r="X199" i="35"/>
  <c r="W199" i="35"/>
  <c r="V199" i="35"/>
  <c r="U199" i="35"/>
  <c r="T199" i="35"/>
  <c r="S199" i="35"/>
  <c r="O199" i="35"/>
  <c r="K199" i="35"/>
  <c r="Z198" i="35"/>
  <c r="Y198" i="35"/>
  <c r="X198" i="35"/>
  <c r="W198" i="35"/>
  <c r="V198" i="35"/>
  <c r="U198" i="35"/>
  <c r="T198" i="35"/>
  <c r="S198" i="35"/>
  <c r="O198" i="35"/>
  <c r="K198" i="35"/>
  <c r="Z197" i="35"/>
  <c r="Y197" i="35"/>
  <c r="X197" i="35"/>
  <c r="W197" i="35"/>
  <c r="V197" i="35"/>
  <c r="U197" i="35"/>
  <c r="T197" i="35"/>
  <c r="S197" i="35"/>
  <c r="O197" i="35"/>
  <c r="K197" i="35"/>
  <c r="Z196" i="35"/>
  <c r="Y196" i="35"/>
  <c r="X196" i="35"/>
  <c r="W196" i="35"/>
  <c r="V196" i="35"/>
  <c r="U196" i="35"/>
  <c r="T196" i="35"/>
  <c r="S196" i="35"/>
  <c r="O196" i="35"/>
  <c r="K196" i="35"/>
  <c r="C196" i="35"/>
  <c r="B197" i="35" s="1"/>
  <c r="C197" i="35" s="1"/>
  <c r="B198" i="35" s="1"/>
  <c r="C198" i="35" s="1"/>
  <c r="B199" i="35" s="1"/>
  <c r="C199" i="35" s="1"/>
  <c r="B200" i="35" s="1"/>
  <c r="C200" i="35" s="1"/>
  <c r="B201" i="35" s="1"/>
  <c r="C201" i="35" s="1"/>
  <c r="B202" i="35" s="1"/>
  <c r="C202" i="35" s="1"/>
  <c r="B203" i="35" s="1"/>
  <c r="C203" i="35" s="1"/>
  <c r="B204" i="35" s="1"/>
  <c r="C204" i="35" s="1"/>
  <c r="B205" i="35" s="1"/>
  <c r="C205" i="35" s="1"/>
  <c r="B206" i="35" s="1"/>
  <c r="C206" i="35" s="1"/>
  <c r="B196" i="35"/>
  <c r="A196" i="35"/>
  <c r="Z195" i="35"/>
  <c r="Y195" i="35"/>
  <c r="X195" i="35"/>
  <c r="W195" i="35"/>
  <c r="V195" i="35"/>
  <c r="U195" i="35"/>
  <c r="T195" i="35"/>
  <c r="S195" i="35"/>
  <c r="O195" i="35"/>
  <c r="K195" i="35"/>
  <c r="Z194" i="35"/>
  <c r="Y194" i="35"/>
  <c r="X194" i="35"/>
  <c r="W194" i="35"/>
  <c r="V194" i="35"/>
  <c r="U194" i="35"/>
  <c r="T194" i="35"/>
  <c r="S194" i="35"/>
  <c r="O194" i="35"/>
  <c r="K194" i="35"/>
  <c r="Z193" i="35"/>
  <c r="Y193" i="35"/>
  <c r="X193" i="35"/>
  <c r="W193" i="35"/>
  <c r="V193" i="35"/>
  <c r="U193" i="35"/>
  <c r="T193" i="35"/>
  <c r="S193" i="35"/>
  <c r="O193" i="35"/>
  <c r="K193" i="35"/>
  <c r="Z192" i="35"/>
  <c r="Y192" i="35"/>
  <c r="X192" i="35"/>
  <c r="W192" i="35"/>
  <c r="V192" i="35"/>
  <c r="U192" i="35"/>
  <c r="T192" i="35"/>
  <c r="S192" i="35"/>
  <c r="O192" i="35"/>
  <c r="K192" i="35"/>
  <c r="Z191" i="35"/>
  <c r="Y191" i="35"/>
  <c r="X191" i="35"/>
  <c r="W191" i="35"/>
  <c r="V191" i="35"/>
  <c r="U191" i="35"/>
  <c r="T191" i="35"/>
  <c r="S191" i="35"/>
  <c r="O191" i="35"/>
  <c r="K191" i="35"/>
  <c r="Z190" i="35"/>
  <c r="Y190" i="35"/>
  <c r="X190" i="35"/>
  <c r="W190" i="35"/>
  <c r="V190" i="35"/>
  <c r="U190" i="35"/>
  <c r="T190" i="35"/>
  <c r="S190" i="35"/>
  <c r="O190" i="35"/>
  <c r="K190" i="35"/>
  <c r="Z189" i="35"/>
  <c r="Y189" i="35"/>
  <c r="X189" i="35"/>
  <c r="W189" i="35"/>
  <c r="V189" i="35"/>
  <c r="U189" i="35"/>
  <c r="T189" i="35"/>
  <c r="S189" i="35"/>
  <c r="O189" i="35"/>
  <c r="K189" i="35"/>
  <c r="Z188" i="35"/>
  <c r="Y188" i="35"/>
  <c r="X188" i="35"/>
  <c r="W188" i="35"/>
  <c r="V188" i="35"/>
  <c r="U188" i="35"/>
  <c r="T188" i="35"/>
  <c r="S188" i="35"/>
  <c r="O188" i="35"/>
  <c r="K188" i="35"/>
  <c r="Z187" i="35"/>
  <c r="Y187" i="35"/>
  <c r="X187" i="35"/>
  <c r="W187" i="35"/>
  <c r="V187" i="35"/>
  <c r="U187" i="35"/>
  <c r="T187" i="35"/>
  <c r="S187" i="35"/>
  <c r="O187" i="35"/>
  <c r="K187" i="35"/>
  <c r="Z186" i="35"/>
  <c r="Y186" i="35"/>
  <c r="X186" i="35"/>
  <c r="W186" i="35"/>
  <c r="V186" i="35"/>
  <c r="U186" i="35"/>
  <c r="T186" i="35"/>
  <c r="S186" i="35"/>
  <c r="O186" i="35"/>
  <c r="K186" i="35"/>
  <c r="Z185" i="35"/>
  <c r="R141" i="35" s="1"/>
  <c r="H140" i="35" s="1"/>
  <c r="J140" i="35" s="1"/>
  <c r="L141" i="35" s="1"/>
  <c r="Y185" i="35"/>
  <c r="X185" i="35"/>
  <c r="W185" i="35"/>
  <c r="V185" i="35"/>
  <c r="U185" i="35"/>
  <c r="T185" i="35"/>
  <c r="R135" i="35" s="1"/>
  <c r="S185" i="35"/>
  <c r="O185" i="35"/>
  <c r="K185" i="35"/>
  <c r="B185" i="35"/>
  <c r="C185" i="35" s="1"/>
  <c r="B186" i="35" s="1"/>
  <c r="C186" i="35" s="1"/>
  <c r="B187" i="35" s="1"/>
  <c r="C187" i="35" s="1"/>
  <c r="B188" i="35" s="1"/>
  <c r="C188" i="35" s="1"/>
  <c r="B189" i="35" s="1"/>
  <c r="C189" i="35" s="1"/>
  <c r="B190" i="35" s="1"/>
  <c r="C190" i="35" s="1"/>
  <c r="B191" i="35" s="1"/>
  <c r="C191" i="35" s="1"/>
  <c r="B192" i="35" s="1"/>
  <c r="C192" i="35" s="1"/>
  <c r="B193" i="35" s="1"/>
  <c r="C193" i="35" s="1"/>
  <c r="B194" i="35" s="1"/>
  <c r="C194" i="35" s="1"/>
  <c r="B195" i="35" s="1"/>
  <c r="C195" i="35" s="1"/>
  <c r="A185" i="35"/>
  <c r="Z184" i="35"/>
  <c r="Y184" i="35"/>
  <c r="X184" i="35"/>
  <c r="W184" i="35"/>
  <c r="V184" i="35"/>
  <c r="R137" i="35" s="1"/>
  <c r="U184" i="35"/>
  <c r="T184" i="35"/>
  <c r="S184" i="35"/>
  <c r="O184" i="35"/>
  <c r="K184" i="35"/>
  <c r="Z183" i="35"/>
  <c r="Y183" i="35"/>
  <c r="X183" i="35"/>
  <c r="W183" i="35"/>
  <c r="V183" i="35"/>
  <c r="U183" i="35"/>
  <c r="T183" i="35"/>
  <c r="S183" i="35"/>
  <c r="O183" i="35"/>
  <c r="K183" i="35"/>
  <c r="Z182" i="35"/>
  <c r="Y182" i="35"/>
  <c r="X182" i="35"/>
  <c r="W182" i="35"/>
  <c r="V182" i="35"/>
  <c r="U182" i="35"/>
  <c r="T182" i="35"/>
  <c r="S182" i="35"/>
  <c r="O182" i="35"/>
  <c r="K182" i="35"/>
  <c r="Z181" i="35"/>
  <c r="Y181" i="35"/>
  <c r="X181" i="35"/>
  <c r="W181" i="35"/>
  <c r="V181" i="35"/>
  <c r="U181" i="35"/>
  <c r="T181" i="35"/>
  <c r="S181" i="35"/>
  <c r="O181" i="35"/>
  <c r="K181" i="35"/>
  <c r="Z180" i="35"/>
  <c r="Y180" i="35"/>
  <c r="X180" i="35"/>
  <c r="W180" i="35"/>
  <c r="V180" i="35"/>
  <c r="T180" i="35"/>
  <c r="S180" i="35"/>
  <c r="O180" i="35"/>
  <c r="K180" i="35"/>
  <c r="U180" i="35" s="1"/>
  <c r="Z179" i="35"/>
  <c r="Y179" i="35"/>
  <c r="X179" i="35"/>
  <c r="W179" i="35"/>
  <c r="V179" i="35"/>
  <c r="T179" i="35"/>
  <c r="S179" i="35"/>
  <c r="O179" i="35"/>
  <c r="K179" i="35"/>
  <c r="U179" i="35" s="1"/>
  <c r="Z178" i="35"/>
  <c r="Y178" i="35"/>
  <c r="X178" i="35"/>
  <c r="W178" i="35"/>
  <c r="V178" i="35"/>
  <c r="T178" i="35"/>
  <c r="S178" i="35"/>
  <c r="O178" i="35"/>
  <c r="K178" i="35"/>
  <c r="U178" i="35" s="1"/>
  <c r="Z177" i="35"/>
  <c r="Y177" i="35"/>
  <c r="X177" i="35"/>
  <c r="W177" i="35"/>
  <c r="V177" i="35"/>
  <c r="U177" i="35"/>
  <c r="T177" i="35"/>
  <c r="O177" i="35"/>
  <c r="K177" i="35"/>
  <c r="S177" i="35" s="1"/>
  <c r="Z176" i="35"/>
  <c r="Y176" i="35"/>
  <c r="X176" i="35"/>
  <c r="W176" i="35"/>
  <c r="V176" i="35"/>
  <c r="U176" i="35"/>
  <c r="T176" i="35"/>
  <c r="O176" i="35"/>
  <c r="K176" i="35"/>
  <c r="S176" i="35" s="1"/>
  <c r="Z175" i="35"/>
  <c r="Y175" i="35"/>
  <c r="X175" i="35"/>
  <c r="W175" i="35"/>
  <c r="V175" i="35"/>
  <c r="U175" i="35"/>
  <c r="T175" i="35"/>
  <c r="O175" i="35"/>
  <c r="K175" i="35"/>
  <c r="S175" i="35" s="1"/>
  <c r="Z174" i="35"/>
  <c r="Y174" i="35"/>
  <c r="X174" i="35"/>
  <c r="W174" i="35"/>
  <c r="V174" i="35"/>
  <c r="U174" i="35"/>
  <c r="T174" i="35"/>
  <c r="S174" i="35"/>
  <c r="O174" i="35"/>
  <c r="K174" i="35"/>
  <c r="B174" i="35"/>
  <c r="C174" i="35" s="1"/>
  <c r="B175" i="35" s="1"/>
  <c r="C175" i="35" s="1"/>
  <c r="B176" i="35" s="1"/>
  <c r="C176" i="35" s="1"/>
  <c r="B177" i="35" s="1"/>
  <c r="C177" i="35" s="1"/>
  <c r="B178" i="35" s="1"/>
  <c r="C178" i="35" s="1"/>
  <c r="B179" i="35" s="1"/>
  <c r="C179" i="35" s="1"/>
  <c r="B180" i="35" s="1"/>
  <c r="C180" i="35" s="1"/>
  <c r="B181" i="35" s="1"/>
  <c r="C181" i="35" s="1"/>
  <c r="B182" i="35" s="1"/>
  <c r="C182" i="35" s="1"/>
  <c r="B183" i="35" s="1"/>
  <c r="C183" i="35" s="1"/>
  <c r="B184" i="35" s="1"/>
  <c r="C184" i="35" s="1"/>
  <c r="A174" i="35"/>
  <c r="Z173" i="35"/>
  <c r="Y173" i="35"/>
  <c r="X173" i="35"/>
  <c r="W173" i="35"/>
  <c r="V173" i="35"/>
  <c r="U173" i="35"/>
  <c r="T173" i="35"/>
  <c r="S173" i="35"/>
  <c r="O173" i="35"/>
  <c r="K173" i="35"/>
  <c r="Z172" i="35"/>
  <c r="Y172" i="35"/>
  <c r="X172" i="35"/>
  <c r="W172" i="35"/>
  <c r="V172" i="35"/>
  <c r="U172" i="35"/>
  <c r="T172" i="35"/>
  <c r="S172" i="35"/>
  <c r="O172" i="35"/>
  <c r="K172" i="35"/>
  <c r="Z171" i="35"/>
  <c r="Y171" i="35"/>
  <c r="X171" i="35"/>
  <c r="W171" i="35"/>
  <c r="V171" i="35"/>
  <c r="U171" i="35"/>
  <c r="T171" i="35"/>
  <c r="S171" i="35"/>
  <c r="O171" i="35"/>
  <c r="K171" i="35"/>
  <c r="Z170" i="35"/>
  <c r="Y170" i="35"/>
  <c r="X170" i="35"/>
  <c r="W170" i="35"/>
  <c r="V170" i="35"/>
  <c r="U170" i="35"/>
  <c r="T170" i="35"/>
  <c r="S170" i="35"/>
  <c r="O170" i="35"/>
  <c r="K170" i="35"/>
  <c r="Z169" i="35"/>
  <c r="Y169" i="35"/>
  <c r="X169" i="35"/>
  <c r="W169" i="35"/>
  <c r="V169" i="35"/>
  <c r="U169" i="35"/>
  <c r="T169" i="35"/>
  <c r="S169" i="35"/>
  <c r="O169" i="35"/>
  <c r="K169" i="35"/>
  <c r="Z168" i="35"/>
  <c r="Y168" i="35"/>
  <c r="X168" i="35"/>
  <c r="W168" i="35"/>
  <c r="V168" i="35"/>
  <c r="U168" i="35"/>
  <c r="T168" i="35"/>
  <c r="S168" i="35"/>
  <c r="O168" i="35"/>
  <c r="K168" i="35"/>
  <c r="Z167" i="35"/>
  <c r="Y167" i="35"/>
  <c r="X167" i="35"/>
  <c r="W167" i="35"/>
  <c r="V167" i="35"/>
  <c r="U167" i="35"/>
  <c r="T167" i="35"/>
  <c r="S167" i="35"/>
  <c r="O167" i="35"/>
  <c r="K167" i="35"/>
  <c r="Z166" i="35"/>
  <c r="Y166" i="35"/>
  <c r="X166" i="35"/>
  <c r="W166" i="35"/>
  <c r="V166" i="35"/>
  <c r="U166" i="35"/>
  <c r="T166" i="35"/>
  <c r="S166" i="35"/>
  <c r="O166" i="35"/>
  <c r="K166" i="35"/>
  <c r="Z165" i="35"/>
  <c r="Y165" i="35"/>
  <c r="X165" i="35"/>
  <c r="W165" i="35"/>
  <c r="V165" i="35"/>
  <c r="U165" i="35"/>
  <c r="T165" i="35"/>
  <c r="S165" i="35"/>
  <c r="O165" i="35"/>
  <c r="K165" i="35"/>
  <c r="Z164" i="35"/>
  <c r="Y164" i="35"/>
  <c r="X164" i="35"/>
  <c r="W164" i="35"/>
  <c r="V164" i="35"/>
  <c r="U164" i="35"/>
  <c r="T164" i="35"/>
  <c r="S164" i="35"/>
  <c r="O164" i="35"/>
  <c r="K164" i="35"/>
  <c r="Z163" i="35"/>
  <c r="Y163" i="35"/>
  <c r="X163" i="35"/>
  <c r="W163" i="35"/>
  <c r="V163" i="35"/>
  <c r="U163" i="35"/>
  <c r="T163" i="35"/>
  <c r="S163" i="35"/>
  <c r="O163" i="35"/>
  <c r="K163" i="35"/>
  <c r="Z162" i="35"/>
  <c r="Y162" i="35"/>
  <c r="X162" i="35"/>
  <c r="W162" i="35"/>
  <c r="V162" i="35"/>
  <c r="U162" i="35"/>
  <c r="T162" i="35"/>
  <c r="O162" i="35"/>
  <c r="K162" i="35"/>
  <c r="S162" i="35" s="1"/>
  <c r="B162" i="35"/>
  <c r="C162" i="35" s="1"/>
  <c r="B163" i="35" s="1"/>
  <c r="C163" i="35" s="1"/>
  <c r="B164" i="35" s="1"/>
  <c r="C164" i="35" s="1"/>
  <c r="B165" i="35" s="1"/>
  <c r="C165" i="35" s="1"/>
  <c r="B166" i="35" s="1"/>
  <c r="C166" i="35" s="1"/>
  <c r="B167" i="35" s="1"/>
  <c r="C167" i="35" s="1"/>
  <c r="B168" i="35" s="1"/>
  <c r="C168" i="35" s="1"/>
  <c r="B169" i="35" s="1"/>
  <c r="C169" i="35" s="1"/>
  <c r="B170" i="35" s="1"/>
  <c r="C170" i="35" s="1"/>
  <c r="B171" i="35" s="1"/>
  <c r="C171" i="35" s="1"/>
  <c r="B172" i="35" s="1"/>
  <c r="C172" i="35" s="1"/>
  <c r="B173" i="35" s="1"/>
  <c r="C173" i="35" s="1"/>
  <c r="A162" i="35"/>
  <c r="L158" i="35"/>
  <c r="K157" i="35"/>
  <c r="K156" i="35"/>
  <c r="K155" i="35"/>
  <c r="K154" i="35"/>
  <c r="K153" i="35"/>
  <c r="K152" i="35"/>
  <c r="K158" i="35" s="1"/>
  <c r="L146" i="35"/>
  <c r="K146" i="35"/>
  <c r="G146" i="35"/>
  <c r="F146" i="35"/>
  <c r="D146" i="35"/>
  <c r="A146" i="35"/>
  <c r="K144" i="35"/>
  <c r="L144" i="35" s="1"/>
  <c r="G144" i="35"/>
  <c r="F144" i="35"/>
  <c r="D144" i="35"/>
  <c r="A144" i="35"/>
  <c r="L142" i="35"/>
  <c r="K142" i="35"/>
  <c r="G142" i="35"/>
  <c r="F142" i="35"/>
  <c r="D142" i="35"/>
  <c r="A142" i="35"/>
  <c r="U141" i="35"/>
  <c r="T141" i="35"/>
  <c r="S141" i="35"/>
  <c r="H142" i="35" s="1"/>
  <c r="J142" i="35" s="1"/>
  <c r="L143" i="35" s="1"/>
  <c r="P141" i="35"/>
  <c r="U140" i="35"/>
  <c r="T140" i="35"/>
  <c r="S140" i="35"/>
  <c r="R140" i="35"/>
  <c r="L140" i="35"/>
  <c r="K140" i="35"/>
  <c r="G140" i="35"/>
  <c r="F140" i="35"/>
  <c r="D140" i="35"/>
  <c r="A140" i="35"/>
  <c r="U139" i="35"/>
  <c r="T139" i="35"/>
  <c r="S139" i="35"/>
  <c r="R139" i="35"/>
  <c r="P139" i="35"/>
  <c r="U138" i="35"/>
  <c r="T138" i="35"/>
  <c r="S138" i="35"/>
  <c r="R138" i="35"/>
  <c r="P138" i="35"/>
  <c r="L138" i="35"/>
  <c r="K138" i="35"/>
  <c r="G138" i="35" s="1"/>
  <c r="F138" i="35"/>
  <c r="D138" i="35"/>
  <c r="A138" i="35"/>
  <c r="U137" i="35"/>
  <c r="T137" i="35"/>
  <c r="S137" i="35"/>
  <c r="U136" i="35"/>
  <c r="T136" i="35"/>
  <c r="S136" i="35"/>
  <c r="R136" i="35"/>
  <c r="K136" i="35"/>
  <c r="K149" i="35" s="1"/>
  <c r="F136" i="35"/>
  <c r="D136" i="35"/>
  <c r="A136" i="35"/>
  <c r="U135" i="35"/>
  <c r="T135" i="35"/>
  <c r="S135" i="35"/>
  <c r="P135" i="35"/>
  <c r="U134" i="35"/>
  <c r="U142" i="35" s="1"/>
  <c r="I146" i="35" s="1"/>
  <c r="T134" i="35"/>
  <c r="T142" i="35" s="1"/>
  <c r="S134" i="35"/>
  <c r="S142" i="35" s="1"/>
  <c r="R134" i="35"/>
  <c r="R142" i="35" s="1"/>
  <c r="Z113" i="35"/>
  <c r="Y113" i="35"/>
  <c r="X113" i="35"/>
  <c r="W113" i="35"/>
  <c r="V113" i="35"/>
  <c r="U113" i="35"/>
  <c r="T113" i="35"/>
  <c r="S113" i="35"/>
  <c r="O113" i="35"/>
  <c r="K113" i="35"/>
  <c r="Z112" i="35"/>
  <c r="Y112" i="35"/>
  <c r="X112" i="35"/>
  <c r="W112" i="35"/>
  <c r="V112" i="35"/>
  <c r="U112" i="35"/>
  <c r="T112" i="35"/>
  <c r="S112" i="35"/>
  <c r="O112" i="35"/>
  <c r="K112" i="35"/>
  <c r="Z111" i="35"/>
  <c r="Y111" i="35"/>
  <c r="X111" i="35"/>
  <c r="W111" i="35"/>
  <c r="V111" i="35"/>
  <c r="U111" i="35"/>
  <c r="T111" i="35"/>
  <c r="S111" i="35"/>
  <c r="O111" i="35"/>
  <c r="K111" i="35"/>
  <c r="Z110" i="35"/>
  <c r="Y110" i="35"/>
  <c r="X110" i="35"/>
  <c r="W110" i="35"/>
  <c r="V110" i="35"/>
  <c r="U110" i="35"/>
  <c r="T110" i="35"/>
  <c r="S110" i="35"/>
  <c r="O110" i="35"/>
  <c r="K110" i="35"/>
  <c r="Z109" i="35"/>
  <c r="Y109" i="35"/>
  <c r="X109" i="35"/>
  <c r="W109" i="35"/>
  <c r="V109" i="35"/>
  <c r="U109" i="35"/>
  <c r="T109" i="35"/>
  <c r="S109" i="35"/>
  <c r="O109" i="35"/>
  <c r="K109" i="35"/>
  <c r="Z108" i="35"/>
  <c r="Y108" i="35"/>
  <c r="X108" i="35"/>
  <c r="W108" i="35"/>
  <c r="V108" i="35"/>
  <c r="U108" i="35"/>
  <c r="T108" i="35"/>
  <c r="S108" i="35"/>
  <c r="O108" i="35"/>
  <c r="K108" i="35"/>
  <c r="Z107" i="35"/>
  <c r="Y107" i="35"/>
  <c r="X107" i="35"/>
  <c r="W107" i="35"/>
  <c r="V107" i="35"/>
  <c r="U107" i="35"/>
  <c r="T107" i="35"/>
  <c r="S107" i="35"/>
  <c r="O107" i="35"/>
  <c r="K107" i="35"/>
  <c r="Z106" i="35"/>
  <c r="Y106" i="35"/>
  <c r="X106" i="35"/>
  <c r="W106" i="35"/>
  <c r="V106" i="35"/>
  <c r="U106" i="35"/>
  <c r="T106" i="35"/>
  <c r="S106" i="35"/>
  <c r="O106" i="35"/>
  <c r="K106" i="35"/>
  <c r="Z105" i="35"/>
  <c r="Y105" i="35"/>
  <c r="X105" i="35"/>
  <c r="W105" i="35"/>
  <c r="V105" i="35"/>
  <c r="U105" i="35"/>
  <c r="T105" i="35"/>
  <c r="S105" i="35"/>
  <c r="O105" i="35"/>
  <c r="K105" i="35"/>
  <c r="Z104" i="35"/>
  <c r="Y104" i="35"/>
  <c r="X104" i="35"/>
  <c r="W104" i="35"/>
  <c r="V104" i="35"/>
  <c r="U104" i="35"/>
  <c r="T104" i="35"/>
  <c r="S104" i="35"/>
  <c r="O104" i="35"/>
  <c r="K104" i="35"/>
  <c r="Z103" i="35"/>
  <c r="Y103" i="35"/>
  <c r="X103" i="35"/>
  <c r="W103" i="35"/>
  <c r="V103" i="35"/>
  <c r="U103" i="35"/>
  <c r="T103" i="35"/>
  <c r="S103" i="35"/>
  <c r="O103" i="35"/>
  <c r="K103" i="35"/>
  <c r="A103" i="35"/>
  <c r="Z102" i="35"/>
  <c r="U26" i="35" s="1"/>
  <c r="Y102" i="35"/>
  <c r="X102" i="35"/>
  <c r="W102" i="35"/>
  <c r="V102" i="35"/>
  <c r="U102" i="35"/>
  <c r="T102" i="35"/>
  <c r="U20" i="35" s="1"/>
  <c r="S102" i="35"/>
  <c r="O102" i="35"/>
  <c r="K102" i="35"/>
  <c r="Z101" i="35"/>
  <c r="Y101" i="35"/>
  <c r="X101" i="35"/>
  <c r="W101" i="35"/>
  <c r="V101" i="35"/>
  <c r="U101" i="35"/>
  <c r="T101" i="35"/>
  <c r="S101" i="35"/>
  <c r="O101" i="35"/>
  <c r="K101" i="35"/>
  <c r="Z100" i="35"/>
  <c r="Y100" i="35"/>
  <c r="X100" i="35"/>
  <c r="W100" i="35"/>
  <c r="V100" i="35"/>
  <c r="U100" i="35"/>
  <c r="T100" i="35"/>
  <c r="S100" i="35"/>
  <c r="O100" i="35"/>
  <c r="K100" i="35"/>
  <c r="Z99" i="35"/>
  <c r="Y99" i="35"/>
  <c r="X99" i="35"/>
  <c r="W99" i="35"/>
  <c r="V99" i="35"/>
  <c r="U99" i="35"/>
  <c r="T99" i="35"/>
  <c r="S99" i="35"/>
  <c r="O99" i="35"/>
  <c r="K99" i="35"/>
  <c r="Z98" i="35"/>
  <c r="Y98" i="35"/>
  <c r="X98" i="35"/>
  <c r="W98" i="35"/>
  <c r="V98" i="35"/>
  <c r="U98" i="35"/>
  <c r="T98" i="35"/>
  <c r="S98" i="35"/>
  <c r="O98" i="35"/>
  <c r="K98" i="35"/>
  <c r="Z97" i="35"/>
  <c r="Y97" i="35"/>
  <c r="X97" i="35"/>
  <c r="W97" i="35"/>
  <c r="V97" i="35"/>
  <c r="U97" i="35"/>
  <c r="T97" i="35"/>
  <c r="S97" i="35"/>
  <c r="O97" i="35"/>
  <c r="K97" i="35"/>
  <c r="Z96" i="35"/>
  <c r="Y96" i="35"/>
  <c r="X96" i="35"/>
  <c r="W96" i="35"/>
  <c r="V96" i="35"/>
  <c r="U96" i="35"/>
  <c r="T96" i="35"/>
  <c r="S96" i="35"/>
  <c r="O96" i="35"/>
  <c r="K96" i="35"/>
  <c r="Z95" i="35"/>
  <c r="Y95" i="35"/>
  <c r="X95" i="35"/>
  <c r="W95" i="35"/>
  <c r="V95" i="35"/>
  <c r="U95" i="35"/>
  <c r="T95" i="35"/>
  <c r="S95" i="35"/>
  <c r="O95" i="35"/>
  <c r="K95" i="35"/>
  <c r="Z94" i="35"/>
  <c r="Y94" i="35"/>
  <c r="X94" i="35"/>
  <c r="W94" i="35"/>
  <c r="V94" i="35"/>
  <c r="U94" i="35"/>
  <c r="T94" i="35"/>
  <c r="S94" i="35"/>
  <c r="O94" i="35"/>
  <c r="K94" i="35"/>
  <c r="Z93" i="35"/>
  <c r="Y93" i="35"/>
  <c r="X93" i="35"/>
  <c r="W93" i="35"/>
  <c r="V93" i="35"/>
  <c r="U93" i="35"/>
  <c r="T93" i="35"/>
  <c r="S93" i="35"/>
  <c r="O93" i="35"/>
  <c r="K93" i="35"/>
  <c r="Z92" i="35"/>
  <c r="Y92" i="35"/>
  <c r="X92" i="35"/>
  <c r="W92" i="35"/>
  <c r="V92" i="35"/>
  <c r="U92" i="35"/>
  <c r="T92" i="35"/>
  <c r="S92" i="35"/>
  <c r="O92" i="35"/>
  <c r="K92" i="35"/>
  <c r="A92" i="35"/>
  <c r="Z91" i="35"/>
  <c r="Y91" i="35"/>
  <c r="X91" i="35"/>
  <c r="W91" i="35"/>
  <c r="V91" i="35"/>
  <c r="U91" i="35"/>
  <c r="T91" i="35"/>
  <c r="S91" i="35"/>
  <c r="O91" i="35"/>
  <c r="K91" i="35"/>
  <c r="Z90" i="35"/>
  <c r="Y90" i="35"/>
  <c r="X90" i="35"/>
  <c r="W90" i="35"/>
  <c r="V90" i="35"/>
  <c r="U90" i="35"/>
  <c r="T90" i="35"/>
  <c r="S90" i="35"/>
  <c r="O90" i="35"/>
  <c r="K90" i="35"/>
  <c r="Z89" i="35"/>
  <c r="Y89" i="35"/>
  <c r="X89" i="35"/>
  <c r="W89" i="35"/>
  <c r="V89" i="35"/>
  <c r="U89" i="35"/>
  <c r="T89" i="35"/>
  <c r="S89" i="35"/>
  <c r="O89" i="35"/>
  <c r="K89" i="35"/>
  <c r="Z88" i="35"/>
  <c r="Y88" i="35"/>
  <c r="X88" i="35"/>
  <c r="W88" i="35"/>
  <c r="V88" i="35"/>
  <c r="U88" i="35"/>
  <c r="T88" i="35"/>
  <c r="S88" i="35"/>
  <c r="O88" i="35"/>
  <c r="K88" i="35"/>
  <c r="Z87" i="35"/>
  <c r="Y87" i="35"/>
  <c r="X87" i="35"/>
  <c r="W87" i="35"/>
  <c r="V87" i="35"/>
  <c r="U87" i="35"/>
  <c r="T87" i="35"/>
  <c r="S87" i="35"/>
  <c r="O87" i="35"/>
  <c r="K87" i="35"/>
  <c r="Z86" i="35"/>
  <c r="Y86" i="35"/>
  <c r="X86" i="35"/>
  <c r="W86" i="35"/>
  <c r="V86" i="35"/>
  <c r="U86" i="35"/>
  <c r="T86" i="35"/>
  <c r="S86" i="35"/>
  <c r="O86" i="35"/>
  <c r="K86" i="35"/>
  <c r="Z85" i="35"/>
  <c r="Y85" i="35"/>
  <c r="X85" i="35"/>
  <c r="W85" i="35"/>
  <c r="V85" i="35"/>
  <c r="U85" i="35"/>
  <c r="T85" i="35"/>
  <c r="S85" i="35"/>
  <c r="O85" i="35"/>
  <c r="K85" i="35"/>
  <c r="Z84" i="35"/>
  <c r="Y84" i="35"/>
  <c r="X84" i="35"/>
  <c r="W84" i="35"/>
  <c r="V84" i="35"/>
  <c r="U84" i="35"/>
  <c r="T84" i="35"/>
  <c r="S84" i="35"/>
  <c r="O84" i="35"/>
  <c r="K84" i="35"/>
  <c r="Z83" i="35"/>
  <c r="Y83" i="35"/>
  <c r="X83" i="35"/>
  <c r="W83" i="35"/>
  <c r="V83" i="35"/>
  <c r="U83" i="35"/>
  <c r="T83" i="35"/>
  <c r="S83" i="35"/>
  <c r="O83" i="35"/>
  <c r="K83" i="35"/>
  <c r="Z82" i="35"/>
  <c r="Y82" i="35"/>
  <c r="X82" i="35"/>
  <c r="W82" i="35"/>
  <c r="V82" i="35"/>
  <c r="U82" i="35"/>
  <c r="T82" i="35"/>
  <c r="S82" i="35"/>
  <c r="O82" i="35"/>
  <c r="K82" i="35"/>
  <c r="Z81" i="35"/>
  <c r="Y81" i="35"/>
  <c r="X81" i="35"/>
  <c r="W81" i="35"/>
  <c r="V81" i="35"/>
  <c r="U81" i="35"/>
  <c r="T81" i="35"/>
  <c r="S81" i="35"/>
  <c r="O81" i="35"/>
  <c r="K81" i="35"/>
  <c r="C81" i="35"/>
  <c r="B82" i="35" s="1"/>
  <c r="C82" i="35" s="1"/>
  <c r="B83" i="35" s="1"/>
  <c r="C83" i="35" s="1"/>
  <c r="B84" i="35" s="1"/>
  <c r="C84" i="35" s="1"/>
  <c r="B85" i="35" s="1"/>
  <c r="C85" i="35" s="1"/>
  <c r="B86" i="35" s="1"/>
  <c r="C86" i="35" s="1"/>
  <c r="B87" i="35" s="1"/>
  <c r="C87" i="35" s="1"/>
  <c r="B88" i="35" s="1"/>
  <c r="C88" i="35" s="1"/>
  <c r="B89" i="35" s="1"/>
  <c r="C89" i="35" s="1"/>
  <c r="B90" i="35" s="1"/>
  <c r="C90" i="35" s="1"/>
  <c r="B91" i="35" s="1"/>
  <c r="C91" i="35" s="1"/>
  <c r="B81" i="35"/>
  <c r="A81" i="35"/>
  <c r="Z80" i="35"/>
  <c r="Y80" i="35"/>
  <c r="X80" i="35"/>
  <c r="S24" i="35" s="1"/>
  <c r="W80" i="35"/>
  <c r="V80" i="35"/>
  <c r="U80" i="35"/>
  <c r="T80" i="35"/>
  <c r="S80" i="35"/>
  <c r="O80" i="35"/>
  <c r="K80" i="35"/>
  <c r="Z79" i="35"/>
  <c r="Y79" i="35"/>
  <c r="X79" i="35"/>
  <c r="W79" i="35"/>
  <c r="V79" i="35"/>
  <c r="U79" i="35"/>
  <c r="T79" i="35"/>
  <c r="S79" i="35"/>
  <c r="O79" i="35"/>
  <c r="K79" i="35"/>
  <c r="Z78" i="35"/>
  <c r="Y78" i="35"/>
  <c r="X78" i="35"/>
  <c r="W78" i="35"/>
  <c r="V78" i="35"/>
  <c r="U78" i="35"/>
  <c r="T78" i="35"/>
  <c r="S78" i="35"/>
  <c r="O78" i="35"/>
  <c r="K78" i="35"/>
  <c r="Z77" i="35"/>
  <c r="Y77" i="35"/>
  <c r="X77" i="35"/>
  <c r="W77" i="35"/>
  <c r="V77" i="35"/>
  <c r="U77" i="35"/>
  <c r="T77" i="35"/>
  <c r="S77" i="35"/>
  <c r="O77" i="35"/>
  <c r="K77" i="35"/>
  <c r="Z76" i="35"/>
  <c r="Y76" i="35"/>
  <c r="X76" i="35"/>
  <c r="W76" i="35"/>
  <c r="V76" i="35"/>
  <c r="U76" i="35"/>
  <c r="T76" i="35"/>
  <c r="S76" i="35"/>
  <c r="O76" i="35"/>
  <c r="K76" i="35"/>
  <c r="Z75" i="35"/>
  <c r="Y75" i="35"/>
  <c r="X75" i="35"/>
  <c r="W75" i="35"/>
  <c r="V75" i="35"/>
  <c r="U75" i="35"/>
  <c r="T75" i="35"/>
  <c r="S75" i="35"/>
  <c r="O75" i="35"/>
  <c r="K75" i="35"/>
  <c r="Z74" i="35"/>
  <c r="Y74" i="35"/>
  <c r="X74" i="35"/>
  <c r="W74" i="35"/>
  <c r="V74" i="35"/>
  <c r="U74" i="35"/>
  <c r="T74" i="35"/>
  <c r="S74" i="35"/>
  <c r="O74" i="35"/>
  <c r="K74" i="35"/>
  <c r="Z73" i="35"/>
  <c r="Y73" i="35"/>
  <c r="X73" i="35"/>
  <c r="W73" i="35"/>
  <c r="V73" i="35"/>
  <c r="U73" i="35"/>
  <c r="T73" i="35"/>
  <c r="S73" i="35"/>
  <c r="O73" i="35"/>
  <c r="K73" i="35"/>
  <c r="Z72" i="35"/>
  <c r="Y72" i="35"/>
  <c r="X72" i="35"/>
  <c r="W72" i="35"/>
  <c r="V72" i="35"/>
  <c r="U72" i="35"/>
  <c r="T72" i="35"/>
  <c r="S72" i="35"/>
  <c r="O72" i="35"/>
  <c r="K72" i="35"/>
  <c r="Z71" i="35"/>
  <c r="Y71" i="35"/>
  <c r="X71" i="35"/>
  <c r="W71" i="35"/>
  <c r="V71" i="35"/>
  <c r="U71" i="35"/>
  <c r="T71" i="35"/>
  <c r="S71" i="35"/>
  <c r="O71" i="35"/>
  <c r="K71" i="35"/>
  <c r="Z70" i="35"/>
  <c r="Y70" i="35"/>
  <c r="X70" i="35"/>
  <c r="R24" i="35" s="1"/>
  <c r="W70" i="35"/>
  <c r="V70" i="35"/>
  <c r="U70" i="35"/>
  <c r="T70" i="35"/>
  <c r="S70" i="35"/>
  <c r="O70" i="35"/>
  <c r="K70" i="35"/>
  <c r="B70" i="35"/>
  <c r="C70" i="35" s="1"/>
  <c r="B71" i="35" s="1"/>
  <c r="C71" i="35" s="1"/>
  <c r="B72" i="35" s="1"/>
  <c r="C72" i="35" s="1"/>
  <c r="B73" i="35" s="1"/>
  <c r="C73" i="35" s="1"/>
  <c r="B74" i="35" s="1"/>
  <c r="C74" i="35" s="1"/>
  <c r="B75" i="35" s="1"/>
  <c r="C75" i="35" s="1"/>
  <c r="B76" i="35" s="1"/>
  <c r="C76" i="35" s="1"/>
  <c r="B77" i="35" s="1"/>
  <c r="C77" i="35" s="1"/>
  <c r="B78" i="35" s="1"/>
  <c r="C78" i="35" s="1"/>
  <c r="B79" i="35" s="1"/>
  <c r="C79" i="35" s="1"/>
  <c r="B80" i="35" s="1"/>
  <c r="C80" i="35" s="1"/>
  <c r="A70" i="35"/>
  <c r="Z69" i="35"/>
  <c r="Y69" i="35"/>
  <c r="X69" i="35"/>
  <c r="W69" i="35"/>
  <c r="V69" i="35"/>
  <c r="U69" i="35"/>
  <c r="T69" i="35"/>
  <c r="S69" i="35"/>
  <c r="O69" i="35"/>
  <c r="K69" i="35"/>
  <c r="Z68" i="35"/>
  <c r="Y68" i="35"/>
  <c r="X68" i="35"/>
  <c r="W68" i="35"/>
  <c r="V68" i="35"/>
  <c r="U68" i="35"/>
  <c r="T68" i="35"/>
  <c r="S68" i="35"/>
  <c r="O68" i="35"/>
  <c r="K68" i="35"/>
  <c r="Z67" i="35"/>
  <c r="Y67" i="35"/>
  <c r="X67" i="35"/>
  <c r="W67" i="35"/>
  <c r="V67" i="35"/>
  <c r="U67" i="35"/>
  <c r="T67" i="35"/>
  <c r="S67" i="35"/>
  <c r="O67" i="35"/>
  <c r="K67" i="35"/>
  <c r="Z66" i="35"/>
  <c r="Y66" i="35"/>
  <c r="X66" i="35"/>
  <c r="W66" i="35"/>
  <c r="V66" i="35"/>
  <c r="U66" i="35"/>
  <c r="T66" i="35"/>
  <c r="S66" i="35"/>
  <c r="O66" i="35"/>
  <c r="K66" i="35"/>
  <c r="Z65" i="35"/>
  <c r="Y65" i="35"/>
  <c r="X65" i="35"/>
  <c r="W65" i="35"/>
  <c r="V65" i="35"/>
  <c r="U65" i="35"/>
  <c r="T65" i="35"/>
  <c r="S65" i="35"/>
  <c r="O65" i="35"/>
  <c r="K65" i="35"/>
  <c r="Z64" i="35"/>
  <c r="Y64" i="35"/>
  <c r="X64" i="35"/>
  <c r="W64" i="35"/>
  <c r="V64" i="35"/>
  <c r="U64" i="35"/>
  <c r="T64" i="35"/>
  <c r="S64" i="35"/>
  <c r="O64" i="35"/>
  <c r="K64" i="35"/>
  <c r="Z63" i="35"/>
  <c r="Y63" i="35"/>
  <c r="X63" i="35"/>
  <c r="W63" i="35"/>
  <c r="V63" i="35"/>
  <c r="U63" i="35"/>
  <c r="T63" i="35"/>
  <c r="S63" i="35"/>
  <c r="O63" i="35"/>
  <c r="K63" i="35"/>
  <c r="Z62" i="35"/>
  <c r="Y62" i="35"/>
  <c r="X62" i="35"/>
  <c r="W62" i="35"/>
  <c r="V62" i="35"/>
  <c r="U62" i="35"/>
  <c r="T62" i="35"/>
  <c r="S62" i="35"/>
  <c r="O62" i="35"/>
  <c r="K62" i="35"/>
  <c r="Z61" i="35"/>
  <c r="Y61" i="35"/>
  <c r="X61" i="35"/>
  <c r="W61" i="35"/>
  <c r="V61" i="35"/>
  <c r="U61" i="35"/>
  <c r="T61" i="35"/>
  <c r="S61" i="35"/>
  <c r="O61" i="35"/>
  <c r="K61" i="35"/>
  <c r="Z60" i="35"/>
  <c r="Y60" i="35"/>
  <c r="X60" i="35"/>
  <c r="W60" i="35"/>
  <c r="V60" i="35"/>
  <c r="U60" i="35"/>
  <c r="T60" i="35"/>
  <c r="S60" i="35"/>
  <c r="O60" i="35"/>
  <c r="K60" i="35"/>
  <c r="Z59" i="35"/>
  <c r="Y59" i="35"/>
  <c r="X59" i="35"/>
  <c r="W59" i="35"/>
  <c r="V59" i="35"/>
  <c r="U59" i="35"/>
  <c r="T59" i="35"/>
  <c r="S59" i="35"/>
  <c r="O59" i="35"/>
  <c r="K59" i="35"/>
  <c r="B59" i="35"/>
  <c r="C59" i="35" s="1"/>
  <c r="B60" i="35" s="1"/>
  <c r="C60" i="35" s="1"/>
  <c r="B61" i="35" s="1"/>
  <c r="C61" i="35" s="1"/>
  <c r="B62" i="35" s="1"/>
  <c r="C62" i="35" s="1"/>
  <c r="B63" i="35" s="1"/>
  <c r="C63" i="35" s="1"/>
  <c r="B64" i="35" s="1"/>
  <c r="C64" i="35" s="1"/>
  <c r="B65" i="35" s="1"/>
  <c r="C65" i="35" s="1"/>
  <c r="B66" i="35" s="1"/>
  <c r="C66" i="35" s="1"/>
  <c r="B67" i="35" s="1"/>
  <c r="C67" i="35" s="1"/>
  <c r="B68" i="35" s="1"/>
  <c r="C68" i="35" s="1"/>
  <c r="B69" i="35" s="1"/>
  <c r="C69" i="35" s="1"/>
  <c r="A59" i="35"/>
  <c r="Z58" i="35"/>
  <c r="Y58" i="35"/>
  <c r="Q25" i="35" s="1"/>
  <c r="X58" i="35"/>
  <c r="W58" i="35"/>
  <c r="Q23" i="35" s="1"/>
  <c r="V58" i="35"/>
  <c r="U58" i="35"/>
  <c r="Q21" i="35" s="1"/>
  <c r="T58" i="35"/>
  <c r="S58" i="35"/>
  <c r="O58" i="35"/>
  <c r="K58" i="35"/>
  <c r="Z57" i="35"/>
  <c r="Y57" i="35"/>
  <c r="X57" i="35"/>
  <c r="W57" i="35"/>
  <c r="V57" i="35"/>
  <c r="U57" i="35"/>
  <c r="T57" i="35"/>
  <c r="S57" i="35"/>
  <c r="O57" i="35"/>
  <c r="K57" i="35"/>
  <c r="Z56" i="35"/>
  <c r="Y56" i="35"/>
  <c r="X56" i="35"/>
  <c r="W56" i="35"/>
  <c r="V56" i="35"/>
  <c r="U56" i="35"/>
  <c r="T56" i="35"/>
  <c r="S56" i="35"/>
  <c r="O56" i="35"/>
  <c r="K56" i="35"/>
  <c r="Z55" i="35"/>
  <c r="Y55" i="35"/>
  <c r="X55" i="35"/>
  <c r="W55" i="35"/>
  <c r="V55" i="35"/>
  <c r="U55" i="35"/>
  <c r="T55" i="35"/>
  <c r="S55" i="35"/>
  <c r="O55" i="35"/>
  <c r="K55" i="35"/>
  <c r="Z54" i="35"/>
  <c r="Y54" i="35"/>
  <c r="X54" i="35"/>
  <c r="W54" i="35"/>
  <c r="V54" i="35"/>
  <c r="U54" i="35"/>
  <c r="T54" i="35"/>
  <c r="S54" i="35"/>
  <c r="O54" i="35"/>
  <c r="K54" i="35"/>
  <c r="Z53" i="35"/>
  <c r="Y53" i="35"/>
  <c r="X53" i="35"/>
  <c r="W53" i="35"/>
  <c r="V53" i="35"/>
  <c r="U53" i="35"/>
  <c r="T53" i="35"/>
  <c r="S53" i="35"/>
  <c r="O53" i="35"/>
  <c r="K53" i="35"/>
  <c r="Z52" i="35"/>
  <c r="Y52" i="35"/>
  <c r="X52" i="35"/>
  <c r="W52" i="35"/>
  <c r="V52" i="35"/>
  <c r="U52" i="35"/>
  <c r="T52" i="35"/>
  <c r="S52" i="35"/>
  <c r="O52" i="35"/>
  <c r="K52" i="35"/>
  <c r="Z51" i="35"/>
  <c r="Y51" i="35"/>
  <c r="X51" i="35"/>
  <c r="W51" i="35"/>
  <c r="V51" i="35"/>
  <c r="T51" i="35"/>
  <c r="S51" i="35"/>
  <c r="O51" i="35"/>
  <c r="K51" i="35"/>
  <c r="U51" i="35" s="1"/>
  <c r="Z50" i="35"/>
  <c r="Y50" i="35"/>
  <c r="X50" i="35"/>
  <c r="W50" i="35"/>
  <c r="V50" i="35"/>
  <c r="U50" i="35"/>
  <c r="T50" i="35"/>
  <c r="O50" i="35"/>
  <c r="K50" i="35"/>
  <c r="S50" i="35" s="1"/>
  <c r="Z49" i="35"/>
  <c r="Y49" i="35"/>
  <c r="X49" i="35"/>
  <c r="W49" i="35"/>
  <c r="V49" i="35"/>
  <c r="U49" i="35"/>
  <c r="T49" i="35"/>
  <c r="O49" i="35"/>
  <c r="K49" i="35"/>
  <c r="S49" i="35" s="1"/>
  <c r="Z48" i="35"/>
  <c r="Y48" i="35"/>
  <c r="X48" i="35"/>
  <c r="W48" i="35"/>
  <c r="V48" i="35"/>
  <c r="U48" i="35"/>
  <c r="T48" i="35"/>
  <c r="O48" i="35"/>
  <c r="K48" i="35"/>
  <c r="S48" i="35" s="1"/>
  <c r="Z47" i="35"/>
  <c r="Y47" i="35"/>
  <c r="X47" i="35"/>
  <c r="W47" i="35"/>
  <c r="V47" i="35"/>
  <c r="U47" i="35"/>
  <c r="O47" i="35"/>
  <c r="K47" i="35"/>
  <c r="S47" i="35" s="1"/>
  <c r="B47" i="35"/>
  <c r="C47" i="35" s="1"/>
  <c r="B48" i="35" s="1"/>
  <c r="C48" i="35" s="1"/>
  <c r="B49" i="35" s="1"/>
  <c r="C49" i="35" s="1"/>
  <c r="B50" i="35" s="1"/>
  <c r="C50" i="35" s="1"/>
  <c r="B51" i="35" s="1"/>
  <c r="C51" i="35" s="1"/>
  <c r="B52" i="35" s="1"/>
  <c r="C52" i="35" s="1"/>
  <c r="B53" i="35" s="1"/>
  <c r="C53" i="35" s="1"/>
  <c r="B54" i="35" s="1"/>
  <c r="C54" i="35" s="1"/>
  <c r="B55" i="35" s="1"/>
  <c r="C55" i="35" s="1"/>
  <c r="B56" i="35" s="1"/>
  <c r="C56" i="35" s="1"/>
  <c r="B57" i="35" s="1"/>
  <c r="C57" i="35" s="1"/>
  <c r="B58" i="35" s="1"/>
  <c r="C58" i="35" s="1"/>
  <c r="A47" i="35"/>
  <c r="L43" i="35"/>
  <c r="K42" i="35"/>
  <c r="K41" i="35"/>
  <c r="K40" i="35"/>
  <c r="K39" i="35"/>
  <c r="K38" i="35"/>
  <c r="K37" i="35"/>
  <c r="K43" i="35" s="1"/>
  <c r="L31" i="35"/>
  <c r="K31" i="35"/>
  <c r="G31" i="35"/>
  <c r="F31" i="35"/>
  <c r="I31" i="35" s="1"/>
  <c r="D31" i="35"/>
  <c r="A31" i="35"/>
  <c r="K29" i="35"/>
  <c r="F29" i="35"/>
  <c r="D29" i="35"/>
  <c r="A29" i="35"/>
  <c r="L27" i="35"/>
  <c r="K27" i="35"/>
  <c r="G27" i="35"/>
  <c r="F27" i="35"/>
  <c r="D27" i="35"/>
  <c r="A27" i="35"/>
  <c r="T26" i="35"/>
  <c r="S26" i="35"/>
  <c r="R26" i="35"/>
  <c r="Q26" i="35"/>
  <c r="U25" i="35"/>
  <c r="T25" i="35"/>
  <c r="S25" i="35"/>
  <c r="R25" i="35"/>
  <c r="L25" i="35"/>
  <c r="K25" i="35"/>
  <c r="G25" i="35"/>
  <c r="F25" i="35"/>
  <c r="D25" i="35"/>
  <c r="A25" i="35"/>
  <c r="U24" i="35"/>
  <c r="T24" i="35"/>
  <c r="Q24" i="35"/>
  <c r="U23" i="35"/>
  <c r="T23" i="35"/>
  <c r="S23" i="35"/>
  <c r="R23" i="35"/>
  <c r="L23" i="35"/>
  <c r="K23" i="35"/>
  <c r="G23" i="35"/>
  <c r="F23" i="35"/>
  <c r="D23" i="35"/>
  <c r="A23" i="35"/>
  <c r="U22" i="35"/>
  <c r="T22" i="35"/>
  <c r="S22" i="35"/>
  <c r="R22" i="35"/>
  <c r="Q22" i="35"/>
  <c r="U21" i="35"/>
  <c r="T21" i="35"/>
  <c r="S21" i="35"/>
  <c r="S27" i="35" s="1"/>
  <c r="I27" i="35" s="1"/>
  <c r="R21" i="35"/>
  <c r="K21" i="35"/>
  <c r="G21" i="35" s="1"/>
  <c r="F21" i="35"/>
  <c r="D21" i="35"/>
  <c r="A21" i="35"/>
  <c r="T20" i="35"/>
  <c r="S20" i="35"/>
  <c r="R20" i="35"/>
  <c r="Q20" i="35"/>
  <c r="U19" i="35"/>
  <c r="U27" i="35" s="1"/>
  <c r="T19" i="35"/>
  <c r="T27" i="35" s="1"/>
  <c r="S19" i="35"/>
  <c r="H27" i="35" s="1"/>
  <c r="J27" i="35" s="1"/>
  <c r="R19" i="35"/>
  <c r="R27" i="35" s="1"/>
  <c r="Q19" i="35"/>
  <c r="Z228" i="34"/>
  <c r="Y228" i="34"/>
  <c r="X228" i="34"/>
  <c r="W228" i="34"/>
  <c r="V228" i="34"/>
  <c r="U228" i="34"/>
  <c r="T228" i="34"/>
  <c r="S228" i="34"/>
  <c r="O228" i="34"/>
  <c r="K228" i="34"/>
  <c r="Z227" i="34"/>
  <c r="Y227" i="34"/>
  <c r="X227" i="34"/>
  <c r="W227" i="34"/>
  <c r="V227" i="34"/>
  <c r="U227" i="34"/>
  <c r="T227" i="34"/>
  <c r="S227" i="34"/>
  <c r="O227" i="34"/>
  <c r="K227" i="34"/>
  <c r="Z226" i="34"/>
  <c r="Y226" i="34"/>
  <c r="X226" i="34"/>
  <c r="W226" i="34"/>
  <c r="V226" i="34"/>
  <c r="U226" i="34"/>
  <c r="T226" i="34"/>
  <c r="S226" i="34"/>
  <c r="O226" i="34"/>
  <c r="K226" i="34"/>
  <c r="Z225" i="34"/>
  <c r="Y225" i="34"/>
  <c r="X225" i="34"/>
  <c r="W225" i="34"/>
  <c r="V225" i="34"/>
  <c r="U225" i="34"/>
  <c r="T225" i="34"/>
  <c r="S225" i="34"/>
  <c r="O225" i="34"/>
  <c r="K225" i="34"/>
  <c r="Z224" i="34"/>
  <c r="Y224" i="34"/>
  <c r="X224" i="34"/>
  <c r="W224" i="34"/>
  <c r="V224" i="34"/>
  <c r="U224" i="34"/>
  <c r="T224" i="34"/>
  <c r="S224" i="34"/>
  <c r="O224" i="34"/>
  <c r="K224" i="34"/>
  <c r="Z223" i="34"/>
  <c r="U141" i="34" s="1"/>
  <c r="H146" i="34" s="1"/>
  <c r="Y223" i="34"/>
  <c r="X223" i="34"/>
  <c r="W223" i="34"/>
  <c r="V223" i="34"/>
  <c r="U223" i="34"/>
  <c r="T223" i="34"/>
  <c r="S223" i="34"/>
  <c r="O223" i="34"/>
  <c r="K223" i="34"/>
  <c r="Z222" i="34"/>
  <c r="Y222" i="34"/>
  <c r="X222" i="34"/>
  <c r="U139" i="34" s="1"/>
  <c r="W222" i="34"/>
  <c r="V222" i="34"/>
  <c r="U222" i="34"/>
  <c r="T222" i="34"/>
  <c r="S222" i="34"/>
  <c r="O222" i="34"/>
  <c r="K222" i="34"/>
  <c r="Z221" i="34"/>
  <c r="Y221" i="34"/>
  <c r="X221" i="34"/>
  <c r="W221" i="34"/>
  <c r="V221" i="34"/>
  <c r="U137" i="34" s="1"/>
  <c r="U221" i="34"/>
  <c r="T221" i="34"/>
  <c r="S221" i="34"/>
  <c r="O221" i="34"/>
  <c r="K221" i="34"/>
  <c r="Z220" i="34"/>
  <c r="Y220" i="34"/>
  <c r="X220" i="34"/>
  <c r="W220" i="34"/>
  <c r="V220" i="34"/>
  <c r="U220" i="34"/>
  <c r="T220" i="34"/>
  <c r="U135" i="34" s="1"/>
  <c r="S220" i="34"/>
  <c r="O220" i="34"/>
  <c r="K220" i="34"/>
  <c r="Z219" i="34"/>
  <c r="Y219" i="34"/>
  <c r="X219" i="34"/>
  <c r="W219" i="34"/>
  <c r="V219" i="34"/>
  <c r="U219" i="34"/>
  <c r="T219" i="34"/>
  <c r="S219" i="34"/>
  <c r="O219" i="34"/>
  <c r="K219" i="34"/>
  <c r="Z218" i="34"/>
  <c r="Y218" i="34"/>
  <c r="X218" i="34"/>
  <c r="W218" i="34"/>
  <c r="V218" i="34"/>
  <c r="U218" i="34"/>
  <c r="T218" i="34"/>
  <c r="S218" i="34"/>
  <c r="O218" i="34"/>
  <c r="K218" i="34"/>
  <c r="A218" i="34"/>
  <c r="Z217" i="34"/>
  <c r="Y217" i="34"/>
  <c r="X217" i="34"/>
  <c r="W217" i="34"/>
  <c r="V217" i="34"/>
  <c r="U217" i="34"/>
  <c r="T217" i="34"/>
  <c r="S217" i="34"/>
  <c r="O217" i="34"/>
  <c r="K217" i="34"/>
  <c r="Z216" i="34"/>
  <c r="Y216" i="34"/>
  <c r="X216" i="34"/>
  <c r="W216" i="34"/>
  <c r="V216" i="34"/>
  <c r="U216" i="34"/>
  <c r="T216" i="34"/>
  <c r="S216" i="34"/>
  <c r="O216" i="34"/>
  <c r="K216" i="34"/>
  <c r="Z215" i="34"/>
  <c r="Y215" i="34"/>
  <c r="X215" i="34"/>
  <c r="W215" i="34"/>
  <c r="V215" i="34"/>
  <c r="U215" i="34"/>
  <c r="T215" i="34"/>
  <c r="S215" i="34"/>
  <c r="O215" i="34"/>
  <c r="K215" i="34"/>
  <c r="Z214" i="34"/>
  <c r="Y214" i="34"/>
  <c r="X214" i="34"/>
  <c r="W214" i="34"/>
  <c r="V214" i="34"/>
  <c r="U214" i="34"/>
  <c r="T214" i="34"/>
  <c r="S214" i="34"/>
  <c r="O214" i="34"/>
  <c r="K214" i="34"/>
  <c r="Z213" i="34"/>
  <c r="Y213" i="34"/>
  <c r="X213" i="34"/>
  <c r="W213" i="34"/>
  <c r="V213" i="34"/>
  <c r="U213" i="34"/>
  <c r="T213" i="34"/>
  <c r="S213" i="34"/>
  <c r="O213" i="34"/>
  <c r="K213" i="34"/>
  <c r="Z212" i="34"/>
  <c r="Y212" i="34"/>
  <c r="X212" i="34"/>
  <c r="W212" i="34"/>
  <c r="V212" i="34"/>
  <c r="U212" i="34"/>
  <c r="T212" i="34"/>
  <c r="S212" i="34"/>
  <c r="O212" i="34"/>
  <c r="K212" i="34"/>
  <c r="Z211" i="34"/>
  <c r="Y211" i="34"/>
  <c r="X211" i="34"/>
  <c r="W211" i="34"/>
  <c r="V211" i="34"/>
  <c r="U211" i="34"/>
  <c r="T211" i="34"/>
  <c r="S211" i="34"/>
  <c r="O211" i="34"/>
  <c r="K211" i="34"/>
  <c r="Z210" i="34"/>
  <c r="Y210" i="34"/>
  <c r="X210" i="34"/>
  <c r="W210" i="34"/>
  <c r="V210" i="34"/>
  <c r="U210" i="34"/>
  <c r="T210" i="34"/>
  <c r="S210" i="34"/>
  <c r="O210" i="34"/>
  <c r="K210" i="34"/>
  <c r="Z209" i="34"/>
  <c r="Y209" i="34"/>
  <c r="T140" i="34" s="1"/>
  <c r="X209" i="34"/>
  <c r="W209" i="34"/>
  <c r="T138" i="34" s="1"/>
  <c r="V209" i="34"/>
  <c r="U209" i="34"/>
  <c r="T209" i="34"/>
  <c r="S209" i="34"/>
  <c r="O209" i="34"/>
  <c r="K209" i="34"/>
  <c r="Z208" i="34"/>
  <c r="Y208" i="34"/>
  <c r="X208" i="34"/>
  <c r="W208" i="34"/>
  <c r="V208" i="34"/>
  <c r="U208" i="34"/>
  <c r="T136" i="34" s="1"/>
  <c r="T208" i="34"/>
  <c r="S208" i="34"/>
  <c r="O208" i="34"/>
  <c r="K208" i="34"/>
  <c r="Z207" i="34"/>
  <c r="Y207" i="34"/>
  <c r="X207" i="34"/>
  <c r="W207" i="34"/>
  <c r="V207" i="34"/>
  <c r="U207" i="34"/>
  <c r="T207" i="34"/>
  <c r="S207" i="34"/>
  <c r="T134" i="34" s="1"/>
  <c r="O207" i="34"/>
  <c r="K207" i="34"/>
  <c r="A207" i="34"/>
  <c r="Z206" i="34"/>
  <c r="Y206" i="34"/>
  <c r="X206" i="34"/>
  <c r="W206" i="34"/>
  <c r="V206" i="34"/>
  <c r="U206" i="34"/>
  <c r="T206" i="34"/>
  <c r="S206" i="34"/>
  <c r="O206" i="34"/>
  <c r="K206" i="34"/>
  <c r="Z205" i="34"/>
  <c r="Y205" i="34"/>
  <c r="X205" i="34"/>
  <c r="W205" i="34"/>
  <c r="V205" i="34"/>
  <c r="U205" i="34"/>
  <c r="T205" i="34"/>
  <c r="S205" i="34"/>
  <c r="O205" i="34"/>
  <c r="K205" i="34"/>
  <c r="Z204" i="34"/>
  <c r="Y204" i="34"/>
  <c r="X204" i="34"/>
  <c r="W204" i="34"/>
  <c r="V204" i="34"/>
  <c r="U204" i="34"/>
  <c r="T204" i="34"/>
  <c r="S204" i="34"/>
  <c r="O204" i="34"/>
  <c r="K204" i="34"/>
  <c r="Z203" i="34"/>
  <c r="Y203" i="34"/>
  <c r="X203" i="34"/>
  <c r="W203" i="34"/>
  <c r="V203" i="34"/>
  <c r="U203" i="34"/>
  <c r="T203" i="34"/>
  <c r="S203" i="34"/>
  <c r="O203" i="34"/>
  <c r="K203" i="34"/>
  <c r="Z202" i="34"/>
  <c r="Y202" i="34"/>
  <c r="X202" i="34"/>
  <c r="W202" i="34"/>
  <c r="V202" i="34"/>
  <c r="U202" i="34"/>
  <c r="T202" i="34"/>
  <c r="S202" i="34"/>
  <c r="O202" i="34"/>
  <c r="K202" i="34"/>
  <c r="Z201" i="34"/>
  <c r="Y201" i="34"/>
  <c r="X201" i="34"/>
  <c r="W201" i="34"/>
  <c r="V201" i="34"/>
  <c r="U201" i="34"/>
  <c r="T201" i="34"/>
  <c r="S201" i="34"/>
  <c r="O201" i="34"/>
  <c r="K201" i="34"/>
  <c r="Z200" i="34"/>
  <c r="Y200" i="34"/>
  <c r="X200" i="34"/>
  <c r="W200" i="34"/>
  <c r="V200" i="34"/>
  <c r="U200" i="34"/>
  <c r="T200" i="34"/>
  <c r="S200" i="34"/>
  <c r="O200" i="34"/>
  <c r="K200" i="34"/>
  <c r="Z199" i="34"/>
  <c r="Y199" i="34"/>
  <c r="X199" i="34"/>
  <c r="W199" i="34"/>
  <c r="V199" i="34"/>
  <c r="U199" i="34"/>
  <c r="T199" i="34"/>
  <c r="S199" i="34"/>
  <c r="O199" i="34"/>
  <c r="K199" i="34"/>
  <c r="Z198" i="34"/>
  <c r="Y198" i="34"/>
  <c r="X198" i="34"/>
  <c r="W198" i="34"/>
  <c r="V198" i="34"/>
  <c r="U198" i="34"/>
  <c r="T198" i="34"/>
  <c r="S198" i="34"/>
  <c r="O198" i="34"/>
  <c r="K198" i="34"/>
  <c r="Z197" i="34"/>
  <c r="Y197" i="34"/>
  <c r="X197" i="34"/>
  <c r="W197" i="34"/>
  <c r="V197" i="34"/>
  <c r="U197" i="34"/>
  <c r="T197" i="34"/>
  <c r="S197" i="34"/>
  <c r="O197" i="34"/>
  <c r="K197" i="34"/>
  <c r="Z196" i="34"/>
  <c r="S141" i="34" s="1"/>
  <c r="H142" i="34" s="1"/>
  <c r="J142" i="34" s="1"/>
  <c r="Y196" i="34"/>
  <c r="X196" i="34"/>
  <c r="W196" i="34"/>
  <c r="V196" i="34"/>
  <c r="U196" i="34"/>
  <c r="T196" i="34"/>
  <c r="S135" i="34" s="1"/>
  <c r="S196" i="34"/>
  <c r="O196" i="34"/>
  <c r="K196" i="34"/>
  <c r="B196" i="34"/>
  <c r="C196" i="34" s="1"/>
  <c r="B197" i="34" s="1"/>
  <c r="C197" i="34" s="1"/>
  <c r="B198" i="34" s="1"/>
  <c r="C198" i="34" s="1"/>
  <c r="B199" i="34" s="1"/>
  <c r="C199" i="34" s="1"/>
  <c r="B200" i="34" s="1"/>
  <c r="C200" i="34" s="1"/>
  <c r="B201" i="34" s="1"/>
  <c r="C201" i="34" s="1"/>
  <c r="B202" i="34" s="1"/>
  <c r="C202" i="34" s="1"/>
  <c r="B203" i="34" s="1"/>
  <c r="C203" i="34" s="1"/>
  <c r="B204" i="34" s="1"/>
  <c r="C204" i="34" s="1"/>
  <c r="B205" i="34" s="1"/>
  <c r="C205" i="34" s="1"/>
  <c r="B206" i="34" s="1"/>
  <c r="C206" i="34" s="1"/>
  <c r="A196" i="34"/>
  <c r="Z195" i="34"/>
  <c r="Y195" i="34"/>
  <c r="X195" i="34"/>
  <c r="W195" i="34"/>
  <c r="V195" i="34"/>
  <c r="S137" i="34" s="1"/>
  <c r="U195" i="34"/>
  <c r="T195" i="34"/>
  <c r="S195" i="34"/>
  <c r="O195" i="34"/>
  <c r="K195" i="34"/>
  <c r="Z194" i="34"/>
  <c r="Y194" i="34"/>
  <c r="X194" i="34"/>
  <c r="W194" i="34"/>
  <c r="V194" i="34"/>
  <c r="U194" i="34"/>
  <c r="T194" i="34"/>
  <c r="S194" i="34"/>
  <c r="O194" i="34"/>
  <c r="K194" i="34"/>
  <c r="Z193" i="34"/>
  <c r="Y193" i="34"/>
  <c r="X193" i="34"/>
  <c r="W193" i="34"/>
  <c r="V193" i="34"/>
  <c r="U193" i="34"/>
  <c r="T193" i="34"/>
  <c r="S193" i="34"/>
  <c r="O193" i="34"/>
  <c r="K193" i="34"/>
  <c r="Z192" i="34"/>
  <c r="Y192" i="34"/>
  <c r="X192" i="34"/>
  <c r="W192" i="34"/>
  <c r="V192" i="34"/>
  <c r="U192" i="34"/>
  <c r="T192" i="34"/>
  <c r="S192" i="34"/>
  <c r="O192" i="34"/>
  <c r="K192" i="34"/>
  <c r="Z191" i="34"/>
  <c r="Y191" i="34"/>
  <c r="X191" i="34"/>
  <c r="W191" i="34"/>
  <c r="V191" i="34"/>
  <c r="U191" i="34"/>
  <c r="T191" i="34"/>
  <c r="S191" i="34"/>
  <c r="O191" i="34"/>
  <c r="K191" i="34"/>
  <c r="Z190" i="34"/>
  <c r="Y190" i="34"/>
  <c r="X190" i="34"/>
  <c r="W190" i="34"/>
  <c r="V190" i="34"/>
  <c r="U190" i="34"/>
  <c r="T190" i="34"/>
  <c r="S190" i="34"/>
  <c r="O190" i="34"/>
  <c r="K190" i="34"/>
  <c r="Z189" i="34"/>
  <c r="Y189" i="34"/>
  <c r="X189" i="34"/>
  <c r="W189" i="34"/>
  <c r="V189" i="34"/>
  <c r="U189" i="34"/>
  <c r="T189" i="34"/>
  <c r="S189" i="34"/>
  <c r="O189" i="34"/>
  <c r="K189" i="34"/>
  <c r="Z188" i="34"/>
  <c r="Y188" i="34"/>
  <c r="X188" i="34"/>
  <c r="W188" i="34"/>
  <c r="V188" i="34"/>
  <c r="U188" i="34"/>
  <c r="T188" i="34"/>
  <c r="S188" i="34"/>
  <c r="O188" i="34"/>
  <c r="K188" i="34"/>
  <c r="Z187" i="34"/>
  <c r="Y187" i="34"/>
  <c r="X187" i="34"/>
  <c r="W187" i="34"/>
  <c r="V187" i="34"/>
  <c r="U187" i="34"/>
  <c r="T187" i="34"/>
  <c r="S187" i="34"/>
  <c r="O187" i="34"/>
  <c r="K187" i="34"/>
  <c r="Z186" i="34"/>
  <c r="Y186" i="34"/>
  <c r="X186" i="34"/>
  <c r="W186" i="34"/>
  <c r="V186" i="34"/>
  <c r="U186" i="34"/>
  <c r="T186" i="34"/>
  <c r="S186" i="34"/>
  <c r="O186" i="34"/>
  <c r="K186" i="34"/>
  <c r="Z185" i="34"/>
  <c r="Y185" i="34"/>
  <c r="X185" i="34"/>
  <c r="W185" i="34"/>
  <c r="V185" i="34"/>
  <c r="U185" i="34"/>
  <c r="T185" i="34"/>
  <c r="S185" i="34"/>
  <c r="R134" i="34" s="1"/>
  <c r="O185" i="34"/>
  <c r="K185" i="34"/>
  <c r="B185" i="34"/>
  <c r="C185" i="34" s="1"/>
  <c r="B186" i="34" s="1"/>
  <c r="C186" i="34" s="1"/>
  <c r="B187" i="34" s="1"/>
  <c r="C187" i="34" s="1"/>
  <c r="B188" i="34" s="1"/>
  <c r="C188" i="34" s="1"/>
  <c r="B189" i="34" s="1"/>
  <c r="C189" i="34" s="1"/>
  <c r="B190" i="34" s="1"/>
  <c r="C190" i="34" s="1"/>
  <c r="B191" i="34" s="1"/>
  <c r="C191" i="34" s="1"/>
  <c r="B192" i="34" s="1"/>
  <c r="C192" i="34" s="1"/>
  <c r="B193" i="34" s="1"/>
  <c r="C193" i="34" s="1"/>
  <c r="B194" i="34" s="1"/>
  <c r="C194" i="34" s="1"/>
  <c r="B195" i="34" s="1"/>
  <c r="C195" i="34" s="1"/>
  <c r="A185" i="34"/>
  <c r="Z184" i="34"/>
  <c r="Y184" i="34"/>
  <c r="X184" i="34"/>
  <c r="W184" i="34"/>
  <c r="R138" i="34" s="1"/>
  <c r="V184" i="34"/>
  <c r="U184" i="34"/>
  <c r="T184" i="34"/>
  <c r="S184" i="34"/>
  <c r="O184" i="34"/>
  <c r="K184" i="34"/>
  <c r="Z183" i="34"/>
  <c r="Y183" i="34"/>
  <c r="X183" i="34"/>
  <c r="W183" i="34"/>
  <c r="V183" i="34"/>
  <c r="U183" i="34"/>
  <c r="T183" i="34"/>
  <c r="S183" i="34"/>
  <c r="O183" i="34"/>
  <c r="K183" i="34"/>
  <c r="Z182" i="34"/>
  <c r="Y182" i="34"/>
  <c r="X182" i="34"/>
  <c r="W182" i="34"/>
  <c r="V182" i="34"/>
  <c r="U182" i="34"/>
  <c r="T182" i="34"/>
  <c r="S182" i="34"/>
  <c r="O182" i="34"/>
  <c r="K182" i="34"/>
  <c r="Z181" i="34"/>
  <c r="Y181" i="34"/>
  <c r="X181" i="34"/>
  <c r="W181" i="34"/>
  <c r="V181" i="34"/>
  <c r="U181" i="34"/>
  <c r="T181" i="34"/>
  <c r="S181" i="34"/>
  <c r="O181" i="34"/>
  <c r="K181" i="34"/>
  <c r="Z180" i="34"/>
  <c r="Y180" i="34"/>
  <c r="X180" i="34"/>
  <c r="W180" i="34"/>
  <c r="V180" i="34"/>
  <c r="U180" i="34"/>
  <c r="T180" i="34"/>
  <c r="S180" i="34"/>
  <c r="O180" i="34"/>
  <c r="K180" i="34"/>
  <c r="Z179" i="34"/>
  <c r="Y179" i="34"/>
  <c r="X179" i="34"/>
  <c r="W179" i="34"/>
  <c r="V179" i="34"/>
  <c r="U179" i="34"/>
  <c r="T179" i="34"/>
  <c r="S179" i="34"/>
  <c r="O179" i="34"/>
  <c r="K179" i="34"/>
  <c r="Z178" i="34"/>
  <c r="Y178" i="34"/>
  <c r="X178" i="34"/>
  <c r="W178" i="34"/>
  <c r="V178" i="34"/>
  <c r="U178" i="34"/>
  <c r="T178" i="34"/>
  <c r="S178" i="34"/>
  <c r="O178" i="34"/>
  <c r="K178" i="34"/>
  <c r="Z177" i="34"/>
  <c r="Y177" i="34"/>
  <c r="X177" i="34"/>
  <c r="W177" i="34"/>
  <c r="V177" i="34"/>
  <c r="U177" i="34"/>
  <c r="T177" i="34"/>
  <c r="S177" i="34"/>
  <c r="O177" i="34"/>
  <c r="K177" i="34"/>
  <c r="Z176" i="34"/>
  <c r="Y176" i="34"/>
  <c r="X176" i="34"/>
  <c r="W176" i="34"/>
  <c r="V176" i="34"/>
  <c r="U176" i="34"/>
  <c r="T176" i="34"/>
  <c r="S176" i="34"/>
  <c r="O176" i="34"/>
  <c r="K176" i="34"/>
  <c r="Z175" i="34"/>
  <c r="Y175" i="34"/>
  <c r="X175" i="34"/>
  <c r="W175" i="34"/>
  <c r="V175" i="34"/>
  <c r="U175" i="34"/>
  <c r="T175" i="34"/>
  <c r="S175" i="34"/>
  <c r="O175" i="34"/>
  <c r="K175" i="34"/>
  <c r="Z174" i="34"/>
  <c r="Y174" i="34"/>
  <c r="X174" i="34"/>
  <c r="W174" i="34"/>
  <c r="V174" i="34"/>
  <c r="U174" i="34"/>
  <c r="T174" i="34"/>
  <c r="Q135" i="34" s="1"/>
  <c r="S174" i="34"/>
  <c r="O174" i="34"/>
  <c r="K174" i="34"/>
  <c r="C174" i="34"/>
  <c r="B175" i="34" s="1"/>
  <c r="C175" i="34" s="1"/>
  <c r="B176" i="34" s="1"/>
  <c r="C176" i="34" s="1"/>
  <c r="B177" i="34" s="1"/>
  <c r="C177" i="34" s="1"/>
  <c r="B178" i="34" s="1"/>
  <c r="C178" i="34" s="1"/>
  <c r="B179" i="34" s="1"/>
  <c r="C179" i="34" s="1"/>
  <c r="B180" i="34" s="1"/>
  <c r="C180" i="34" s="1"/>
  <c r="B181" i="34" s="1"/>
  <c r="C181" i="34" s="1"/>
  <c r="B182" i="34" s="1"/>
  <c r="C182" i="34" s="1"/>
  <c r="B183" i="34" s="1"/>
  <c r="C183" i="34" s="1"/>
  <c r="B184" i="34" s="1"/>
  <c r="C184" i="34" s="1"/>
  <c r="B174" i="34"/>
  <c r="A174" i="34"/>
  <c r="Z173" i="34"/>
  <c r="Y173" i="34"/>
  <c r="X173" i="34"/>
  <c r="Q139" i="34" s="1"/>
  <c r="W173" i="34"/>
  <c r="V173" i="34"/>
  <c r="U173" i="34"/>
  <c r="Q136" i="34" s="1"/>
  <c r="T173" i="34"/>
  <c r="S173" i="34"/>
  <c r="O173" i="34"/>
  <c r="K173" i="34"/>
  <c r="Z172" i="34"/>
  <c r="Y172" i="34"/>
  <c r="X172" i="34"/>
  <c r="W172" i="34"/>
  <c r="V172" i="34"/>
  <c r="U172" i="34"/>
  <c r="T172" i="34"/>
  <c r="S172" i="34"/>
  <c r="O172" i="34"/>
  <c r="K172" i="34"/>
  <c r="Z171" i="34"/>
  <c r="Y171" i="34"/>
  <c r="X171" i="34"/>
  <c r="W171" i="34"/>
  <c r="V171" i="34"/>
  <c r="U171" i="34"/>
  <c r="T171" i="34"/>
  <c r="S171" i="34"/>
  <c r="O171" i="34"/>
  <c r="K171" i="34"/>
  <c r="Z170" i="34"/>
  <c r="Y170" i="34"/>
  <c r="X170" i="34"/>
  <c r="W170" i="34"/>
  <c r="V170" i="34"/>
  <c r="U170" i="34"/>
  <c r="T170" i="34"/>
  <c r="S170" i="34"/>
  <c r="O170" i="34"/>
  <c r="K170" i="34"/>
  <c r="Z169" i="34"/>
  <c r="Y169" i="34"/>
  <c r="X169" i="34"/>
  <c r="W169" i="34"/>
  <c r="U169" i="34"/>
  <c r="T169" i="34"/>
  <c r="S169" i="34"/>
  <c r="O169" i="34"/>
  <c r="K169" i="34"/>
  <c r="V169" i="34" s="1"/>
  <c r="Z168" i="34"/>
  <c r="Y168" i="34"/>
  <c r="X168" i="34"/>
  <c r="W168" i="34"/>
  <c r="V168" i="34"/>
  <c r="U168" i="34"/>
  <c r="T168" i="34"/>
  <c r="S168" i="34"/>
  <c r="O168" i="34"/>
  <c r="K168" i="34"/>
  <c r="Z167" i="34"/>
  <c r="Y167" i="34"/>
  <c r="X167" i="34"/>
  <c r="W167" i="34"/>
  <c r="V167" i="34"/>
  <c r="U167" i="34"/>
  <c r="T167" i="34"/>
  <c r="O167" i="34"/>
  <c r="K167" i="34"/>
  <c r="S167" i="34" s="1"/>
  <c r="Z166" i="34"/>
  <c r="Y166" i="34"/>
  <c r="X166" i="34"/>
  <c r="W166" i="34"/>
  <c r="V166" i="34"/>
  <c r="U166" i="34"/>
  <c r="T166" i="34"/>
  <c r="S166" i="34"/>
  <c r="O166" i="34"/>
  <c r="K166" i="34"/>
  <c r="Z165" i="34"/>
  <c r="Y165" i="34"/>
  <c r="X165" i="34"/>
  <c r="W165" i="34"/>
  <c r="V165" i="34"/>
  <c r="T165" i="34"/>
  <c r="S165" i="34"/>
  <c r="O165" i="34"/>
  <c r="K165" i="34"/>
  <c r="U165" i="34" s="1"/>
  <c r="Z164" i="34"/>
  <c r="Y164" i="34"/>
  <c r="X164" i="34"/>
  <c r="W164" i="34"/>
  <c r="V164" i="34"/>
  <c r="U164" i="34"/>
  <c r="T164" i="34"/>
  <c r="S164" i="34"/>
  <c r="O164" i="34"/>
  <c r="K164" i="34"/>
  <c r="Z163" i="34"/>
  <c r="Y163" i="34"/>
  <c r="X163" i="34"/>
  <c r="W163" i="34"/>
  <c r="V163" i="34"/>
  <c r="U163" i="34"/>
  <c r="T163" i="34"/>
  <c r="S163" i="34"/>
  <c r="O163" i="34"/>
  <c r="K163" i="34"/>
  <c r="Z162" i="34"/>
  <c r="Y162" i="34"/>
  <c r="X162" i="34"/>
  <c r="W162" i="34"/>
  <c r="V162" i="34"/>
  <c r="U162" i="34"/>
  <c r="T162" i="34"/>
  <c r="S162" i="34"/>
  <c r="O162" i="34"/>
  <c r="K162" i="34"/>
  <c r="C162" i="34"/>
  <c r="B163" i="34" s="1"/>
  <c r="C163" i="34" s="1"/>
  <c r="B164" i="34" s="1"/>
  <c r="C164" i="34" s="1"/>
  <c r="B165" i="34" s="1"/>
  <c r="C165" i="34" s="1"/>
  <c r="B166" i="34" s="1"/>
  <c r="C166" i="34" s="1"/>
  <c r="B167" i="34" s="1"/>
  <c r="C167" i="34" s="1"/>
  <c r="B168" i="34" s="1"/>
  <c r="C168" i="34" s="1"/>
  <c r="B169" i="34" s="1"/>
  <c r="C169" i="34" s="1"/>
  <c r="B170" i="34" s="1"/>
  <c r="C170" i="34" s="1"/>
  <c r="B171" i="34" s="1"/>
  <c r="C171" i="34" s="1"/>
  <c r="B172" i="34" s="1"/>
  <c r="C172" i="34" s="1"/>
  <c r="B173" i="34" s="1"/>
  <c r="C173" i="34" s="1"/>
  <c r="B162" i="34"/>
  <c r="A162" i="34"/>
  <c r="L158" i="34"/>
  <c r="K157" i="34"/>
  <c r="K156" i="34"/>
  <c r="K155" i="34"/>
  <c r="K154" i="34"/>
  <c r="K153" i="34"/>
  <c r="K152" i="34"/>
  <c r="K158" i="34" s="1"/>
  <c r="K146" i="34"/>
  <c r="G146" i="34" s="1"/>
  <c r="F146" i="34"/>
  <c r="D146" i="34"/>
  <c r="J146" i="34" s="1"/>
  <c r="A146" i="34"/>
  <c r="K144" i="34"/>
  <c r="L144" i="34" s="1"/>
  <c r="F144" i="34"/>
  <c r="D144" i="34"/>
  <c r="A144" i="34"/>
  <c r="K142" i="34"/>
  <c r="F142" i="34"/>
  <c r="D142" i="34"/>
  <c r="A142" i="34"/>
  <c r="T141" i="34"/>
  <c r="R141" i="34"/>
  <c r="Q141" i="34"/>
  <c r="U140" i="34"/>
  <c r="S140" i="34"/>
  <c r="R140" i="34"/>
  <c r="Q140" i="34"/>
  <c r="K140" i="34"/>
  <c r="F140" i="34"/>
  <c r="D140" i="34"/>
  <c r="A140" i="34"/>
  <c r="T139" i="34"/>
  <c r="S139" i="34"/>
  <c r="R139" i="34"/>
  <c r="U138" i="34"/>
  <c r="S138" i="34"/>
  <c r="Q138" i="34"/>
  <c r="K138" i="34"/>
  <c r="H138" i="34"/>
  <c r="F138" i="34"/>
  <c r="D138" i="34"/>
  <c r="A138" i="34"/>
  <c r="T137" i="34"/>
  <c r="R137" i="34"/>
  <c r="Q137" i="34"/>
  <c r="U136" i="34"/>
  <c r="S136" i="34"/>
  <c r="R136" i="34"/>
  <c r="K136" i="34"/>
  <c r="F136" i="34"/>
  <c r="D136" i="34"/>
  <c r="A136" i="34"/>
  <c r="T135" i="34"/>
  <c r="R135" i="34"/>
  <c r="U134" i="34"/>
  <c r="U142" i="34" s="1"/>
  <c r="S134" i="34"/>
  <c r="Q134" i="34"/>
  <c r="Z113" i="34"/>
  <c r="Y113" i="34"/>
  <c r="X113" i="34"/>
  <c r="W113" i="34"/>
  <c r="V113" i="34"/>
  <c r="U113" i="34"/>
  <c r="T113" i="34"/>
  <c r="S113" i="34"/>
  <c r="O113" i="34"/>
  <c r="K113" i="34"/>
  <c r="Z112" i="34"/>
  <c r="Y112" i="34"/>
  <c r="X112" i="34"/>
  <c r="W112" i="34"/>
  <c r="V112" i="34"/>
  <c r="U112" i="34"/>
  <c r="T112" i="34"/>
  <c r="S112" i="34"/>
  <c r="O112" i="34"/>
  <c r="K112" i="34"/>
  <c r="Z111" i="34"/>
  <c r="Y111" i="34"/>
  <c r="X111" i="34"/>
  <c r="W111" i="34"/>
  <c r="V111" i="34"/>
  <c r="U111" i="34"/>
  <c r="T111" i="34"/>
  <c r="S111" i="34"/>
  <c r="O111" i="34"/>
  <c r="K111" i="34"/>
  <c r="Z110" i="34"/>
  <c r="Y110" i="34"/>
  <c r="X110" i="34"/>
  <c r="W110" i="34"/>
  <c r="V110" i="34"/>
  <c r="U110" i="34"/>
  <c r="T110" i="34"/>
  <c r="S110" i="34"/>
  <c r="O110" i="34"/>
  <c r="K110" i="34"/>
  <c r="Z109" i="34"/>
  <c r="Y109" i="34"/>
  <c r="X109" i="34"/>
  <c r="W109" i="34"/>
  <c r="V109" i="34"/>
  <c r="U109" i="34"/>
  <c r="T109" i="34"/>
  <c r="S109" i="34"/>
  <c r="O109" i="34"/>
  <c r="K109" i="34"/>
  <c r="Z108" i="34"/>
  <c r="Y108" i="34"/>
  <c r="X108" i="34"/>
  <c r="W108" i="34"/>
  <c r="U23" i="34" s="1"/>
  <c r="V108" i="34"/>
  <c r="U108" i="34"/>
  <c r="T108" i="34"/>
  <c r="S108" i="34"/>
  <c r="O108" i="34"/>
  <c r="K108" i="34"/>
  <c r="Z107" i="34"/>
  <c r="Y107" i="34"/>
  <c r="X107" i="34"/>
  <c r="W107" i="34"/>
  <c r="V107" i="34"/>
  <c r="U107" i="34"/>
  <c r="U21" i="34" s="1"/>
  <c r="T107" i="34"/>
  <c r="S107" i="34"/>
  <c r="O107" i="34"/>
  <c r="K107" i="34"/>
  <c r="Z106" i="34"/>
  <c r="Y106" i="34"/>
  <c r="X106" i="34"/>
  <c r="W106" i="34"/>
  <c r="V106" i="34"/>
  <c r="U106" i="34"/>
  <c r="T106" i="34"/>
  <c r="S106" i="34"/>
  <c r="U19" i="34" s="1"/>
  <c r="O106" i="34"/>
  <c r="K106" i="34"/>
  <c r="Z105" i="34"/>
  <c r="Y105" i="34"/>
  <c r="X105" i="34"/>
  <c r="W105" i="34"/>
  <c r="V105" i="34"/>
  <c r="U105" i="34"/>
  <c r="T105" i="34"/>
  <c r="S105" i="34"/>
  <c r="O105" i="34"/>
  <c r="K105" i="34"/>
  <c r="Z104" i="34"/>
  <c r="Y104" i="34"/>
  <c r="X104" i="34"/>
  <c r="W104" i="34"/>
  <c r="V104" i="34"/>
  <c r="U104" i="34"/>
  <c r="T104" i="34"/>
  <c r="S104" i="34"/>
  <c r="O104" i="34"/>
  <c r="K104" i="34"/>
  <c r="Z103" i="34"/>
  <c r="Y103" i="34"/>
  <c r="U25" i="34" s="1"/>
  <c r="X103" i="34"/>
  <c r="W103" i="34"/>
  <c r="V103" i="34"/>
  <c r="U103" i="34"/>
  <c r="T103" i="34"/>
  <c r="S103" i="34"/>
  <c r="O103" i="34"/>
  <c r="K103" i="34"/>
  <c r="A103" i="34"/>
  <c r="Z102" i="34"/>
  <c r="U26" i="34" s="1"/>
  <c r="Y102" i="34"/>
  <c r="X102" i="34"/>
  <c r="U24" i="34" s="1"/>
  <c r="W102" i="34"/>
  <c r="V102" i="34"/>
  <c r="U22" i="34" s="1"/>
  <c r="U102" i="34"/>
  <c r="T102" i="34"/>
  <c r="U20" i="34" s="1"/>
  <c r="S102" i="34"/>
  <c r="O102" i="34"/>
  <c r="K102" i="34"/>
  <c r="Z101" i="34"/>
  <c r="Y101" i="34"/>
  <c r="X101" i="34"/>
  <c r="W101" i="34"/>
  <c r="V101" i="34"/>
  <c r="U101" i="34"/>
  <c r="T101" i="34"/>
  <c r="S101" i="34"/>
  <c r="O101" i="34"/>
  <c r="K101" i="34"/>
  <c r="Z100" i="34"/>
  <c r="Y100" i="34"/>
  <c r="X100" i="34"/>
  <c r="W100" i="34"/>
  <c r="V100" i="34"/>
  <c r="U100" i="34"/>
  <c r="T100" i="34"/>
  <c r="S100" i="34"/>
  <c r="O100" i="34"/>
  <c r="K100" i="34"/>
  <c r="Z99" i="34"/>
  <c r="Y99" i="34"/>
  <c r="X99" i="34"/>
  <c r="W99" i="34"/>
  <c r="V99" i="34"/>
  <c r="U99" i="34"/>
  <c r="T99" i="34"/>
  <c r="S99" i="34"/>
  <c r="O99" i="34"/>
  <c r="K99" i="34"/>
  <c r="Z98" i="34"/>
  <c r="Y98" i="34"/>
  <c r="X98" i="34"/>
  <c r="W98" i="34"/>
  <c r="V98" i="34"/>
  <c r="U98" i="34"/>
  <c r="T98" i="34"/>
  <c r="S98" i="34"/>
  <c r="O98" i="34"/>
  <c r="K98" i="34"/>
  <c r="Z97" i="34"/>
  <c r="T26" i="34" s="1"/>
  <c r="Y97" i="34"/>
  <c r="X97" i="34"/>
  <c r="W97" i="34"/>
  <c r="V97" i="34"/>
  <c r="U97" i="34"/>
  <c r="T97" i="34"/>
  <c r="S97" i="34"/>
  <c r="O97" i="34"/>
  <c r="K97" i="34"/>
  <c r="Z96" i="34"/>
  <c r="Y96" i="34"/>
  <c r="X96" i="34"/>
  <c r="T24" i="34" s="1"/>
  <c r="W96" i="34"/>
  <c r="V96" i="34"/>
  <c r="U96" i="34"/>
  <c r="T96" i="34"/>
  <c r="S96" i="34"/>
  <c r="O96" i="34"/>
  <c r="K96" i="34"/>
  <c r="Z95" i="34"/>
  <c r="Y95" i="34"/>
  <c r="X95" i="34"/>
  <c r="W95" i="34"/>
  <c r="V95" i="34"/>
  <c r="T22" i="34" s="1"/>
  <c r="U95" i="34"/>
  <c r="T95" i="34"/>
  <c r="S95" i="34"/>
  <c r="O95" i="34"/>
  <c r="K95" i="34"/>
  <c r="Z94" i="34"/>
  <c r="Y94" i="34"/>
  <c r="X94" i="34"/>
  <c r="W94" i="34"/>
  <c r="V94" i="34"/>
  <c r="U94" i="34"/>
  <c r="T94" i="34"/>
  <c r="T20" i="34" s="1"/>
  <c r="T27" i="34" s="1"/>
  <c r="S94" i="34"/>
  <c r="O94" i="34"/>
  <c r="K94" i="34"/>
  <c r="Z93" i="34"/>
  <c r="Y93" i="34"/>
  <c r="X93" i="34"/>
  <c r="W93" i="34"/>
  <c r="V93" i="34"/>
  <c r="U93" i="34"/>
  <c r="T93" i="34"/>
  <c r="S93" i="34"/>
  <c r="O93" i="34"/>
  <c r="K93" i="34"/>
  <c r="Z92" i="34"/>
  <c r="Y92" i="34"/>
  <c r="X92" i="34"/>
  <c r="W92" i="34"/>
  <c r="V92" i="34"/>
  <c r="U92" i="34"/>
  <c r="T92" i="34"/>
  <c r="S92" i="34"/>
  <c r="O92" i="34"/>
  <c r="K92" i="34"/>
  <c r="A92" i="34"/>
  <c r="Z91" i="34"/>
  <c r="Y91" i="34"/>
  <c r="X91" i="34"/>
  <c r="W91" i="34"/>
  <c r="V91" i="34"/>
  <c r="U91" i="34"/>
  <c r="T91" i="34"/>
  <c r="S91" i="34"/>
  <c r="O91" i="34"/>
  <c r="K91" i="34"/>
  <c r="Z90" i="34"/>
  <c r="Y90" i="34"/>
  <c r="X90" i="34"/>
  <c r="W90" i="34"/>
  <c r="V90" i="34"/>
  <c r="U90" i="34"/>
  <c r="T90" i="34"/>
  <c r="S90" i="34"/>
  <c r="O90" i="34"/>
  <c r="K90" i="34"/>
  <c r="Z89" i="34"/>
  <c r="Y89" i="34"/>
  <c r="X89" i="34"/>
  <c r="W89" i="34"/>
  <c r="V89" i="34"/>
  <c r="U89" i="34"/>
  <c r="T89" i="34"/>
  <c r="S89" i="34"/>
  <c r="O89" i="34"/>
  <c r="K89" i="34"/>
  <c r="Z88" i="34"/>
  <c r="Y88" i="34"/>
  <c r="X88" i="34"/>
  <c r="W88" i="34"/>
  <c r="V88" i="34"/>
  <c r="U88" i="34"/>
  <c r="T88" i="34"/>
  <c r="S88" i="34"/>
  <c r="O88" i="34"/>
  <c r="K88" i="34"/>
  <c r="Z87" i="34"/>
  <c r="Y87" i="34"/>
  <c r="X87" i="34"/>
  <c r="W87" i="34"/>
  <c r="V87" i="34"/>
  <c r="U87" i="34"/>
  <c r="T87" i="34"/>
  <c r="S87" i="34"/>
  <c r="O87" i="34"/>
  <c r="K87" i="34"/>
  <c r="Z86" i="34"/>
  <c r="Y86" i="34"/>
  <c r="X86" i="34"/>
  <c r="W86" i="34"/>
  <c r="V86" i="34"/>
  <c r="U86" i="34"/>
  <c r="T86" i="34"/>
  <c r="S86" i="34"/>
  <c r="O86" i="34"/>
  <c r="K86" i="34"/>
  <c r="Z85" i="34"/>
  <c r="Y85" i="34"/>
  <c r="X85" i="34"/>
  <c r="W85" i="34"/>
  <c r="V85" i="34"/>
  <c r="U85" i="34"/>
  <c r="T85" i="34"/>
  <c r="S85" i="34"/>
  <c r="O85" i="34"/>
  <c r="K85" i="34"/>
  <c r="Z84" i="34"/>
  <c r="Y84" i="34"/>
  <c r="X84" i="34"/>
  <c r="W84" i="34"/>
  <c r="V84" i="34"/>
  <c r="U84" i="34"/>
  <c r="T84" i="34"/>
  <c r="S84" i="34"/>
  <c r="O84" i="34"/>
  <c r="K84" i="34"/>
  <c r="Z83" i="34"/>
  <c r="Y83" i="34"/>
  <c r="X83" i="34"/>
  <c r="W83" i="34"/>
  <c r="V83" i="34"/>
  <c r="U83" i="34"/>
  <c r="T83" i="34"/>
  <c r="S83" i="34"/>
  <c r="O83" i="34"/>
  <c r="K83" i="34"/>
  <c r="Z82" i="34"/>
  <c r="Y82" i="34"/>
  <c r="X82" i="34"/>
  <c r="W82" i="34"/>
  <c r="V82" i="34"/>
  <c r="U82" i="34"/>
  <c r="T82" i="34"/>
  <c r="S82" i="34"/>
  <c r="O82" i="34"/>
  <c r="K82" i="34"/>
  <c r="Z81" i="34"/>
  <c r="Y81" i="34"/>
  <c r="X81" i="34"/>
  <c r="W81" i="34"/>
  <c r="V81" i="34"/>
  <c r="U81" i="34"/>
  <c r="T81" i="34"/>
  <c r="S81" i="34"/>
  <c r="O81" i="34"/>
  <c r="K81" i="34"/>
  <c r="B81" i="34"/>
  <c r="C81" i="34" s="1"/>
  <c r="B82" i="34" s="1"/>
  <c r="C82" i="34" s="1"/>
  <c r="B83" i="34" s="1"/>
  <c r="C83" i="34" s="1"/>
  <c r="B84" i="34" s="1"/>
  <c r="C84" i="34" s="1"/>
  <c r="B85" i="34" s="1"/>
  <c r="C85" i="34" s="1"/>
  <c r="B86" i="34" s="1"/>
  <c r="C86" i="34" s="1"/>
  <c r="B87" i="34" s="1"/>
  <c r="C87" i="34" s="1"/>
  <c r="B88" i="34" s="1"/>
  <c r="C88" i="34" s="1"/>
  <c r="B89" i="34" s="1"/>
  <c r="C89" i="34" s="1"/>
  <c r="B90" i="34" s="1"/>
  <c r="C90" i="34" s="1"/>
  <c r="B91" i="34" s="1"/>
  <c r="C91" i="34" s="1"/>
  <c r="A81" i="34"/>
  <c r="Z80" i="34"/>
  <c r="Y80" i="34"/>
  <c r="X80" i="34"/>
  <c r="S24" i="34" s="1"/>
  <c r="W80" i="34"/>
  <c r="V80" i="34"/>
  <c r="U80" i="34"/>
  <c r="T80" i="34"/>
  <c r="S80" i="34"/>
  <c r="O80" i="34"/>
  <c r="K80" i="34"/>
  <c r="Z79" i="34"/>
  <c r="Y79" i="34"/>
  <c r="X79" i="34"/>
  <c r="W79" i="34"/>
  <c r="V79" i="34"/>
  <c r="U79" i="34"/>
  <c r="T79" i="34"/>
  <c r="S79" i="34"/>
  <c r="O79" i="34"/>
  <c r="K79" i="34"/>
  <c r="Z78" i="34"/>
  <c r="Y78" i="34"/>
  <c r="X78" i="34"/>
  <c r="W78" i="34"/>
  <c r="V78" i="34"/>
  <c r="U78" i="34"/>
  <c r="T78" i="34"/>
  <c r="S78" i="34"/>
  <c r="O78" i="34"/>
  <c r="K78" i="34"/>
  <c r="Z77" i="34"/>
  <c r="Y77" i="34"/>
  <c r="X77" i="34"/>
  <c r="W77" i="34"/>
  <c r="V77" i="34"/>
  <c r="U77" i="34"/>
  <c r="T77" i="34"/>
  <c r="S77" i="34"/>
  <c r="O77" i="34"/>
  <c r="K77" i="34"/>
  <c r="Z76" i="34"/>
  <c r="Y76" i="34"/>
  <c r="X76" i="34"/>
  <c r="W76" i="34"/>
  <c r="V76" i="34"/>
  <c r="U76" i="34"/>
  <c r="T76" i="34"/>
  <c r="S76" i="34"/>
  <c r="O76" i="34"/>
  <c r="K76" i="34"/>
  <c r="Z75" i="34"/>
  <c r="Y75" i="34"/>
  <c r="X75" i="34"/>
  <c r="W75" i="34"/>
  <c r="V75" i="34"/>
  <c r="U75" i="34"/>
  <c r="T75" i="34"/>
  <c r="S75" i="34"/>
  <c r="O75" i="34"/>
  <c r="K75" i="34"/>
  <c r="Z74" i="34"/>
  <c r="Y74" i="34"/>
  <c r="X74" i="34"/>
  <c r="W74" i="34"/>
  <c r="V74" i="34"/>
  <c r="U74" i="34"/>
  <c r="T74" i="34"/>
  <c r="S74" i="34"/>
  <c r="O74" i="34"/>
  <c r="K74" i="34"/>
  <c r="Z73" i="34"/>
  <c r="Y73" i="34"/>
  <c r="X73" i="34"/>
  <c r="W73" i="34"/>
  <c r="V73" i="34"/>
  <c r="U73" i="34"/>
  <c r="T73" i="34"/>
  <c r="S73" i="34"/>
  <c r="O73" i="34"/>
  <c r="K73" i="34"/>
  <c r="Z72" i="34"/>
  <c r="Y72" i="34"/>
  <c r="X72" i="34"/>
  <c r="W72" i="34"/>
  <c r="V72" i="34"/>
  <c r="U72" i="34"/>
  <c r="T72" i="34"/>
  <c r="S72" i="34"/>
  <c r="O72" i="34"/>
  <c r="K72" i="34"/>
  <c r="Z71" i="34"/>
  <c r="Y71" i="34"/>
  <c r="X71" i="34"/>
  <c r="W71" i="34"/>
  <c r="V71" i="34"/>
  <c r="U71" i="34"/>
  <c r="T71" i="34"/>
  <c r="S71" i="34"/>
  <c r="O71" i="34"/>
  <c r="K71" i="34"/>
  <c r="Z70" i="34"/>
  <c r="Y70" i="34"/>
  <c r="X70" i="34"/>
  <c r="W70" i="34"/>
  <c r="V70" i="34"/>
  <c r="U70" i="34"/>
  <c r="T70" i="34"/>
  <c r="S70" i="34"/>
  <c r="O70" i="34"/>
  <c r="K70" i="34"/>
  <c r="C70" i="34"/>
  <c r="B71" i="34" s="1"/>
  <c r="C71" i="34" s="1"/>
  <c r="B72" i="34" s="1"/>
  <c r="C72" i="34" s="1"/>
  <c r="B73" i="34" s="1"/>
  <c r="C73" i="34" s="1"/>
  <c r="B74" i="34" s="1"/>
  <c r="C74" i="34" s="1"/>
  <c r="B75" i="34" s="1"/>
  <c r="C75" i="34" s="1"/>
  <c r="B76" i="34" s="1"/>
  <c r="C76" i="34" s="1"/>
  <c r="B77" i="34" s="1"/>
  <c r="C77" i="34" s="1"/>
  <c r="B78" i="34" s="1"/>
  <c r="C78" i="34" s="1"/>
  <c r="B79" i="34" s="1"/>
  <c r="C79" i="34" s="1"/>
  <c r="B80" i="34" s="1"/>
  <c r="C80" i="34" s="1"/>
  <c r="B70" i="34"/>
  <c r="A70" i="34"/>
  <c r="Z69" i="34"/>
  <c r="Y69" i="34"/>
  <c r="R25" i="34" s="1"/>
  <c r="X69" i="34"/>
  <c r="W69" i="34"/>
  <c r="V69" i="34"/>
  <c r="U69" i="34"/>
  <c r="T69" i="34"/>
  <c r="S69" i="34"/>
  <c r="O69" i="34"/>
  <c r="K69" i="34"/>
  <c r="Z68" i="34"/>
  <c r="Y68" i="34"/>
  <c r="X68" i="34"/>
  <c r="W68" i="34"/>
  <c r="V68" i="34"/>
  <c r="U68" i="34"/>
  <c r="T68" i="34"/>
  <c r="S68" i="34"/>
  <c r="O68" i="34"/>
  <c r="K68" i="34"/>
  <c r="Z67" i="34"/>
  <c r="Y67" i="34"/>
  <c r="X67" i="34"/>
  <c r="W67" i="34"/>
  <c r="V67" i="34"/>
  <c r="U67" i="34"/>
  <c r="T67" i="34"/>
  <c r="S67" i="34"/>
  <c r="O67" i="34"/>
  <c r="K67" i="34"/>
  <c r="Z66" i="34"/>
  <c r="Y66" i="34"/>
  <c r="X66" i="34"/>
  <c r="W66" i="34"/>
  <c r="V66" i="34"/>
  <c r="U66" i="34"/>
  <c r="T66" i="34"/>
  <c r="S66" i="34"/>
  <c r="O66" i="34"/>
  <c r="K66" i="34"/>
  <c r="Z65" i="34"/>
  <c r="Y65" i="34"/>
  <c r="X65" i="34"/>
  <c r="W65" i="34"/>
  <c r="V65" i="34"/>
  <c r="U65" i="34"/>
  <c r="T65" i="34"/>
  <c r="S65" i="34"/>
  <c r="O65" i="34"/>
  <c r="K65" i="34"/>
  <c r="Z64" i="34"/>
  <c r="Y64" i="34"/>
  <c r="X64" i="34"/>
  <c r="W64" i="34"/>
  <c r="V64" i="34"/>
  <c r="U64" i="34"/>
  <c r="T64" i="34"/>
  <c r="S64" i="34"/>
  <c r="O64" i="34"/>
  <c r="K64" i="34"/>
  <c r="Z63" i="34"/>
  <c r="Y63" i="34"/>
  <c r="X63" i="34"/>
  <c r="W63" i="34"/>
  <c r="V63" i="34"/>
  <c r="U63" i="34"/>
  <c r="T63" i="34"/>
  <c r="S63" i="34"/>
  <c r="O63" i="34"/>
  <c r="K63" i="34"/>
  <c r="Z62" i="34"/>
  <c r="Y62" i="34"/>
  <c r="X62" i="34"/>
  <c r="W62" i="34"/>
  <c r="V62" i="34"/>
  <c r="U62" i="34"/>
  <c r="T62" i="34"/>
  <c r="S62" i="34"/>
  <c r="O62" i="34"/>
  <c r="K62" i="34"/>
  <c r="Z61" i="34"/>
  <c r="Y61" i="34"/>
  <c r="X61" i="34"/>
  <c r="W61" i="34"/>
  <c r="V61" i="34"/>
  <c r="U61" i="34"/>
  <c r="T61" i="34"/>
  <c r="S61" i="34"/>
  <c r="O61" i="34"/>
  <c r="K61" i="34"/>
  <c r="Z60" i="34"/>
  <c r="Y60" i="34"/>
  <c r="X60" i="34"/>
  <c r="W60" i="34"/>
  <c r="V60" i="34"/>
  <c r="U60" i="34"/>
  <c r="T60" i="34"/>
  <c r="S60" i="34"/>
  <c r="O60" i="34"/>
  <c r="K60" i="34"/>
  <c r="Z59" i="34"/>
  <c r="Y59" i="34"/>
  <c r="X59" i="34"/>
  <c r="W59" i="34"/>
  <c r="V59" i="34"/>
  <c r="U59" i="34"/>
  <c r="T59" i="34"/>
  <c r="S59" i="34"/>
  <c r="Q19" i="34" s="1"/>
  <c r="O59" i="34"/>
  <c r="K59" i="34"/>
  <c r="B59" i="34"/>
  <c r="C59" i="34" s="1"/>
  <c r="B60" i="34" s="1"/>
  <c r="C60" i="34" s="1"/>
  <c r="B61" i="34" s="1"/>
  <c r="C61" i="34" s="1"/>
  <c r="B62" i="34" s="1"/>
  <c r="C62" i="34" s="1"/>
  <c r="B63" i="34" s="1"/>
  <c r="C63" i="34" s="1"/>
  <c r="B64" i="34" s="1"/>
  <c r="C64" i="34" s="1"/>
  <c r="B65" i="34" s="1"/>
  <c r="C65" i="34" s="1"/>
  <c r="B66" i="34" s="1"/>
  <c r="C66" i="34" s="1"/>
  <c r="B67" i="34" s="1"/>
  <c r="C67" i="34" s="1"/>
  <c r="B68" i="34" s="1"/>
  <c r="C68" i="34" s="1"/>
  <c r="B69" i="34" s="1"/>
  <c r="C69" i="34" s="1"/>
  <c r="A59" i="34"/>
  <c r="Z58" i="34"/>
  <c r="Y58" i="34"/>
  <c r="Q25" i="34" s="1"/>
  <c r="X58" i="34"/>
  <c r="W58" i="34"/>
  <c r="Q23" i="34" s="1"/>
  <c r="V58" i="34"/>
  <c r="U58" i="34"/>
  <c r="Q21" i="34" s="1"/>
  <c r="T58" i="34"/>
  <c r="S58" i="34"/>
  <c r="O58" i="34"/>
  <c r="K58" i="34"/>
  <c r="Z57" i="34"/>
  <c r="Y57" i="34"/>
  <c r="X57" i="34"/>
  <c r="W57" i="34"/>
  <c r="V57" i="34"/>
  <c r="U57" i="34"/>
  <c r="T57" i="34"/>
  <c r="S57" i="34"/>
  <c r="O57" i="34"/>
  <c r="K57" i="34"/>
  <c r="Z56" i="34"/>
  <c r="Y56" i="34"/>
  <c r="X56" i="34"/>
  <c r="W56" i="34"/>
  <c r="V56" i="34"/>
  <c r="U56" i="34"/>
  <c r="T56" i="34"/>
  <c r="S56" i="34"/>
  <c r="O56" i="34"/>
  <c r="K56" i="34"/>
  <c r="Z55" i="34"/>
  <c r="Y55" i="34"/>
  <c r="X55" i="34"/>
  <c r="W55" i="34"/>
  <c r="V55" i="34"/>
  <c r="U55" i="34"/>
  <c r="T55" i="34"/>
  <c r="S55" i="34"/>
  <c r="O55" i="34"/>
  <c r="K55" i="34"/>
  <c r="Z54" i="34"/>
  <c r="Y54" i="34"/>
  <c r="X54" i="34"/>
  <c r="W54" i="34"/>
  <c r="V54" i="34"/>
  <c r="U54" i="34"/>
  <c r="T54" i="34"/>
  <c r="S54" i="34"/>
  <c r="O54" i="34"/>
  <c r="K54" i="34"/>
  <c r="Z53" i="34"/>
  <c r="Y53" i="34"/>
  <c r="X53" i="34"/>
  <c r="W53" i="34"/>
  <c r="V53" i="34"/>
  <c r="U53" i="34"/>
  <c r="T53" i="34"/>
  <c r="S53" i="34"/>
  <c r="O53" i="34"/>
  <c r="K53" i="34"/>
  <c r="Z52" i="34"/>
  <c r="Y52" i="34"/>
  <c r="X52" i="34"/>
  <c r="W52" i="34"/>
  <c r="V52" i="34"/>
  <c r="U52" i="34"/>
  <c r="T52" i="34"/>
  <c r="O52" i="34"/>
  <c r="K52" i="34"/>
  <c r="S52" i="34" s="1"/>
  <c r="Z51" i="34"/>
  <c r="Y51" i="34"/>
  <c r="X51" i="34"/>
  <c r="W51" i="34"/>
  <c r="V51" i="34"/>
  <c r="U51" i="34"/>
  <c r="T51" i="34"/>
  <c r="O51" i="34"/>
  <c r="K51" i="34"/>
  <c r="S51" i="34" s="1"/>
  <c r="Z50" i="34"/>
  <c r="Y50" i="34"/>
  <c r="X50" i="34"/>
  <c r="W50" i="34"/>
  <c r="V50" i="34"/>
  <c r="U50" i="34"/>
  <c r="T50" i="34"/>
  <c r="O50" i="34"/>
  <c r="K50" i="34"/>
  <c r="S50" i="34" s="1"/>
  <c r="Z49" i="34"/>
  <c r="Y49" i="34"/>
  <c r="X49" i="34"/>
  <c r="W49" i="34"/>
  <c r="V49" i="34"/>
  <c r="T49" i="34"/>
  <c r="S49" i="34"/>
  <c r="O49" i="34"/>
  <c r="K49" i="34"/>
  <c r="U49" i="34" s="1"/>
  <c r="Z48" i="34"/>
  <c r="Y48" i="34"/>
  <c r="X48" i="34"/>
  <c r="V48" i="34"/>
  <c r="U48" i="34"/>
  <c r="T48" i="34"/>
  <c r="S48" i="34"/>
  <c r="O48" i="34"/>
  <c r="K48" i="34"/>
  <c r="W48" i="34" s="1"/>
  <c r="Z47" i="34"/>
  <c r="Y47" i="34"/>
  <c r="X47" i="34"/>
  <c r="W47" i="34"/>
  <c r="V47" i="34"/>
  <c r="U47" i="34"/>
  <c r="T47" i="34"/>
  <c r="O47" i="34"/>
  <c r="K47" i="34"/>
  <c r="S47" i="34" s="1"/>
  <c r="B47" i="34"/>
  <c r="C47" i="34" s="1"/>
  <c r="B48" i="34" s="1"/>
  <c r="C48" i="34" s="1"/>
  <c r="B49" i="34" s="1"/>
  <c r="C49" i="34" s="1"/>
  <c r="B50" i="34" s="1"/>
  <c r="C50" i="34" s="1"/>
  <c r="B51" i="34" s="1"/>
  <c r="C51" i="34" s="1"/>
  <c r="B52" i="34" s="1"/>
  <c r="C52" i="34" s="1"/>
  <c r="B53" i="34" s="1"/>
  <c r="C53" i="34" s="1"/>
  <c r="B54" i="34" s="1"/>
  <c r="C54" i="34" s="1"/>
  <c r="B55" i="34" s="1"/>
  <c r="C55" i="34" s="1"/>
  <c r="B56" i="34" s="1"/>
  <c r="C56" i="34" s="1"/>
  <c r="B57" i="34" s="1"/>
  <c r="C57" i="34" s="1"/>
  <c r="B58" i="34" s="1"/>
  <c r="C58" i="34" s="1"/>
  <c r="A47" i="34"/>
  <c r="L43" i="34"/>
  <c r="K42" i="34"/>
  <c r="K41" i="34"/>
  <c r="K40" i="34"/>
  <c r="K39" i="34"/>
  <c r="K38" i="34"/>
  <c r="K37" i="34"/>
  <c r="K43" i="34" s="1"/>
  <c r="L31" i="34"/>
  <c r="K31" i="34"/>
  <c r="G31" i="34"/>
  <c r="F31" i="34"/>
  <c r="D31" i="34"/>
  <c r="A31" i="34"/>
  <c r="L29" i="34"/>
  <c r="K29" i="34"/>
  <c r="F29" i="34"/>
  <c r="D29" i="34"/>
  <c r="A29" i="34"/>
  <c r="K27" i="34"/>
  <c r="G27" i="34" s="1"/>
  <c r="H27" i="34"/>
  <c r="J27" i="34" s="1"/>
  <c r="L28" i="34" s="1"/>
  <c r="F27" i="34"/>
  <c r="D27" i="34"/>
  <c r="A27" i="34"/>
  <c r="S26" i="34"/>
  <c r="R26" i="34"/>
  <c r="Q26" i="34"/>
  <c r="T25" i="34"/>
  <c r="S25" i="34"/>
  <c r="K25" i="34"/>
  <c r="G25" i="34" s="1"/>
  <c r="H25" i="34"/>
  <c r="J25" i="34" s="1"/>
  <c r="L26" i="34" s="1"/>
  <c r="F25" i="34"/>
  <c r="D25" i="34"/>
  <c r="A25" i="34"/>
  <c r="R24" i="34"/>
  <c r="Q24" i="34"/>
  <c r="T23" i="34"/>
  <c r="S23" i="34"/>
  <c r="R23" i="34"/>
  <c r="K23" i="34"/>
  <c r="G23" i="34" s="1"/>
  <c r="F23" i="34"/>
  <c r="D23" i="34"/>
  <c r="A23" i="34"/>
  <c r="S22" i="34"/>
  <c r="R22" i="34"/>
  <c r="Q22" i="34"/>
  <c r="T21" i="34"/>
  <c r="S21" i="34"/>
  <c r="R21" i="34"/>
  <c r="K21" i="34"/>
  <c r="K34" i="34" s="1"/>
  <c r="F21" i="34"/>
  <c r="D21" i="34"/>
  <c r="A21" i="34"/>
  <c r="S20" i="34"/>
  <c r="R20" i="34"/>
  <c r="Q20" i="34"/>
  <c r="T19" i="34"/>
  <c r="H29" i="34" s="1"/>
  <c r="S19" i="34"/>
  <c r="S27" i="34" s="1"/>
  <c r="R19" i="34"/>
  <c r="R27" i="34" s="1"/>
  <c r="Z228" i="33"/>
  <c r="Y228" i="33"/>
  <c r="X228" i="33"/>
  <c r="W228" i="33"/>
  <c r="V228" i="33"/>
  <c r="U228" i="33"/>
  <c r="T228" i="33"/>
  <c r="S228" i="33"/>
  <c r="O228" i="33"/>
  <c r="K228" i="33"/>
  <c r="Z227" i="33"/>
  <c r="Y227" i="33"/>
  <c r="X227" i="33"/>
  <c r="W227" i="33"/>
  <c r="V227" i="33"/>
  <c r="U227" i="33"/>
  <c r="T227" i="33"/>
  <c r="S227" i="33"/>
  <c r="O227" i="33"/>
  <c r="K227" i="33"/>
  <c r="Z226" i="33"/>
  <c r="Y226" i="33"/>
  <c r="X226" i="33"/>
  <c r="W226" i="33"/>
  <c r="V226" i="33"/>
  <c r="U226" i="33"/>
  <c r="T226" i="33"/>
  <c r="S226" i="33"/>
  <c r="O226" i="33"/>
  <c r="K226" i="33"/>
  <c r="Z225" i="33"/>
  <c r="Y225" i="33"/>
  <c r="X225" i="33"/>
  <c r="W225" i="33"/>
  <c r="V225" i="33"/>
  <c r="U225" i="33"/>
  <c r="T225" i="33"/>
  <c r="S225" i="33"/>
  <c r="O225" i="33"/>
  <c r="K225" i="33"/>
  <c r="Z224" i="33"/>
  <c r="Y224" i="33"/>
  <c r="X224" i="33"/>
  <c r="W224" i="33"/>
  <c r="V224" i="33"/>
  <c r="U224" i="33"/>
  <c r="T224" i="33"/>
  <c r="S224" i="33"/>
  <c r="O224" i="33"/>
  <c r="K224" i="33"/>
  <c r="Z223" i="33"/>
  <c r="Y223" i="33"/>
  <c r="X223" i="33"/>
  <c r="W223" i="33"/>
  <c r="V223" i="33"/>
  <c r="U223" i="33"/>
  <c r="T223" i="33"/>
  <c r="S223" i="33"/>
  <c r="O223" i="33"/>
  <c r="K223" i="33"/>
  <c r="Z222" i="33"/>
  <c r="Y222" i="33"/>
  <c r="X222" i="33"/>
  <c r="W222" i="33"/>
  <c r="V222" i="33"/>
  <c r="U222" i="33"/>
  <c r="T222" i="33"/>
  <c r="S222" i="33"/>
  <c r="O222" i="33"/>
  <c r="K222" i="33"/>
  <c r="Z221" i="33"/>
  <c r="Y221" i="33"/>
  <c r="X221" i="33"/>
  <c r="W221" i="33"/>
  <c r="V221" i="33"/>
  <c r="U221" i="33"/>
  <c r="T221" i="33"/>
  <c r="S221" i="33"/>
  <c r="O221" i="33"/>
  <c r="K221" i="33"/>
  <c r="Z220" i="33"/>
  <c r="Y220" i="33"/>
  <c r="X220" i="33"/>
  <c r="W220" i="33"/>
  <c r="V220" i="33"/>
  <c r="U220" i="33"/>
  <c r="T220" i="33"/>
  <c r="S220" i="33"/>
  <c r="O220" i="33"/>
  <c r="K220" i="33"/>
  <c r="Z219" i="33"/>
  <c r="Y219" i="33"/>
  <c r="X219" i="33"/>
  <c r="W219" i="33"/>
  <c r="V219" i="33"/>
  <c r="U219" i="33"/>
  <c r="T219" i="33"/>
  <c r="S219" i="33"/>
  <c r="O219" i="33"/>
  <c r="K219" i="33"/>
  <c r="Z218" i="33"/>
  <c r="Y218" i="33"/>
  <c r="X218" i="33"/>
  <c r="W218" i="33"/>
  <c r="V218" i="33"/>
  <c r="U218" i="33"/>
  <c r="T218" i="33"/>
  <c r="S218" i="33"/>
  <c r="O218" i="33"/>
  <c r="K218" i="33"/>
  <c r="A218" i="33"/>
  <c r="Z217" i="33"/>
  <c r="Y217" i="33"/>
  <c r="X217" i="33"/>
  <c r="W217" i="33"/>
  <c r="V217" i="33"/>
  <c r="U217" i="33"/>
  <c r="T217" i="33"/>
  <c r="S217" i="33"/>
  <c r="O217" i="33"/>
  <c r="K217" i="33"/>
  <c r="Z216" i="33"/>
  <c r="Y216" i="33"/>
  <c r="X216" i="33"/>
  <c r="W216" i="33"/>
  <c r="V216" i="33"/>
  <c r="U216" i="33"/>
  <c r="T216" i="33"/>
  <c r="S216" i="33"/>
  <c r="O216" i="33"/>
  <c r="K216" i="33"/>
  <c r="Z215" i="33"/>
  <c r="Y215" i="33"/>
  <c r="X215" i="33"/>
  <c r="W215" i="33"/>
  <c r="V215" i="33"/>
  <c r="U215" i="33"/>
  <c r="T215" i="33"/>
  <c r="S215" i="33"/>
  <c r="O215" i="33"/>
  <c r="K215" i="33"/>
  <c r="Z214" i="33"/>
  <c r="Y214" i="33"/>
  <c r="X214" i="33"/>
  <c r="W214" i="33"/>
  <c r="V214" i="33"/>
  <c r="U214" i="33"/>
  <c r="T214" i="33"/>
  <c r="S214" i="33"/>
  <c r="O214" i="33"/>
  <c r="K214" i="33"/>
  <c r="Z213" i="33"/>
  <c r="Y213" i="33"/>
  <c r="X213" i="33"/>
  <c r="W213" i="33"/>
  <c r="V213" i="33"/>
  <c r="U213" i="33"/>
  <c r="T213" i="33"/>
  <c r="S213" i="33"/>
  <c r="O213" i="33"/>
  <c r="K213" i="33"/>
  <c r="Z212" i="33"/>
  <c r="Y212" i="33"/>
  <c r="X212" i="33"/>
  <c r="W212" i="33"/>
  <c r="V212" i="33"/>
  <c r="U212" i="33"/>
  <c r="T212" i="33"/>
  <c r="S212" i="33"/>
  <c r="O212" i="33"/>
  <c r="K212" i="33"/>
  <c r="Z211" i="33"/>
  <c r="Y211" i="33"/>
  <c r="X211" i="33"/>
  <c r="W211" i="33"/>
  <c r="V211" i="33"/>
  <c r="U211" i="33"/>
  <c r="T211" i="33"/>
  <c r="S211" i="33"/>
  <c r="O211" i="33"/>
  <c r="K211" i="33"/>
  <c r="Z210" i="33"/>
  <c r="Y210" i="33"/>
  <c r="X210" i="33"/>
  <c r="W210" i="33"/>
  <c r="V210" i="33"/>
  <c r="U210" i="33"/>
  <c r="T210" i="33"/>
  <c r="S210" i="33"/>
  <c r="O210" i="33"/>
  <c r="K210" i="33"/>
  <c r="Z209" i="33"/>
  <c r="Y209" i="33"/>
  <c r="X209" i="33"/>
  <c r="W209" i="33"/>
  <c r="V209" i="33"/>
  <c r="U209" i="33"/>
  <c r="T209" i="33"/>
  <c r="S209" i="33"/>
  <c r="O209" i="33"/>
  <c r="K209" i="33"/>
  <c r="Z208" i="33"/>
  <c r="Y208" i="33"/>
  <c r="X208" i="33"/>
  <c r="W208" i="33"/>
  <c r="V208" i="33"/>
  <c r="U208" i="33"/>
  <c r="T208" i="33"/>
  <c r="S208" i="33"/>
  <c r="O208" i="33"/>
  <c r="K208" i="33"/>
  <c r="Z207" i="33"/>
  <c r="Y207" i="33"/>
  <c r="X207" i="33"/>
  <c r="W207" i="33"/>
  <c r="V207" i="33"/>
  <c r="U207" i="33"/>
  <c r="T207" i="33"/>
  <c r="S207" i="33"/>
  <c r="O207" i="33"/>
  <c r="K207" i="33"/>
  <c r="A207" i="33"/>
  <c r="Z206" i="33"/>
  <c r="Y206" i="33"/>
  <c r="T140" i="33" s="1"/>
  <c r="X206" i="33"/>
  <c r="W206" i="33"/>
  <c r="V206" i="33"/>
  <c r="U206" i="33"/>
  <c r="T206" i="33"/>
  <c r="S206" i="33"/>
  <c r="O206" i="33"/>
  <c r="K206" i="33"/>
  <c r="Z205" i="33"/>
  <c r="Y205" i="33"/>
  <c r="X205" i="33"/>
  <c r="W205" i="33"/>
  <c r="V205" i="33"/>
  <c r="U205" i="33"/>
  <c r="T205" i="33"/>
  <c r="S205" i="33"/>
  <c r="O205" i="33"/>
  <c r="K205" i="33"/>
  <c r="Z204" i="33"/>
  <c r="Y204" i="33"/>
  <c r="X204" i="33"/>
  <c r="W204" i="33"/>
  <c r="V204" i="33"/>
  <c r="U204" i="33"/>
  <c r="T204" i="33"/>
  <c r="S204" i="33"/>
  <c r="O204" i="33"/>
  <c r="K204" i="33"/>
  <c r="Z203" i="33"/>
  <c r="Y203" i="33"/>
  <c r="X203" i="33"/>
  <c r="W203" i="33"/>
  <c r="V203" i="33"/>
  <c r="U203" i="33"/>
  <c r="T203" i="33"/>
  <c r="S203" i="33"/>
  <c r="O203" i="33"/>
  <c r="K203" i="33"/>
  <c r="Z202" i="33"/>
  <c r="Y202" i="33"/>
  <c r="X202" i="33"/>
  <c r="W202" i="33"/>
  <c r="V202" i="33"/>
  <c r="U202" i="33"/>
  <c r="T202" i="33"/>
  <c r="S202" i="33"/>
  <c r="O202" i="33"/>
  <c r="K202" i="33"/>
  <c r="Z201" i="33"/>
  <c r="Y201" i="33"/>
  <c r="X201" i="33"/>
  <c r="W201" i="33"/>
  <c r="V201" i="33"/>
  <c r="U201" i="33"/>
  <c r="T201" i="33"/>
  <c r="S201" i="33"/>
  <c r="O201" i="33"/>
  <c r="K201" i="33"/>
  <c r="Z200" i="33"/>
  <c r="Y200" i="33"/>
  <c r="X200" i="33"/>
  <c r="W200" i="33"/>
  <c r="V200" i="33"/>
  <c r="U200" i="33"/>
  <c r="T200" i="33"/>
  <c r="S200" i="33"/>
  <c r="O200" i="33"/>
  <c r="K200" i="33"/>
  <c r="Z199" i="33"/>
  <c r="Y199" i="33"/>
  <c r="X199" i="33"/>
  <c r="W199" i="33"/>
  <c r="V199" i="33"/>
  <c r="U199" i="33"/>
  <c r="T199" i="33"/>
  <c r="S199" i="33"/>
  <c r="O199" i="33"/>
  <c r="K199" i="33"/>
  <c r="Z198" i="33"/>
  <c r="Y198" i="33"/>
  <c r="X198" i="33"/>
  <c r="W198" i="33"/>
  <c r="V198" i="33"/>
  <c r="U198" i="33"/>
  <c r="T198" i="33"/>
  <c r="S198" i="33"/>
  <c r="O198" i="33"/>
  <c r="K198" i="33"/>
  <c r="Z197" i="33"/>
  <c r="Y197" i="33"/>
  <c r="X197" i="33"/>
  <c r="W197" i="33"/>
  <c r="V197" i="33"/>
  <c r="U197" i="33"/>
  <c r="T197" i="33"/>
  <c r="S197" i="33"/>
  <c r="O197" i="33"/>
  <c r="K197" i="33"/>
  <c r="Z196" i="33"/>
  <c r="Y196" i="33"/>
  <c r="S140" i="33" s="1"/>
  <c r="X196" i="33"/>
  <c r="W196" i="33"/>
  <c r="V196" i="33"/>
  <c r="U196" i="33"/>
  <c r="T196" i="33"/>
  <c r="S196" i="33"/>
  <c r="O196" i="33"/>
  <c r="K196" i="33"/>
  <c r="B196" i="33"/>
  <c r="C196" i="33" s="1"/>
  <c r="B197" i="33" s="1"/>
  <c r="C197" i="33" s="1"/>
  <c r="B198" i="33" s="1"/>
  <c r="C198" i="33" s="1"/>
  <c r="B199" i="33" s="1"/>
  <c r="C199" i="33" s="1"/>
  <c r="B200" i="33" s="1"/>
  <c r="C200" i="33" s="1"/>
  <c r="B201" i="33" s="1"/>
  <c r="C201" i="33" s="1"/>
  <c r="B202" i="33" s="1"/>
  <c r="C202" i="33" s="1"/>
  <c r="B203" i="33" s="1"/>
  <c r="C203" i="33" s="1"/>
  <c r="B204" i="33" s="1"/>
  <c r="C204" i="33" s="1"/>
  <c r="B205" i="33" s="1"/>
  <c r="C205" i="33" s="1"/>
  <c r="B206" i="33" s="1"/>
  <c r="C206" i="33" s="1"/>
  <c r="A196" i="33"/>
  <c r="Z195" i="33"/>
  <c r="Y195" i="33"/>
  <c r="X195" i="33"/>
  <c r="W195" i="33"/>
  <c r="V195" i="33"/>
  <c r="U195" i="33"/>
  <c r="S136" i="33" s="1"/>
  <c r="T195" i="33"/>
  <c r="S195" i="33"/>
  <c r="O195" i="33"/>
  <c r="K195" i="33"/>
  <c r="Z194" i="33"/>
  <c r="Y194" i="33"/>
  <c r="X194" i="33"/>
  <c r="W194" i="33"/>
  <c r="V194" i="33"/>
  <c r="U194" i="33"/>
  <c r="T194" i="33"/>
  <c r="S194" i="33"/>
  <c r="O194" i="33"/>
  <c r="K194" i="33"/>
  <c r="Z193" i="33"/>
  <c r="Y193" i="33"/>
  <c r="X193" i="33"/>
  <c r="W193" i="33"/>
  <c r="V193" i="33"/>
  <c r="U193" i="33"/>
  <c r="T193" i="33"/>
  <c r="S193" i="33"/>
  <c r="O193" i="33"/>
  <c r="K193" i="33"/>
  <c r="Z192" i="33"/>
  <c r="Y192" i="33"/>
  <c r="X192" i="33"/>
  <c r="W192" i="33"/>
  <c r="V192" i="33"/>
  <c r="U192" i="33"/>
  <c r="T192" i="33"/>
  <c r="S192" i="33"/>
  <c r="O192" i="33"/>
  <c r="K192" i="33"/>
  <c r="Z191" i="33"/>
  <c r="Y191" i="33"/>
  <c r="X191" i="33"/>
  <c r="W191" i="33"/>
  <c r="V191" i="33"/>
  <c r="U191" i="33"/>
  <c r="T191" i="33"/>
  <c r="S191" i="33"/>
  <c r="O191" i="33"/>
  <c r="K191" i="33"/>
  <c r="Z190" i="33"/>
  <c r="Y190" i="33"/>
  <c r="X190" i="33"/>
  <c r="W190" i="33"/>
  <c r="V190" i="33"/>
  <c r="U190" i="33"/>
  <c r="T190" i="33"/>
  <c r="S190" i="33"/>
  <c r="O190" i="33"/>
  <c r="K190" i="33"/>
  <c r="Z189" i="33"/>
  <c r="Y189" i="33"/>
  <c r="X189" i="33"/>
  <c r="W189" i="33"/>
  <c r="V189" i="33"/>
  <c r="U189" i="33"/>
  <c r="T189" i="33"/>
  <c r="S189" i="33"/>
  <c r="O189" i="33"/>
  <c r="K189" i="33"/>
  <c r="Z188" i="33"/>
  <c r="Y188" i="33"/>
  <c r="X188" i="33"/>
  <c r="W188" i="33"/>
  <c r="V188" i="33"/>
  <c r="U188" i="33"/>
  <c r="T188" i="33"/>
  <c r="S188" i="33"/>
  <c r="O188" i="33"/>
  <c r="K188" i="33"/>
  <c r="Z187" i="33"/>
  <c r="Y187" i="33"/>
  <c r="X187" i="33"/>
  <c r="W187" i="33"/>
  <c r="V187" i="33"/>
  <c r="U187" i="33"/>
  <c r="T187" i="33"/>
  <c r="S187" i="33"/>
  <c r="O187" i="33"/>
  <c r="K187" i="33"/>
  <c r="Z186" i="33"/>
  <c r="Y186" i="33"/>
  <c r="X186" i="33"/>
  <c r="W186" i="33"/>
  <c r="V186" i="33"/>
  <c r="U186" i="33"/>
  <c r="T186" i="33"/>
  <c r="S186" i="33"/>
  <c r="O186" i="33"/>
  <c r="K186" i="33"/>
  <c r="Z185" i="33"/>
  <c r="R141" i="33" s="1"/>
  <c r="H140" i="33" s="1"/>
  <c r="J140" i="33" s="1"/>
  <c r="L141" i="33" s="1"/>
  <c r="Y185" i="33"/>
  <c r="X185" i="33"/>
  <c r="W185" i="33"/>
  <c r="V185" i="33"/>
  <c r="U185" i="33"/>
  <c r="T185" i="33"/>
  <c r="R135" i="33" s="1"/>
  <c r="S185" i="33"/>
  <c r="O185" i="33"/>
  <c r="K185" i="33"/>
  <c r="B185" i="33"/>
  <c r="C185" i="33" s="1"/>
  <c r="B186" i="33" s="1"/>
  <c r="C186" i="33" s="1"/>
  <c r="B187" i="33" s="1"/>
  <c r="C187" i="33" s="1"/>
  <c r="B188" i="33" s="1"/>
  <c r="C188" i="33" s="1"/>
  <c r="B189" i="33" s="1"/>
  <c r="C189" i="33" s="1"/>
  <c r="B190" i="33" s="1"/>
  <c r="C190" i="33" s="1"/>
  <c r="B191" i="33" s="1"/>
  <c r="C191" i="33" s="1"/>
  <c r="B192" i="33" s="1"/>
  <c r="C192" i="33" s="1"/>
  <c r="B193" i="33" s="1"/>
  <c r="C193" i="33" s="1"/>
  <c r="B194" i="33" s="1"/>
  <c r="C194" i="33" s="1"/>
  <c r="B195" i="33" s="1"/>
  <c r="C195" i="33" s="1"/>
  <c r="A185" i="33"/>
  <c r="Z184" i="33"/>
  <c r="Y184" i="33"/>
  <c r="X184" i="33"/>
  <c r="W184" i="33"/>
  <c r="V184" i="33"/>
  <c r="R137" i="33" s="1"/>
  <c r="U184" i="33"/>
  <c r="R136" i="33" s="1"/>
  <c r="T184" i="33"/>
  <c r="S184" i="33"/>
  <c r="O184" i="33"/>
  <c r="K184" i="33"/>
  <c r="Z183" i="33"/>
  <c r="Y183" i="33"/>
  <c r="X183" i="33"/>
  <c r="W183" i="33"/>
  <c r="V183" i="33"/>
  <c r="U183" i="33"/>
  <c r="T183" i="33"/>
  <c r="S183" i="33"/>
  <c r="O183" i="33"/>
  <c r="K183" i="33"/>
  <c r="Z182" i="33"/>
  <c r="Y182" i="33"/>
  <c r="X182" i="33"/>
  <c r="W182" i="33"/>
  <c r="V182" i="33"/>
  <c r="U182" i="33"/>
  <c r="T182" i="33"/>
  <c r="S182" i="33"/>
  <c r="O182" i="33"/>
  <c r="K182" i="33"/>
  <c r="Z181" i="33"/>
  <c r="Y181" i="33"/>
  <c r="X181" i="33"/>
  <c r="W181" i="33"/>
  <c r="V181" i="33"/>
  <c r="U181" i="33"/>
  <c r="T181" i="33"/>
  <c r="S181" i="33"/>
  <c r="O181" i="33"/>
  <c r="K181" i="33"/>
  <c r="Z180" i="33"/>
  <c r="Y180" i="33"/>
  <c r="X180" i="33"/>
  <c r="W180" i="33"/>
  <c r="V180" i="33"/>
  <c r="U180" i="33"/>
  <c r="T180" i="33"/>
  <c r="S180" i="33"/>
  <c r="O180" i="33"/>
  <c r="K180" i="33"/>
  <c r="Z179" i="33"/>
  <c r="Y179" i="33"/>
  <c r="X179" i="33"/>
  <c r="W179" i="33"/>
  <c r="V179" i="33"/>
  <c r="U179" i="33"/>
  <c r="T179" i="33"/>
  <c r="S179" i="33"/>
  <c r="O179" i="33"/>
  <c r="K179" i="33"/>
  <c r="Z178" i="33"/>
  <c r="Y178" i="33"/>
  <c r="X178" i="33"/>
  <c r="W178" i="33"/>
  <c r="V178" i="33"/>
  <c r="U178" i="33"/>
  <c r="T178" i="33"/>
  <c r="S178" i="33"/>
  <c r="O178" i="33"/>
  <c r="K178" i="33"/>
  <c r="Z177" i="33"/>
  <c r="Y177" i="33"/>
  <c r="X177" i="33"/>
  <c r="W177" i="33"/>
  <c r="V177" i="33"/>
  <c r="U177" i="33"/>
  <c r="T177" i="33"/>
  <c r="S177" i="33"/>
  <c r="O177" i="33"/>
  <c r="K177" i="33"/>
  <c r="Z176" i="33"/>
  <c r="Y176" i="33"/>
  <c r="X176" i="33"/>
  <c r="W176" i="33"/>
  <c r="V176" i="33"/>
  <c r="U176" i="33"/>
  <c r="T176" i="33"/>
  <c r="S176" i="33"/>
  <c r="O176" i="33"/>
  <c r="K176" i="33"/>
  <c r="Z175" i="33"/>
  <c r="Y175" i="33"/>
  <c r="X175" i="33"/>
  <c r="W175" i="33"/>
  <c r="V175" i="33"/>
  <c r="U175" i="33"/>
  <c r="T175" i="33"/>
  <c r="S175" i="33"/>
  <c r="O175" i="33"/>
  <c r="K175" i="33"/>
  <c r="Z174" i="33"/>
  <c r="Y174" i="33"/>
  <c r="X174" i="33"/>
  <c r="W174" i="33"/>
  <c r="V174" i="33"/>
  <c r="U174" i="33"/>
  <c r="Q136" i="33" s="1"/>
  <c r="T174" i="33"/>
  <c r="S174" i="33"/>
  <c r="O174" i="33"/>
  <c r="K174" i="33"/>
  <c r="B174" i="33"/>
  <c r="C174" i="33" s="1"/>
  <c r="B175" i="33" s="1"/>
  <c r="C175" i="33" s="1"/>
  <c r="B176" i="33" s="1"/>
  <c r="C176" i="33" s="1"/>
  <c r="B177" i="33" s="1"/>
  <c r="C177" i="33" s="1"/>
  <c r="B178" i="33" s="1"/>
  <c r="C178" i="33" s="1"/>
  <c r="B179" i="33" s="1"/>
  <c r="C179" i="33" s="1"/>
  <c r="B180" i="33" s="1"/>
  <c r="C180" i="33" s="1"/>
  <c r="B181" i="33" s="1"/>
  <c r="C181" i="33" s="1"/>
  <c r="B182" i="33" s="1"/>
  <c r="C182" i="33" s="1"/>
  <c r="B183" i="33" s="1"/>
  <c r="C183" i="33" s="1"/>
  <c r="B184" i="33" s="1"/>
  <c r="C184" i="33" s="1"/>
  <c r="A174" i="33"/>
  <c r="Z173" i="33"/>
  <c r="Y173" i="33"/>
  <c r="X173" i="33"/>
  <c r="W173" i="33"/>
  <c r="Q138" i="33" s="1"/>
  <c r="V173" i="33"/>
  <c r="Q137" i="33" s="1"/>
  <c r="U173" i="33"/>
  <c r="T173" i="33"/>
  <c r="S173" i="33"/>
  <c r="O173" i="33"/>
  <c r="K173" i="33"/>
  <c r="Z172" i="33"/>
  <c r="Y172" i="33"/>
  <c r="X172" i="33"/>
  <c r="W172" i="33"/>
  <c r="V172" i="33"/>
  <c r="U172" i="33"/>
  <c r="T172" i="33"/>
  <c r="S172" i="33"/>
  <c r="O172" i="33"/>
  <c r="K172" i="33"/>
  <c r="Z171" i="33"/>
  <c r="Y171" i="33"/>
  <c r="X171" i="33"/>
  <c r="W171" i="33"/>
  <c r="V171" i="33"/>
  <c r="U171" i="33"/>
  <c r="T171" i="33"/>
  <c r="S171" i="33"/>
  <c r="O171" i="33"/>
  <c r="K171" i="33"/>
  <c r="Z170" i="33"/>
  <c r="Y170" i="33"/>
  <c r="X170" i="33"/>
  <c r="W170" i="33"/>
  <c r="V170" i="33"/>
  <c r="U170" i="33"/>
  <c r="T170" i="33"/>
  <c r="S170" i="33"/>
  <c r="O170" i="33"/>
  <c r="K170" i="33"/>
  <c r="Z169" i="33"/>
  <c r="Y169" i="33"/>
  <c r="X169" i="33"/>
  <c r="W169" i="33"/>
  <c r="V169" i="33"/>
  <c r="U169" i="33"/>
  <c r="T169" i="33"/>
  <c r="S169" i="33"/>
  <c r="O169" i="33"/>
  <c r="K169" i="33"/>
  <c r="Z168" i="33"/>
  <c r="Y168" i="33"/>
  <c r="X168" i="33"/>
  <c r="W168" i="33"/>
  <c r="V168" i="33"/>
  <c r="U168" i="33"/>
  <c r="T168" i="33"/>
  <c r="O168" i="33"/>
  <c r="K168" i="33"/>
  <c r="S168" i="33" s="1"/>
  <c r="Z167" i="33"/>
  <c r="Y167" i="33"/>
  <c r="X167" i="33"/>
  <c r="W167" i="33"/>
  <c r="V167" i="33"/>
  <c r="U167" i="33"/>
  <c r="T167" i="33"/>
  <c r="S167" i="33"/>
  <c r="O167" i="33"/>
  <c r="K167" i="33"/>
  <c r="Z166" i="33"/>
  <c r="Y166" i="33"/>
  <c r="X166" i="33"/>
  <c r="W166" i="33"/>
  <c r="V166" i="33"/>
  <c r="T166" i="33"/>
  <c r="S166" i="33"/>
  <c r="O166" i="33"/>
  <c r="K166" i="33"/>
  <c r="U166" i="33" s="1"/>
  <c r="Z165" i="33"/>
  <c r="Y165" i="33"/>
  <c r="X165" i="33"/>
  <c r="W165" i="33"/>
  <c r="V165" i="33"/>
  <c r="T165" i="33"/>
  <c r="S165" i="33"/>
  <c r="O165" i="33"/>
  <c r="K165" i="33"/>
  <c r="U165" i="33" s="1"/>
  <c r="Z164" i="33"/>
  <c r="Y164" i="33"/>
  <c r="X164" i="33"/>
  <c r="W164" i="33"/>
  <c r="V164" i="33"/>
  <c r="U164" i="33"/>
  <c r="T164" i="33"/>
  <c r="O164" i="33"/>
  <c r="K164" i="33"/>
  <c r="S164" i="33" s="1"/>
  <c r="Z163" i="33"/>
  <c r="Y163" i="33"/>
  <c r="X163" i="33"/>
  <c r="W163" i="33"/>
  <c r="V163" i="33"/>
  <c r="U163" i="33"/>
  <c r="T163" i="33"/>
  <c r="S163" i="33"/>
  <c r="O163" i="33"/>
  <c r="K163" i="33"/>
  <c r="Z162" i="33"/>
  <c r="Y162" i="33"/>
  <c r="X162" i="33"/>
  <c r="W162" i="33"/>
  <c r="V162" i="33"/>
  <c r="U162" i="33"/>
  <c r="T162" i="33"/>
  <c r="O162" i="33"/>
  <c r="K162" i="33"/>
  <c r="S162" i="33" s="1"/>
  <c r="C162" i="33"/>
  <c r="B163" i="33" s="1"/>
  <c r="C163" i="33" s="1"/>
  <c r="B164" i="33" s="1"/>
  <c r="C164" i="33" s="1"/>
  <c r="B165" i="33" s="1"/>
  <c r="C165" i="33" s="1"/>
  <c r="B166" i="33" s="1"/>
  <c r="C166" i="33" s="1"/>
  <c r="B167" i="33" s="1"/>
  <c r="C167" i="33" s="1"/>
  <c r="B168" i="33" s="1"/>
  <c r="C168" i="33" s="1"/>
  <c r="B169" i="33" s="1"/>
  <c r="C169" i="33" s="1"/>
  <c r="B170" i="33" s="1"/>
  <c r="C170" i="33" s="1"/>
  <c r="B171" i="33" s="1"/>
  <c r="C171" i="33" s="1"/>
  <c r="B172" i="33" s="1"/>
  <c r="C172" i="33" s="1"/>
  <c r="B173" i="33" s="1"/>
  <c r="C173" i="33" s="1"/>
  <c r="B162" i="33"/>
  <c r="A162" i="33"/>
  <c r="L158" i="33"/>
  <c r="K157" i="33"/>
  <c r="K156" i="33"/>
  <c r="K155" i="33"/>
  <c r="K154" i="33"/>
  <c r="K153" i="33"/>
  <c r="K152" i="33"/>
  <c r="K158" i="33" s="1"/>
  <c r="K149" i="33"/>
  <c r="K146" i="33"/>
  <c r="G146" i="33"/>
  <c r="F146" i="33"/>
  <c r="D146" i="33"/>
  <c r="A146" i="33"/>
  <c r="K144" i="33"/>
  <c r="L144" i="33" s="1"/>
  <c r="G144" i="33"/>
  <c r="F144" i="33"/>
  <c r="D144" i="33"/>
  <c r="A144" i="33"/>
  <c r="L142" i="33"/>
  <c r="K142" i="33"/>
  <c r="G142" i="33"/>
  <c r="F142" i="33"/>
  <c r="D142" i="33"/>
  <c r="A142" i="33"/>
  <c r="U141" i="33"/>
  <c r="T141" i="33"/>
  <c r="S141" i="33"/>
  <c r="H142" i="33" s="1"/>
  <c r="J142" i="33" s="1"/>
  <c r="L143" i="33" s="1"/>
  <c r="Q141" i="33"/>
  <c r="U140" i="33"/>
  <c r="R140" i="33"/>
  <c r="Q140" i="33"/>
  <c r="L140" i="33"/>
  <c r="K140" i="33"/>
  <c r="G140" i="33"/>
  <c r="F140" i="33"/>
  <c r="D140" i="33"/>
  <c r="A140" i="33"/>
  <c r="U139" i="33"/>
  <c r="T139" i="33"/>
  <c r="S139" i="33"/>
  <c r="R139" i="33"/>
  <c r="Q139" i="33"/>
  <c r="U138" i="33"/>
  <c r="T138" i="33"/>
  <c r="S138" i="33"/>
  <c r="R138" i="33"/>
  <c r="L138" i="33"/>
  <c r="K138" i="33"/>
  <c r="H138" i="33"/>
  <c r="J138" i="33" s="1"/>
  <c r="L139" i="33" s="1"/>
  <c r="G138" i="33"/>
  <c r="F138" i="33"/>
  <c r="D138" i="33"/>
  <c r="A138" i="33"/>
  <c r="U137" i="33"/>
  <c r="T137" i="33"/>
  <c r="S137" i="33"/>
  <c r="U136" i="33"/>
  <c r="T136" i="33"/>
  <c r="K136" i="33"/>
  <c r="G136" i="33" s="1"/>
  <c r="F136" i="33"/>
  <c r="D136" i="33"/>
  <c r="A136" i="33"/>
  <c r="U135" i="33"/>
  <c r="T135" i="33"/>
  <c r="S135" i="33"/>
  <c r="Q135" i="33"/>
  <c r="U134" i="33"/>
  <c r="U142" i="33" s="1"/>
  <c r="I146" i="33" s="1"/>
  <c r="T134" i="33"/>
  <c r="T142" i="33" s="1"/>
  <c r="S134" i="33"/>
  <c r="R134" i="33"/>
  <c r="Q134" i="33"/>
  <c r="Z113" i="33"/>
  <c r="Y113" i="33"/>
  <c r="X113" i="33"/>
  <c r="W113" i="33"/>
  <c r="V113" i="33"/>
  <c r="U113" i="33"/>
  <c r="T113" i="33"/>
  <c r="S113" i="33"/>
  <c r="O113" i="33"/>
  <c r="K113" i="33"/>
  <c r="Z112" i="33"/>
  <c r="Y112" i="33"/>
  <c r="X112" i="33"/>
  <c r="W112" i="33"/>
  <c r="V112" i="33"/>
  <c r="U112" i="33"/>
  <c r="T112" i="33"/>
  <c r="S112" i="33"/>
  <c r="O112" i="33"/>
  <c r="K112" i="33"/>
  <c r="Z111" i="33"/>
  <c r="Y111" i="33"/>
  <c r="X111" i="33"/>
  <c r="W111" i="33"/>
  <c r="V111" i="33"/>
  <c r="U111" i="33"/>
  <c r="T111" i="33"/>
  <c r="S111" i="33"/>
  <c r="O111" i="33"/>
  <c r="K111" i="33"/>
  <c r="Z110" i="33"/>
  <c r="Y110" i="33"/>
  <c r="X110" i="33"/>
  <c r="W110" i="33"/>
  <c r="V110" i="33"/>
  <c r="U110" i="33"/>
  <c r="T110" i="33"/>
  <c r="S110" i="33"/>
  <c r="O110" i="33"/>
  <c r="K110" i="33"/>
  <c r="Z109" i="33"/>
  <c r="Y109" i="33"/>
  <c r="X109" i="33"/>
  <c r="W109" i="33"/>
  <c r="V109" i="33"/>
  <c r="U109" i="33"/>
  <c r="T109" i="33"/>
  <c r="S109" i="33"/>
  <c r="O109" i="33"/>
  <c r="K109" i="33"/>
  <c r="Z108" i="33"/>
  <c r="Y108" i="33"/>
  <c r="X108" i="33"/>
  <c r="W108" i="33"/>
  <c r="V108" i="33"/>
  <c r="U108" i="33"/>
  <c r="T108" i="33"/>
  <c r="S108" i="33"/>
  <c r="O108" i="33"/>
  <c r="K108" i="33"/>
  <c r="Z107" i="33"/>
  <c r="Y107" i="33"/>
  <c r="X107" i="33"/>
  <c r="W107" i="33"/>
  <c r="V107" i="33"/>
  <c r="U107" i="33"/>
  <c r="T107" i="33"/>
  <c r="S107" i="33"/>
  <c r="O107" i="33"/>
  <c r="K107" i="33"/>
  <c r="Z106" i="33"/>
  <c r="Y106" i="33"/>
  <c r="X106" i="33"/>
  <c r="W106" i="33"/>
  <c r="V106" i="33"/>
  <c r="U106" i="33"/>
  <c r="T106" i="33"/>
  <c r="S106" i="33"/>
  <c r="O106" i="33"/>
  <c r="K106" i="33"/>
  <c r="Z105" i="33"/>
  <c r="Y105" i="33"/>
  <c r="X105" i="33"/>
  <c r="W105" i="33"/>
  <c r="V105" i="33"/>
  <c r="U105" i="33"/>
  <c r="T105" i="33"/>
  <c r="S105" i="33"/>
  <c r="O105" i="33"/>
  <c r="K105" i="33"/>
  <c r="Z104" i="33"/>
  <c r="Y104" i="33"/>
  <c r="X104" i="33"/>
  <c r="W104" i="33"/>
  <c r="V104" i="33"/>
  <c r="U104" i="33"/>
  <c r="T104" i="33"/>
  <c r="S104" i="33"/>
  <c r="O104" i="33"/>
  <c r="K104" i="33"/>
  <c r="Z103" i="33"/>
  <c r="Y103" i="33"/>
  <c r="X103" i="33"/>
  <c r="W103" i="33"/>
  <c r="V103" i="33"/>
  <c r="U103" i="33"/>
  <c r="T103" i="33"/>
  <c r="S103" i="33"/>
  <c r="O103" i="33"/>
  <c r="K103" i="33"/>
  <c r="A103" i="33"/>
  <c r="Z102" i="33"/>
  <c r="U26" i="33" s="1"/>
  <c r="Y102" i="33"/>
  <c r="X102" i="33"/>
  <c r="W102" i="33"/>
  <c r="V102" i="33"/>
  <c r="U102" i="33"/>
  <c r="T102" i="33"/>
  <c r="U20" i="33" s="1"/>
  <c r="S102" i="33"/>
  <c r="O102" i="33"/>
  <c r="K102" i="33"/>
  <c r="Z101" i="33"/>
  <c r="Y101" i="33"/>
  <c r="X101" i="33"/>
  <c r="W101" i="33"/>
  <c r="V101" i="33"/>
  <c r="U101" i="33"/>
  <c r="T101" i="33"/>
  <c r="S101" i="33"/>
  <c r="O101" i="33"/>
  <c r="K101" i="33"/>
  <c r="Z100" i="33"/>
  <c r="Y100" i="33"/>
  <c r="X100" i="33"/>
  <c r="W100" i="33"/>
  <c r="V100" i="33"/>
  <c r="U100" i="33"/>
  <c r="T100" i="33"/>
  <c r="S100" i="33"/>
  <c r="O100" i="33"/>
  <c r="K100" i="33"/>
  <c r="Z99" i="33"/>
  <c r="Y99" i="33"/>
  <c r="X99" i="33"/>
  <c r="W99" i="33"/>
  <c r="V99" i="33"/>
  <c r="U99" i="33"/>
  <c r="T99" i="33"/>
  <c r="S99" i="33"/>
  <c r="O99" i="33"/>
  <c r="K99" i="33"/>
  <c r="Z98" i="33"/>
  <c r="Y98" i="33"/>
  <c r="X98" i="33"/>
  <c r="W98" i="33"/>
  <c r="V98" i="33"/>
  <c r="U98" i="33"/>
  <c r="T98" i="33"/>
  <c r="S98" i="33"/>
  <c r="O98" i="33"/>
  <c r="K98" i="33"/>
  <c r="Z97" i="33"/>
  <c r="Y97" i="33"/>
  <c r="X97" i="33"/>
  <c r="W97" i="33"/>
  <c r="V97" i="33"/>
  <c r="U97" i="33"/>
  <c r="T97" i="33"/>
  <c r="S97" i="33"/>
  <c r="O97" i="33"/>
  <c r="K97" i="33"/>
  <c r="Z96" i="33"/>
  <c r="Y96" i="33"/>
  <c r="X96" i="33"/>
  <c r="W96" i="33"/>
  <c r="V96" i="33"/>
  <c r="U96" i="33"/>
  <c r="T96" i="33"/>
  <c r="S96" i="33"/>
  <c r="O96" i="33"/>
  <c r="K96" i="33"/>
  <c r="Z95" i="33"/>
  <c r="Y95" i="33"/>
  <c r="X95" i="33"/>
  <c r="W95" i="33"/>
  <c r="V95" i="33"/>
  <c r="U95" i="33"/>
  <c r="T95" i="33"/>
  <c r="S95" i="33"/>
  <c r="O95" i="33"/>
  <c r="K95" i="33"/>
  <c r="Z94" i="33"/>
  <c r="Y94" i="33"/>
  <c r="X94" i="33"/>
  <c r="W94" i="33"/>
  <c r="V94" i="33"/>
  <c r="U94" i="33"/>
  <c r="T94" i="33"/>
  <c r="S94" i="33"/>
  <c r="O94" i="33"/>
  <c r="K94" i="33"/>
  <c r="Z93" i="33"/>
  <c r="T26" i="33" s="1"/>
  <c r="Y93" i="33"/>
  <c r="X93" i="33"/>
  <c r="W93" i="33"/>
  <c r="V93" i="33"/>
  <c r="U93" i="33"/>
  <c r="T93" i="33"/>
  <c r="T20" i="33" s="1"/>
  <c r="S93" i="33"/>
  <c r="O93" i="33"/>
  <c r="K93" i="33"/>
  <c r="Z92" i="33"/>
  <c r="Y92" i="33"/>
  <c r="X92" i="33"/>
  <c r="T24" i="33" s="1"/>
  <c r="W92" i="33"/>
  <c r="V92" i="33"/>
  <c r="U92" i="33"/>
  <c r="T92" i="33"/>
  <c r="S92" i="33"/>
  <c r="O92" i="33"/>
  <c r="K92" i="33"/>
  <c r="A92" i="33"/>
  <c r="Z91" i="33"/>
  <c r="Y91" i="33"/>
  <c r="X91" i="33"/>
  <c r="W91" i="33"/>
  <c r="V91" i="33"/>
  <c r="T22" i="33" s="1"/>
  <c r="U91" i="33"/>
  <c r="T91" i="33"/>
  <c r="S91" i="33"/>
  <c r="O91" i="33"/>
  <c r="K91" i="33"/>
  <c r="Z90" i="33"/>
  <c r="Y90" i="33"/>
  <c r="X90" i="33"/>
  <c r="W90" i="33"/>
  <c r="V90" i="33"/>
  <c r="U90" i="33"/>
  <c r="T90" i="33"/>
  <c r="S90" i="33"/>
  <c r="O90" i="33"/>
  <c r="K90" i="33"/>
  <c r="Z89" i="33"/>
  <c r="Y89" i="33"/>
  <c r="X89" i="33"/>
  <c r="W89" i="33"/>
  <c r="V89" i="33"/>
  <c r="U89" i="33"/>
  <c r="T89" i="33"/>
  <c r="S89" i="33"/>
  <c r="O89" i="33"/>
  <c r="K89" i="33"/>
  <c r="Z88" i="33"/>
  <c r="Y88" i="33"/>
  <c r="X88" i="33"/>
  <c r="W88" i="33"/>
  <c r="V88" i="33"/>
  <c r="U88" i="33"/>
  <c r="T88" i="33"/>
  <c r="S88" i="33"/>
  <c r="O88" i="33"/>
  <c r="K88" i="33"/>
  <c r="Z87" i="33"/>
  <c r="Y87" i="33"/>
  <c r="X87" i="33"/>
  <c r="W87" i="33"/>
  <c r="V87" i="33"/>
  <c r="U87" i="33"/>
  <c r="T87" i="33"/>
  <c r="S87" i="33"/>
  <c r="O87" i="33"/>
  <c r="K87" i="33"/>
  <c r="Z86" i="33"/>
  <c r="Y86" i="33"/>
  <c r="X86" i="33"/>
  <c r="W86" i="33"/>
  <c r="V86" i="33"/>
  <c r="U86" i="33"/>
  <c r="T86" i="33"/>
  <c r="S86" i="33"/>
  <c r="O86" i="33"/>
  <c r="K86" i="33"/>
  <c r="Z85" i="33"/>
  <c r="Y85" i="33"/>
  <c r="X85" i="33"/>
  <c r="W85" i="33"/>
  <c r="V85" i="33"/>
  <c r="U85" i="33"/>
  <c r="T85" i="33"/>
  <c r="S85" i="33"/>
  <c r="O85" i="33"/>
  <c r="K85" i="33"/>
  <c r="Z84" i="33"/>
  <c r="Y84" i="33"/>
  <c r="X84" i="33"/>
  <c r="W84" i="33"/>
  <c r="V84" i="33"/>
  <c r="U84" i="33"/>
  <c r="T84" i="33"/>
  <c r="S84" i="33"/>
  <c r="O84" i="33"/>
  <c r="K84" i="33"/>
  <c r="Z83" i="33"/>
  <c r="Y83" i="33"/>
  <c r="X83" i="33"/>
  <c r="W83" i="33"/>
  <c r="V83" i="33"/>
  <c r="U83" i="33"/>
  <c r="T83" i="33"/>
  <c r="S83" i="33"/>
  <c r="O83" i="33"/>
  <c r="K83" i="33"/>
  <c r="Z82" i="33"/>
  <c r="Y82" i="33"/>
  <c r="X82" i="33"/>
  <c r="W82" i="33"/>
  <c r="V82" i="33"/>
  <c r="U82" i="33"/>
  <c r="T82" i="33"/>
  <c r="S82" i="33"/>
  <c r="O82" i="33"/>
  <c r="K82" i="33"/>
  <c r="Z81" i="33"/>
  <c r="Y81" i="33"/>
  <c r="X81" i="33"/>
  <c r="W81" i="33"/>
  <c r="V81" i="33"/>
  <c r="S22" i="33" s="1"/>
  <c r="U81" i="33"/>
  <c r="T81" i="33"/>
  <c r="S81" i="33"/>
  <c r="O81" i="33"/>
  <c r="K81" i="33"/>
  <c r="C81" i="33"/>
  <c r="B82" i="33" s="1"/>
  <c r="C82" i="33" s="1"/>
  <c r="B83" i="33" s="1"/>
  <c r="C83" i="33" s="1"/>
  <c r="B84" i="33" s="1"/>
  <c r="C84" i="33" s="1"/>
  <c r="B85" i="33" s="1"/>
  <c r="C85" i="33" s="1"/>
  <c r="B86" i="33" s="1"/>
  <c r="C86" i="33" s="1"/>
  <c r="B87" i="33" s="1"/>
  <c r="C87" i="33" s="1"/>
  <c r="B88" i="33" s="1"/>
  <c r="C88" i="33" s="1"/>
  <c r="B89" i="33" s="1"/>
  <c r="C89" i="33" s="1"/>
  <c r="B90" i="33" s="1"/>
  <c r="C90" i="33" s="1"/>
  <c r="B91" i="33" s="1"/>
  <c r="C91" i="33" s="1"/>
  <c r="B81" i="33"/>
  <c r="A81" i="33"/>
  <c r="Z80" i="33"/>
  <c r="Y80" i="33"/>
  <c r="X80" i="33"/>
  <c r="S24" i="33" s="1"/>
  <c r="W80" i="33"/>
  <c r="V80" i="33"/>
  <c r="U80" i="33"/>
  <c r="T80" i="33"/>
  <c r="S80" i="33"/>
  <c r="O80" i="33"/>
  <c r="K80" i="33"/>
  <c r="Z79" i="33"/>
  <c r="Y79" i="33"/>
  <c r="X79" i="33"/>
  <c r="W79" i="33"/>
  <c r="V79" i="33"/>
  <c r="U79" i="33"/>
  <c r="T79" i="33"/>
  <c r="S79" i="33"/>
  <c r="O79" i="33"/>
  <c r="K79" i="33"/>
  <c r="Z78" i="33"/>
  <c r="Y78" i="33"/>
  <c r="X78" i="33"/>
  <c r="W78" i="33"/>
  <c r="V78" i="33"/>
  <c r="U78" i="33"/>
  <c r="T78" i="33"/>
  <c r="S78" i="33"/>
  <c r="O78" i="33"/>
  <c r="K78" i="33"/>
  <c r="Z77" i="33"/>
  <c r="Y77" i="33"/>
  <c r="X77" i="33"/>
  <c r="W77" i="33"/>
  <c r="V77" i="33"/>
  <c r="U77" i="33"/>
  <c r="T77" i="33"/>
  <c r="S77" i="33"/>
  <c r="O77" i="33"/>
  <c r="K77" i="33"/>
  <c r="Z76" i="33"/>
  <c r="Y76" i="33"/>
  <c r="X76" i="33"/>
  <c r="W76" i="33"/>
  <c r="V76" i="33"/>
  <c r="U76" i="33"/>
  <c r="T76" i="33"/>
  <c r="S76" i="33"/>
  <c r="O76" i="33"/>
  <c r="K76" i="33"/>
  <c r="Z75" i="33"/>
  <c r="Y75" i="33"/>
  <c r="X75" i="33"/>
  <c r="W75" i="33"/>
  <c r="V75" i="33"/>
  <c r="U75" i="33"/>
  <c r="T75" i="33"/>
  <c r="S75" i="33"/>
  <c r="O75" i="33"/>
  <c r="K75" i="33"/>
  <c r="Z74" i="33"/>
  <c r="Y74" i="33"/>
  <c r="X74" i="33"/>
  <c r="W74" i="33"/>
  <c r="V74" i="33"/>
  <c r="U74" i="33"/>
  <c r="T74" i="33"/>
  <c r="S74" i="33"/>
  <c r="O74" i="33"/>
  <c r="K74" i="33"/>
  <c r="Z73" i="33"/>
  <c r="Y73" i="33"/>
  <c r="X73" i="33"/>
  <c r="W73" i="33"/>
  <c r="V73" i="33"/>
  <c r="U73" i="33"/>
  <c r="T73" i="33"/>
  <c r="S73" i="33"/>
  <c r="O73" i="33"/>
  <c r="K73" i="33"/>
  <c r="Z72" i="33"/>
  <c r="Y72" i="33"/>
  <c r="X72" i="33"/>
  <c r="W72" i="33"/>
  <c r="V72" i="33"/>
  <c r="U72" i="33"/>
  <c r="T72" i="33"/>
  <c r="S72" i="33"/>
  <c r="O72" i="33"/>
  <c r="K72" i="33"/>
  <c r="Z71" i="33"/>
  <c r="Y71" i="33"/>
  <c r="X71" i="33"/>
  <c r="W71" i="33"/>
  <c r="V71" i="33"/>
  <c r="U71" i="33"/>
  <c r="T71" i="33"/>
  <c r="S71" i="33"/>
  <c r="O71" i="33"/>
  <c r="K71" i="33"/>
  <c r="Z70" i="33"/>
  <c r="Y70" i="33"/>
  <c r="X70" i="33"/>
  <c r="W70" i="33"/>
  <c r="V70" i="33"/>
  <c r="U70" i="33"/>
  <c r="T70" i="33"/>
  <c r="S70" i="33"/>
  <c r="O70" i="33"/>
  <c r="K70" i="33"/>
  <c r="B70" i="33"/>
  <c r="C70" i="33" s="1"/>
  <c r="B71" i="33" s="1"/>
  <c r="C71" i="33" s="1"/>
  <c r="B72" i="33" s="1"/>
  <c r="C72" i="33" s="1"/>
  <c r="B73" i="33" s="1"/>
  <c r="C73" i="33" s="1"/>
  <c r="B74" i="33" s="1"/>
  <c r="C74" i="33" s="1"/>
  <c r="B75" i="33" s="1"/>
  <c r="C75" i="33" s="1"/>
  <c r="B76" i="33" s="1"/>
  <c r="C76" i="33" s="1"/>
  <c r="B77" i="33" s="1"/>
  <c r="C77" i="33" s="1"/>
  <c r="B78" i="33" s="1"/>
  <c r="C78" i="33" s="1"/>
  <c r="B79" i="33" s="1"/>
  <c r="C79" i="33" s="1"/>
  <c r="B80" i="33" s="1"/>
  <c r="C80" i="33" s="1"/>
  <c r="A70" i="33"/>
  <c r="Z69" i="33"/>
  <c r="Y69" i="33"/>
  <c r="X69" i="33"/>
  <c r="R24" i="33" s="1"/>
  <c r="W69" i="33"/>
  <c r="V69" i="33"/>
  <c r="U69" i="33"/>
  <c r="T69" i="33"/>
  <c r="S69" i="33"/>
  <c r="O69" i="33"/>
  <c r="K69" i="33"/>
  <c r="Z68" i="33"/>
  <c r="Y68" i="33"/>
  <c r="X68" i="33"/>
  <c r="W68" i="33"/>
  <c r="V68" i="33"/>
  <c r="U68" i="33"/>
  <c r="T68" i="33"/>
  <c r="S68" i="33"/>
  <c r="O68" i="33"/>
  <c r="K68" i="33"/>
  <c r="Z67" i="33"/>
  <c r="Y67" i="33"/>
  <c r="X67" i="33"/>
  <c r="W67" i="33"/>
  <c r="V67" i="33"/>
  <c r="U67" i="33"/>
  <c r="T67" i="33"/>
  <c r="S67" i="33"/>
  <c r="O67" i="33"/>
  <c r="K67" i="33"/>
  <c r="Z66" i="33"/>
  <c r="Y66" i="33"/>
  <c r="X66" i="33"/>
  <c r="W66" i="33"/>
  <c r="V66" i="33"/>
  <c r="U66" i="33"/>
  <c r="T66" i="33"/>
  <c r="S66" i="33"/>
  <c r="O66" i="33"/>
  <c r="K66" i="33"/>
  <c r="Z65" i="33"/>
  <c r="Y65" i="33"/>
  <c r="X65" i="33"/>
  <c r="W65" i="33"/>
  <c r="V65" i="33"/>
  <c r="U65" i="33"/>
  <c r="T65" i="33"/>
  <c r="S65" i="33"/>
  <c r="O65" i="33"/>
  <c r="K65" i="33"/>
  <c r="Z64" i="33"/>
  <c r="Y64" i="33"/>
  <c r="X64" i="33"/>
  <c r="W64" i="33"/>
  <c r="V64" i="33"/>
  <c r="U64" i="33"/>
  <c r="T64" i="33"/>
  <c r="S64" i="33"/>
  <c r="O64" i="33"/>
  <c r="K64" i="33"/>
  <c r="Z63" i="33"/>
  <c r="Y63" i="33"/>
  <c r="X63" i="33"/>
  <c r="W63" i="33"/>
  <c r="V63" i="33"/>
  <c r="U63" i="33"/>
  <c r="T63" i="33"/>
  <c r="S63" i="33"/>
  <c r="O63" i="33"/>
  <c r="K63" i="33"/>
  <c r="Z62" i="33"/>
  <c r="Y62" i="33"/>
  <c r="X62" i="33"/>
  <c r="W62" i="33"/>
  <c r="V62" i="33"/>
  <c r="U62" i="33"/>
  <c r="T62" i="33"/>
  <c r="S62" i="33"/>
  <c r="O62" i="33"/>
  <c r="K62" i="33"/>
  <c r="Z61" i="33"/>
  <c r="Y61" i="33"/>
  <c r="X61" i="33"/>
  <c r="W61" i="33"/>
  <c r="V61" i="33"/>
  <c r="U61" i="33"/>
  <c r="T61" i="33"/>
  <c r="S61" i="33"/>
  <c r="O61" i="33"/>
  <c r="K61" i="33"/>
  <c r="Z60" i="33"/>
  <c r="Y60" i="33"/>
  <c r="X60" i="33"/>
  <c r="W60" i="33"/>
  <c r="V60" i="33"/>
  <c r="U60" i="33"/>
  <c r="T60" i="33"/>
  <c r="S60" i="33"/>
  <c r="O60" i="33"/>
  <c r="K60" i="33"/>
  <c r="Z59" i="33"/>
  <c r="Y59" i="33"/>
  <c r="X59" i="33"/>
  <c r="W59" i="33"/>
  <c r="V59" i="33"/>
  <c r="U59" i="33"/>
  <c r="T59" i="33"/>
  <c r="S59" i="33"/>
  <c r="O59" i="33"/>
  <c r="K59" i="33"/>
  <c r="B59" i="33"/>
  <c r="C59" i="33" s="1"/>
  <c r="B60" i="33" s="1"/>
  <c r="C60" i="33" s="1"/>
  <c r="B61" i="33" s="1"/>
  <c r="C61" i="33" s="1"/>
  <c r="B62" i="33" s="1"/>
  <c r="C62" i="33" s="1"/>
  <c r="B63" i="33" s="1"/>
  <c r="C63" i="33" s="1"/>
  <c r="B64" i="33" s="1"/>
  <c r="C64" i="33" s="1"/>
  <c r="B65" i="33" s="1"/>
  <c r="C65" i="33" s="1"/>
  <c r="B66" i="33" s="1"/>
  <c r="C66" i="33" s="1"/>
  <c r="B67" i="33" s="1"/>
  <c r="C67" i="33" s="1"/>
  <c r="B68" i="33" s="1"/>
  <c r="C68" i="33" s="1"/>
  <c r="B69" i="33" s="1"/>
  <c r="C69" i="33" s="1"/>
  <c r="A59" i="33"/>
  <c r="Z58" i="33"/>
  <c r="Y58" i="33"/>
  <c r="Q25" i="33" s="1"/>
  <c r="X58" i="33"/>
  <c r="W58" i="33"/>
  <c r="V58" i="33"/>
  <c r="U58" i="33"/>
  <c r="Q21" i="33" s="1"/>
  <c r="T58" i="33"/>
  <c r="S58" i="33"/>
  <c r="O58" i="33"/>
  <c r="K58" i="33"/>
  <c r="Z57" i="33"/>
  <c r="Y57" i="33"/>
  <c r="X57" i="33"/>
  <c r="W57" i="33"/>
  <c r="V57" i="33"/>
  <c r="U57" i="33"/>
  <c r="T57" i="33"/>
  <c r="S57" i="33"/>
  <c r="O57" i="33"/>
  <c r="K57" i="33"/>
  <c r="Z56" i="33"/>
  <c r="Y56" i="33"/>
  <c r="X56" i="33"/>
  <c r="W56" i="33"/>
  <c r="V56" i="33"/>
  <c r="T56" i="33"/>
  <c r="S56" i="33"/>
  <c r="O56" i="33"/>
  <c r="K56" i="33"/>
  <c r="U56" i="33" s="1"/>
  <c r="Z55" i="33"/>
  <c r="Y55" i="33"/>
  <c r="X55" i="33"/>
  <c r="W55" i="33"/>
  <c r="V55" i="33"/>
  <c r="U55" i="33"/>
  <c r="T55" i="33"/>
  <c r="O55" i="33"/>
  <c r="K55" i="33"/>
  <c r="S55" i="33" s="1"/>
  <c r="Z54" i="33"/>
  <c r="Y54" i="33"/>
  <c r="X54" i="33"/>
  <c r="W54" i="33"/>
  <c r="V54" i="33"/>
  <c r="U54" i="33"/>
  <c r="T54" i="33"/>
  <c r="S54" i="33"/>
  <c r="O54" i="33"/>
  <c r="K54" i="33"/>
  <c r="Z53" i="33"/>
  <c r="Y53" i="33"/>
  <c r="X53" i="33"/>
  <c r="W53" i="33"/>
  <c r="V53" i="33"/>
  <c r="U53" i="33"/>
  <c r="T53" i="33"/>
  <c r="O53" i="33"/>
  <c r="K53" i="33"/>
  <c r="S53" i="33" s="1"/>
  <c r="Z52" i="33"/>
  <c r="Y52" i="33"/>
  <c r="X52" i="33"/>
  <c r="W52" i="33"/>
  <c r="V52" i="33"/>
  <c r="U52" i="33"/>
  <c r="T52" i="33"/>
  <c r="S52" i="33"/>
  <c r="O52" i="33"/>
  <c r="K52" i="33"/>
  <c r="Z51" i="33"/>
  <c r="Y51" i="33"/>
  <c r="X51" i="33"/>
  <c r="W51" i="33"/>
  <c r="V51" i="33"/>
  <c r="U51" i="33"/>
  <c r="T51" i="33"/>
  <c r="S51" i="33"/>
  <c r="O51" i="33"/>
  <c r="K51" i="33"/>
  <c r="Z50" i="33"/>
  <c r="Y50" i="33"/>
  <c r="X50" i="33"/>
  <c r="W50" i="33"/>
  <c r="V50" i="33"/>
  <c r="T50" i="33"/>
  <c r="S50" i="33"/>
  <c r="O50" i="33"/>
  <c r="K50" i="33"/>
  <c r="U50" i="33" s="1"/>
  <c r="Z49" i="33"/>
  <c r="Y49" i="33"/>
  <c r="X49" i="33"/>
  <c r="W49" i="33"/>
  <c r="V49" i="33"/>
  <c r="U49" i="33"/>
  <c r="T49" i="33"/>
  <c r="O49" i="33"/>
  <c r="K49" i="33"/>
  <c r="S49" i="33" s="1"/>
  <c r="Z48" i="33"/>
  <c r="Y48" i="33"/>
  <c r="X48" i="33"/>
  <c r="W48" i="33"/>
  <c r="P23" i="33" s="1"/>
  <c r="V48" i="33"/>
  <c r="U48" i="33"/>
  <c r="T48" i="33"/>
  <c r="S48" i="33"/>
  <c r="O48" i="33"/>
  <c r="K48" i="33"/>
  <c r="Z47" i="33"/>
  <c r="Z114" i="33" s="1"/>
  <c r="Y47" i="33"/>
  <c r="P25" i="33" s="1"/>
  <c r="X47" i="33"/>
  <c r="W47" i="33"/>
  <c r="U47" i="33"/>
  <c r="T47" i="33"/>
  <c r="P20" i="33" s="1"/>
  <c r="V20" i="33" s="1"/>
  <c r="S47" i="33"/>
  <c r="O47" i="33"/>
  <c r="K47" i="33"/>
  <c r="V47" i="33" s="1"/>
  <c r="B47" i="33"/>
  <c r="C47" i="33" s="1"/>
  <c r="B48" i="33" s="1"/>
  <c r="C48" i="33" s="1"/>
  <c r="B49" i="33" s="1"/>
  <c r="C49" i="33" s="1"/>
  <c r="B50" i="33" s="1"/>
  <c r="C50" i="33" s="1"/>
  <c r="B51" i="33" s="1"/>
  <c r="C51" i="33" s="1"/>
  <c r="B52" i="33" s="1"/>
  <c r="C52" i="33" s="1"/>
  <c r="B53" i="33" s="1"/>
  <c r="C53" i="33" s="1"/>
  <c r="B54" i="33" s="1"/>
  <c r="C54" i="33" s="1"/>
  <c r="B55" i="33" s="1"/>
  <c r="C55" i="33" s="1"/>
  <c r="B56" i="33" s="1"/>
  <c r="C56" i="33" s="1"/>
  <c r="B57" i="33" s="1"/>
  <c r="C57" i="33" s="1"/>
  <c r="B58" i="33" s="1"/>
  <c r="C58" i="33" s="1"/>
  <c r="A47" i="33"/>
  <c r="L43" i="33"/>
  <c r="K42" i="33"/>
  <c r="K41" i="33"/>
  <c r="K40" i="33"/>
  <c r="K39" i="33"/>
  <c r="K38" i="33"/>
  <c r="K37" i="33"/>
  <c r="K43" i="33" s="1"/>
  <c r="L31" i="33"/>
  <c r="K31" i="33"/>
  <c r="G31" i="33"/>
  <c r="F31" i="33"/>
  <c r="D31" i="33"/>
  <c r="A31" i="33"/>
  <c r="K29" i="33"/>
  <c r="F29" i="33"/>
  <c r="D29" i="33"/>
  <c r="I29" i="33" s="1"/>
  <c r="A29" i="33"/>
  <c r="K27" i="33"/>
  <c r="L27" i="33" s="1"/>
  <c r="G27" i="33"/>
  <c r="F27" i="33"/>
  <c r="D27" i="33"/>
  <c r="A27" i="33"/>
  <c r="S26" i="33"/>
  <c r="R26" i="33"/>
  <c r="Q26" i="33"/>
  <c r="P26" i="33"/>
  <c r="V26" i="33" s="1"/>
  <c r="U25" i="33"/>
  <c r="T25" i="33"/>
  <c r="S25" i="33"/>
  <c r="R25" i="33"/>
  <c r="K25" i="33"/>
  <c r="L25" i="33" s="1"/>
  <c r="G25" i="33"/>
  <c r="F25" i="33"/>
  <c r="D25" i="33"/>
  <c r="A25" i="33"/>
  <c r="U24" i="33"/>
  <c r="Q24" i="33"/>
  <c r="P24" i="33"/>
  <c r="U23" i="33"/>
  <c r="T23" i="33"/>
  <c r="S23" i="33"/>
  <c r="R23" i="33"/>
  <c r="Q23" i="33"/>
  <c r="K23" i="33"/>
  <c r="L23" i="33" s="1"/>
  <c r="G23" i="33"/>
  <c r="F23" i="33"/>
  <c r="D23" i="33"/>
  <c r="A23" i="33"/>
  <c r="U22" i="33"/>
  <c r="R22" i="33"/>
  <c r="Q22" i="33"/>
  <c r="U21" i="33"/>
  <c r="T21" i="33"/>
  <c r="S21" i="33"/>
  <c r="S27" i="33" s="1"/>
  <c r="R21" i="33"/>
  <c r="R27" i="33" s="1"/>
  <c r="I25" i="33" s="1"/>
  <c r="K21" i="33"/>
  <c r="G21" i="33" s="1"/>
  <c r="F21" i="33"/>
  <c r="A21" i="33"/>
  <c r="S20" i="33"/>
  <c r="R20" i="33"/>
  <c r="Q20" i="33"/>
  <c r="U19" i="33"/>
  <c r="U27" i="33" s="1"/>
  <c r="T19" i="33"/>
  <c r="T27" i="33" s="1"/>
  <c r="S19" i="33"/>
  <c r="H27" i="33" s="1"/>
  <c r="J27" i="33" s="1"/>
  <c r="R19" i="33"/>
  <c r="H25" i="33" s="1"/>
  <c r="J25" i="33" s="1"/>
  <c r="Q19" i="33"/>
  <c r="Q27" i="33" s="1"/>
  <c r="I23" i="33" s="1"/>
  <c r="Q23" i="36" l="1"/>
  <c r="Q24" i="36"/>
  <c r="G23" i="36"/>
  <c r="Q26" i="36"/>
  <c r="Q22" i="36"/>
  <c r="Q19" i="36"/>
  <c r="Q20" i="36"/>
  <c r="Q21" i="36"/>
  <c r="Q25" i="36"/>
  <c r="Q140" i="35"/>
  <c r="Q138" i="35"/>
  <c r="V138" i="35" s="1"/>
  <c r="Q137" i="35"/>
  <c r="Q141" i="35"/>
  <c r="V141" i="35" s="1"/>
  <c r="V229" i="35"/>
  <c r="Z229" i="35"/>
  <c r="Y229" i="35"/>
  <c r="Q135" i="35"/>
  <c r="V135" i="35" s="1"/>
  <c r="Q139" i="35"/>
  <c r="V139" i="35" s="1"/>
  <c r="U229" i="35"/>
  <c r="Q134" i="35"/>
  <c r="Q136" i="35"/>
  <c r="S229" i="35"/>
  <c r="W229" i="35"/>
  <c r="T229" i="35"/>
  <c r="X229" i="35"/>
  <c r="P136" i="35"/>
  <c r="P137" i="35"/>
  <c r="P140" i="35"/>
  <c r="V140" i="35" s="1"/>
  <c r="G136" i="35"/>
  <c r="T47" i="35"/>
  <c r="P23" i="35"/>
  <c r="W114" i="35"/>
  <c r="S114" i="35"/>
  <c r="T114" i="35"/>
  <c r="X114" i="35"/>
  <c r="P22" i="35"/>
  <c r="V22" i="35" s="1"/>
  <c r="V114" i="35"/>
  <c r="Z114" i="35"/>
  <c r="U114" i="35"/>
  <c r="P25" i="35"/>
  <c r="V25" i="35" s="1"/>
  <c r="P20" i="35"/>
  <c r="V20" i="35" s="1"/>
  <c r="P24" i="35"/>
  <c r="V24" i="35" s="1"/>
  <c r="V23" i="35"/>
  <c r="P21" i="35"/>
  <c r="V21" i="35" s="1"/>
  <c r="P26" i="35"/>
  <c r="V26" i="35" s="1"/>
  <c r="K34" i="35"/>
  <c r="I25" i="35"/>
  <c r="J138" i="34"/>
  <c r="P137" i="34"/>
  <c r="V137" i="34" s="1"/>
  <c r="P141" i="34"/>
  <c r="V141" i="34" s="1"/>
  <c r="P139" i="34"/>
  <c r="V139" i="34" s="1"/>
  <c r="T229" i="34"/>
  <c r="W229" i="34"/>
  <c r="S229" i="34"/>
  <c r="U229" i="34"/>
  <c r="Y229" i="34"/>
  <c r="V229" i="34"/>
  <c r="Z229" i="34"/>
  <c r="P135" i="34"/>
  <c r="V135" i="34" s="1"/>
  <c r="P138" i="34"/>
  <c r="V138" i="34" s="1"/>
  <c r="P140" i="34"/>
  <c r="V140" i="34" s="1"/>
  <c r="P134" i="34"/>
  <c r="H136" i="34" s="1"/>
  <c r="J136" i="34" s="1"/>
  <c r="P23" i="34"/>
  <c r="S114" i="34"/>
  <c r="X114" i="34"/>
  <c r="T114" i="34"/>
  <c r="U114" i="34"/>
  <c r="P25" i="34"/>
  <c r="V25" i="34" s="1"/>
  <c r="W114" i="34"/>
  <c r="V114" i="34"/>
  <c r="Z114" i="34"/>
  <c r="V23" i="34"/>
  <c r="P24" i="34"/>
  <c r="V24" i="34" s="1"/>
  <c r="I27" i="33"/>
  <c r="V114" i="33"/>
  <c r="P22" i="33"/>
  <c r="V23" i="33"/>
  <c r="U114" i="33"/>
  <c r="S114" i="33"/>
  <c r="W114" i="33"/>
  <c r="T114" i="33"/>
  <c r="X114" i="33"/>
  <c r="P135" i="33"/>
  <c r="V135" i="33" s="1"/>
  <c r="P139" i="33"/>
  <c r="V139" i="33" s="1"/>
  <c r="U229" i="33"/>
  <c r="Y229" i="33"/>
  <c r="P141" i="33"/>
  <c r="V141" i="33" s="1"/>
  <c r="T229" i="33"/>
  <c r="X229" i="33"/>
  <c r="S229" i="33"/>
  <c r="P137" i="33"/>
  <c r="V137" i="33" s="1"/>
  <c r="Z229" i="33"/>
  <c r="W229" i="33"/>
  <c r="P140" i="33"/>
  <c r="V140" i="33" s="1"/>
  <c r="P136" i="33"/>
  <c r="V136" i="33" s="1"/>
  <c r="P138" i="33"/>
  <c r="V138" i="33" s="1"/>
  <c r="H3" i="33"/>
  <c r="K43" i="36"/>
  <c r="G21" i="36"/>
  <c r="K34" i="36"/>
  <c r="P20" i="36"/>
  <c r="P24" i="36"/>
  <c r="V24" i="36" s="1"/>
  <c r="V114" i="36"/>
  <c r="Z114" i="36"/>
  <c r="P23" i="36"/>
  <c r="V23" i="36" s="1"/>
  <c r="S114" i="36"/>
  <c r="U114" i="36"/>
  <c r="P25" i="36"/>
  <c r="V25" i="36" s="1"/>
  <c r="T114" i="36"/>
  <c r="X114" i="36"/>
  <c r="P22" i="36"/>
  <c r="V22" i="36" s="1"/>
  <c r="P26" i="36"/>
  <c r="V26" i="36" s="1"/>
  <c r="W114" i="36"/>
  <c r="I25" i="36"/>
  <c r="I146" i="42"/>
  <c r="Q27" i="42"/>
  <c r="I23" i="42" s="1"/>
  <c r="H23" i="42"/>
  <c r="J23" i="42" s="1"/>
  <c r="L24" i="42" s="1"/>
  <c r="H25" i="42"/>
  <c r="J25" i="42" s="1"/>
  <c r="L26" i="42" s="1"/>
  <c r="Y114" i="42"/>
  <c r="AA114" i="42" s="1"/>
  <c r="H146" i="42"/>
  <c r="J146" i="42" s="1"/>
  <c r="L147" i="42" s="1"/>
  <c r="P20" i="42"/>
  <c r="V20" i="42" s="1"/>
  <c r="P26" i="42"/>
  <c r="V26" i="42" s="1"/>
  <c r="H31" i="42"/>
  <c r="J31" i="42" s="1"/>
  <c r="L32" i="42" s="1"/>
  <c r="P134" i="42"/>
  <c r="I144" i="42"/>
  <c r="G29" i="42"/>
  <c r="I31" i="42"/>
  <c r="H3" i="42"/>
  <c r="H29" i="42"/>
  <c r="J29" i="42" s="1"/>
  <c r="L30" i="42" s="1"/>
  <c r="P19" i="42"/>
  <c r="I29" i="42"/>
  <c r="S27" i="42"/>
  <c r="I27" i="42" s="1"/>
  <c r="L29" i="42"/>
  <c r="L137" i="41"/>
  <c r="L139" i="41"/>
  <c r="H140" i="41"/>
  <c r="J140" i="41" s="1"/>
  <c r="V134" i="41"/>
  <c r="R142" i="41"/>
  <c r="I140" i="41" s="1"/>
  <c r="L141" i="41"/>
  <c r="Q27" i="41"/>
  <c r="I23" i="41" s="1"/>
  <c r="L147" i="41"/>
  <c r="AA229" i="41"/>
  <c r="L143" i="41"/>
  <c r="V25" i="41"/>
  <c r="Y114" i="41"/>
  <c r="AA114" i="41" s="1"/>
  <c r="P20" i="41"/>
  <c r="V20" i="41" s="1"/>
  <c r="P22" i="41"/>
  <c r="V22" i="41" s="1"/>
  <c r="P26" i="41"/>
  <c r="V26" i="41" s="1"/>
  <c r="L136" i="41"/>
  <c r="L138" i="41"/>
  <c r="L140" i="41"/>
  <c r="L142" i="41"/>
  <c r="G144" i="41"/>
  <c r="I146" i="41"/>
  <c r="P136" i="41"/>
  <c r="V136" i="41" s="1"/>
  <c r="H144" i="41"/>
  <c r="J144" i="41" s="1"/>
  <c r="H31" i="41"/>
  <c r="J31" i="41" s="1"/>
  <c r="L32" i="41" s="1"/>
  <c r="I144" i="41"/>
  <c r="L21" i="41"/>
  <c r="I31" i="41"/>
  <c r="L146" i="41"/>
  <c r="H3" i="41"/>
  <c r="P21" i="41"/>
  <c r="V21" i="41" s="1"/>
  <c r="H29" i="41"/>
  <c r="J29" i="41" s="1"/>
  <c r="L30" i="41" s="1"/>
  <c r="P19" i="41"/>
  <c r="I29" i="41"/>
  <c r="G136" i="41"/>
  <c r="G138" i="41"/>
  <c r="G140" i="41"/>
  <c r="G142" i="41"/>
  <c r="K149" i="41"/>
  <c r="L148" i="41" s="1"/>
  <c r="Q27" i="40"/>
  <c r="H23" i="40"/>
  <c r="J23" i="40" s="1"/>
  <c r="R27" i="40"/>
  <c r="I25" i="40" s="1"/>
  <c r="Q142" i="40"/>
  <c r="I138" i="40" s="1"/>
  <c r="V139" i="40"/>
  <c r="T27" i="40"/>
  <c r="I29" i="40" s="1"/>
  <c r="V25" i="40"/>
  <c r="AA229" i="40"/>
  <c r="J31" i="40"/>
  <c r="L32" i="40" s="1"/>
  <c r="U27" i="40"/>
  <c r="I31" i="40" s="1"/>
  <c r="S142" i="40"/>
  <c r="I142" i="40" s="1"/>
  <c r="T142" i="40"/>
  <c r="I144" i="40" s="1"/>
  <c r="V141" i="40"/>
  <c r="V138" i="40"/>
  <c r="I23" i="40"/>
  <c r="L24" i="40"/>
  <c r="H25" i="40"/>
  <c r="J25" i="40" s="1"/>
  <c r="L26" i="40" s="1"/>
  <c r="H27" i="40"/>
  <c r="J27" i="40" s="1"/>
  <c r="L28" i="40" s="1"/>
  <c r="Y114" i="40"/>
  <c r="AA114" i="40" s="1"/>
  <c r="H146" i="40"/>
  <c r="J146" i="40" s="1"/>
  <c r="L147" i="40" s="1"/>
  <c r="P20" i="40"/>
  <c r="V20" i="40" s="1"/>
  <c r="P22" i="40"/>
  <c r="V22" i="40" s="1"/>
  <c r="P26" i="40"/>
  <c r="V26" i="40" s="1"/>
  <c r="I146" i="40"/>
  <c r="P134" i="40"/>
  <c r="L21" i="40"/>
  <c r="L23" i="40"/>
  <c r="L25" i="40"/>
  <c r="L27" i="40"/>
  <c r="H3" i="40"/>
  <c r="P21" i="40"/>
  <c r="V21" i="40" s="1"/>
  <c r="H29" i="40"/>
  <c r="J29" i="40" s="1"/>
  <c r="L30" i="40" s="1"/>
  <c r="P19" i="40"/>
  <c r="G21" i="40"/>
  <c r="I27" i="39"/>
  <c r="L137" i="39"/>
  <c r="I25" i="39"/>
  <c r="J146" i="39"/>
  <c r="L147" i="39" s="1"/>
  <c r="J29" i="39"/>
  <c r="Q27" i="39"/>
  <c r="I23" i="39" s="1"/>
  <c r="H23" i="39"/>
  <c r="J23" i="39" s="1"/>
  <c r="L24" i="39" s="1"/>
  <c r="L30" i="39"/>
  <c r="I136" i="39"/>
  <c r="V142" i="39"/>
  <c r="V25" i="39"/>
  <c r="J144" i="39"/>
  <c r="L145" i="39" s="1"/>
  <c r="H25" i="39"/>
  <c r="J25" i="39" s="1"/>
  <c r="L26" i="39"/>
  <c r="H27" i="39"/>
  <c r="J27" i="39" s="1"/>
  <c r="L28" i="39"/>
  <c r="Y114" i="39"/>
  <c r="AA114" i="39" s="1"/>
  <c r="H146" i="39"/>
  <c r="P20" i="39"/>
  <c r="V20" i="39" s="1"/>
  <c r="P26" i="39"/>
  <c r="V26" i="39" s="1"/>
  <c r="I146" i="39"/>
  <c r="L21" i="39"/>
  <c r="L23" i="39"/>
  <c r="L25" i="39"/>
  <c r="L27" i="39"/>
  <c r="G29" i="39"/>
  <c r="I31" i="39"/>
  <c r="L146" i="39"/>
  <c r="H3" i="39"/>
  <c r="P21" i="39"/>
  <c r="V21" i="39" s="1"/>
  <c r="P19" i="39"/>
  <c r="I29" i="39"/>
  <c r="X229" i="39"/>
  <c r="AA229" i="39" s="1"/>
  <c r="G21" i="39"/>
  <c r="V135" i="38"/>
  <c r="Q142" i="38"/>
  <c r="Q27" i="38"/>
  <c r="I23" i="38" s="1"/>
  <c r="AA114" i="38"/>
  <c r="J146" i="38"/>
  <c r="L147" i="38" s="1"/>
  <c r="S27" i="38"/>
  <c r="I27" i="38" s="1"/>
  <c r="H142" i="38"/>
  <c r="J142" i="38" s="1"/>
  <c r="L143" i="38" s="1"/>
  <c r="V134" i="38"/>
  <c r="S142" i="38"/>
  <c r="I142" i="38" s="1"/>
  <c r="J29" i="38"/>
  <c r="U27" i="38"/>
  <c r="I31" i="38" s="1"/>
  <c r="T27" i="38"/>
  <c r="L30" i="38"/>
  <c r="P142" i="38"/>
  <c r="I136" i="38"/>
  <c r="V22" i="38"/>
  <c r="V26" i="38"/>
  <c r="V25" i="38"/>
  <c r="V24" i="38"/>
  <c r="R142" i="38"/>
  <c r="I140" i="38" s="1"/>
  <c r="L137" i="38"/>
  <c r="I138" i="38"/>
  <c r="V137" i="38"/>
  <c r="H23" i="38"/>
  <c r="J23" i="38" s="1"/>
  <c r="L24" i="38" s="1"/>
  <c r="H25" i="38"/>
  <c r="J25" i="38" s="1"/>
  <c r="L26" i="38"/>
  <c r="H27" i="38"/>
  <c r="J27" i="38" s="1"/>
  <c r="L28" i="38" s="1"/>
  <c r="Y114" i="38"/>
  <c r="H146" i="38"/>
  <c r="I146" i="38"/>
  <c r="H144" i="38"/>
  <c r="J144" i="38" s="1"/>
  <c r="L145" i="38" s="1"/>
  <c r="L21" i="38"/>
  <c r="L23" i="38"/>
  <c r="L25" i="38"/>
  <c r="L27" i="38"/>
  <c r="G29" i="38"/>
  <c r="L146" i="38"/>
  <c r="H3" i="38"/>
  <c r="P21" i="38"/>
  <c r="V21" i="38" s="1"/>
  <c r="P19" i="38"/>
  <c r="I29" i="38"/>
  <c r="V229" i="38"/>
  <c r="AA229" i="38" s="1"/>
  <c r="X229" i="38"/>
  <c r="G21" i="38"/>
  <c r="L30" i="37"/>
  <c r="R142" i="37"/>
  <c r="I140" i="37" s="1"/>
  <c r="I142" i="37"/>
  <c r="L137" i="37"/>
  <c r="J149" i="37"/>
  <c r="S27" i="37"/>
  <c r="I27" i="37" s="1"/>
  <c r="I138" i="37"/>
  <c r="L147" i="37"/>
  <c r="V135" i="37"/>
  <c r="V22" i="37"/>
  <c r="J144" i="37"/>
  <c r="L145" i="37" s="1"/>
  <c r="T27" i="37"/>
  <c r="H23" i="37"/>
  <c r="J23" i="37" s="1"/>
  <c r="L24" i="37" s="1"/>
  <c r="H25" i="37"/>
  <c r="J25" i="37" s="1"/>
  <c r="L26" i="37" s="1"/>
  <c r="L28" i="37"/>
  <c r="Y114" i="37"/>
  <c r="AA114" i="37" s="1"/>
  <c r="H146" i="37"/>
  <c r="J146" i="37" s="1"/>
  <c r="H144" i="37"/>
  <c r="H31" i="37"/>
  <c r="J31" i="37" s="1"/>
  <c r="L32" i="37" s="1"/>
  <c r="I144" i="37"/>
  <c r="L21" i="37"/>
  <c r="G29" i="37"/>
  <c r="I31" i="37"/>
  <c r="L146" i="37"/>
  <c r="H3" i="37"/>
  <c r="P21" i="37"/>
  <c r="V21" i="37" s="1"/>
  <c r="P19" i="37"/>
  <c r="I29" i="37"/>
  <c r="T142" i="37"/>
  <c r="V229" i="37"/>
  <c r="AA229" i="37" s="1"/>
  <c r="L29" i="37"/>
  <c r="I31" i="36"/>
  <c r="I142" i="36"/>
  <c r="I138" i="36"/>
  <c r="AA229" i="36"/>
  <c r="H25" i="36"/>
  <c r="J25" i="36" s="1"/>
  <c r="L26" i="36" s="1"/>
  <c r="L28" i="36"/>
  <c r="Y114" i="36"/>
  <c r="H146" i="36"/>
  <c r="J146" i="36" s="1"/>
  <c r="L147" i="36" s="1"/>
  <c r="H144" i="36"/>
  <c r="J144" i="36" s="1"/>
  <c r="L145" i="36" s="1"/>
  <c r="H31" i="36"/>
  <c r="J31" i="36" s="1"/>
  <c r="L32" i="36" s="1"/>
  <c r="P134" i="36"/>
  <c r="I144" i="36"/>
  <c r="G29" i="36"/>
  <c r="L146" i="36"/>
  <c r="P21" i="36"/>
  <c r="H29" i="36"/>
  <c r="J29" i="36" s="1"/>
  <c r="L30" i="36" s="1"/>
  <c r="P19" i="36"/>
  <c r="I29" i="36"/>
  <c r="L29" i="36"/>
  <c r="I142" i="35"/>
  <c r="Q27" i="35"/>
  <c r="I23" i="35" s="1"/>
  <c r="L28" i="35"/>
  <c r="J144" i="35"/>
  <c r="L145" i="35" s="1"/>
  <c r="J29" i="35"/>
  <c r="L30" i="35" s="1"/>
  <c r="I140" i="35"/>
  <c r="H23" i="35"/>
  <c r="J23" i="35" s="1"/>
  <c r="L24" i="35" s="1"/>
  <c r="H25" i="35"/>
  <c r="J25" i="35" s="1"/>
  <c r="L26" i="35" s="1"/>
  <c r="Y114" i="35"/>
  <c r="H146" i="35"/>
  <c r="J146" i="35" s="1"/>
  <c r="L147" i="35" s="1"/>
  <c r="H144" i="35"/>
  <c r="H31" i="35"/>
  <c r="J31" i="35" s="1"/>
  <c r="L32" i="35" s="1"/>
  <c r="P134" i="35"/>
  <c r="I144" i="35"/>
  <c r="G29" i="35"/>
  <c r="H3" i="35"/>
  <c r="H29" i="35"/>
  <c r="P19" i="35"/>
  <c r="I29" i="35"/>
  <c r="L29" i="35"/>
  <c r="H140" i="34"/>
  <c r="J140" i="34" s="1"/>
  <c r="R142" i="34"/>
  <c r="I140" i="34" s="1"/>
  <c r="I27" i="34"/>
  <c r="I25" i="34"/>
  <c r="U27" i="34"/>
  <c r="H31" i="34"/>
  <c r="J31" i="34" s="1"/>
  <c r="L32" i="34" s="1"/>
  <c r="I23" i="34"/>
  <c r="S142" i="34"/>
  <c r="I142" i="34" s="1"/>
  <c r="H23" i="34"/>
  <c r="J23" i="34" s="1"/>
  <c r="L24" i="34" s="1"/>
  <c r="Q27" i="34"/>
  <c r="J29" i="34"/>
  <c r="L30" i="34" s="1"/>
  <c r="L141" i="34"/>
  <c r="T142" i="34"/>
  <c r="I144" i="34" s="1"/>
  <c r="H144" i="34"/>
  <c r="J144" i="34" s="1"/>
  <c r="L139" i="34"/>
  <c r="L143" i="34"/>
  <c r="Q142" i="34"/>
  <c r="I138" i="34" s="1"/>
  <c r="P20" i="34"/>
  <c r="V20" i="34" s="1"/>
  <c r="P22" i="34"/>
  <c r="V22" i="34" s="1"/>
  <c r="P26" i="34"/>
  <c r="V26" i="34" s="1"/>
  <c r="L138" i="34"/>
  <c r="L140" i="34"/>
  <c r="L142" i="34"/>
  <c r="G144" i="34"/>
  <c r="I146" i="34"/>
  <c r="Y114" i="34"/>
  <c r="P136" i="34"/>
  <c r="V136" i="34" s="1"/>
  <c r="L23" i="34"/>
  <c r="L25" i="34"/>
  <c r="L27" i="34"/>
  <c r="G29" i="34"/>
  <c r="I31" i="34"/>
  <c r="L146" i="34"/>
  <c r="H3" i="34"/>
  <c r="P21" i="34"/>
  <c r="V21" i="34" s="1"/>
  <c r="L147" i="34"/>
  <c r="P19" i="34"/>
  <c r="I29" i="34"/>
  <c r="G136" i="34"/>
  <c r="G138" i="34"/>
  <c r="G140" i="34"/>
  <c r="G142" i="34"/>
  <c r="K149" i="34"/>
  <c r="X229" i="34"/>
  <c r="G21" i="34"/>
  <c r="V22" i="33"/>
  <c r="L147" i="33"/>
  <c r="Q142" i="33"/>
  <c r="I138" i="33"/>
  <c r="V24" i="33"/>
  <c r="L30" i="33"/>
  <c r="V25" i="33"/>
  <c r="R142" i="33"/>
  <c r="I140" i="33" s="1"/>
  <c r="S142" i="33"/>
  <c r="I142" i="33" s="1"/>
  <c r="J144" i="33"/>
  <c r="L145" i="33" s="1"/>
  <c r="K34" i="33"/>
  <c r="H23" i="33"/>
  <c r="J23" i="33" s="1"/>
  <c r="L24" i="33" s="1"/>
  <c r="L26" i="33"/>
  <c r="L28" i="33"/>
  <c r="Y114" i="33"/>
  <c r="AA114" i="33" s="1"/>
  <c r="H146" i="33"/>
  <c r="J146" i="33" s="1"/>
  <c r="H144" i="33"/>
  <c r="P134" i="33"/>
  <c r="I144" i="33"/>
  <c r="G29" i="33"/>
  <c r="I31" i="33"/>
  <c r="L146" i="33"/>
  <c r="H31" i="33"/>
  <c r="J31" i="33" s="1"/>
  <c r="L32" i="33" s="1"/>
  <c r="H29" i="33"/>
  <c r="J29" i="33" s="1"/>
  <c r="P21" i="33"/>
  <c r="V21" i="33" s="1"/>
  <c r="P19" i="33"/>
  <c r="V229" i="33"/>
  <c r="L29" i="33"/>
  <c r="F136" i="19"/>
  <c r="K164" i="11"/>
  <c r="Q27" i="36" l="1"/>
  <c r="I23" i="36" s="1"/>
  <c r="V21" i="36"/>
  <c r="H23" i="36"/>
  <c r="J23" i="36" s="1"/>
  <c r="L24" i="36" s="1"/>
  <c r="V20" i="36"/>
  <c r="V137" i="35"/>
  <c r="V136" i="35"/>
  <c r="H138" i="35"/>
  <c r="J138" i="35" s="1"/>
  <c r="L139" i="35" s="1"/>
  <c r="Q142" i="35"/>
  <c r="I138" i="35" s="1"/>
  <c r="AA229" i="35"/>
  <c r="AA114" i="35"/>
  <c r="AA229" i="34"/>
  <c r="V134" i="34"/>
  <c r="L136" i="34"/>
  <c r="L137" i="34"/>
  <c r="AA114" i="34"/>
  <c r="AA229" i="33"/>
  <c r="AA114" i="36"/>
  <c r="P27" i="42"/>
  <c r="H21" i="42"/>
  <c r="J21" i="42" s="1"/>
  <c r="V19" i="42"/>
  <c r="H136" i="42"/>
  <c r="J136" i="42" s="1"/>
  <c r="V134" i="42"/>
  <c r="P142" i="42"/>
  <c r="L145" i="41"/>
  <c r="J149" i="41"/>
  <c r="P27" i="41"/>
  <c r="H21" i="41"/>
  <c r="J21" i="41" s="1"/>
  <c r="V19" i="41"/>
  <c r="P142" i="41"/>
  <c r="H136" i="40"/>
  <c r="J136" i="40" s="1"/>
  <c r="V134" i="40"/>
  <c r="P142" i="40"/>
  <c r="P27" i="40"/>
  <c r="H21" i="40"/>
  <c r="J21" i="40" s="1"/>
  <c r="V19" i="40"/>
  <c r="P27" i="39"/>
  <c r="H21" i="39"/>
  <c r="J21" i="39" s="1"/>
  <c r="V19" i="39"/>
  <c r="J149" i="39"/>
  <c r="V142" i="38"/>
  <c r="P27" i="38"/>
  <c r="H21" i="38"/>
  <c r="J21" i="38" s="1"/>
  <c r="V19" i="38"/>
  <c r="J149" i="38"/>
  <c r="P27" i="37"/>
  <c r="H21" i="37"/>
  <c r="J21" i="37" s="1"/>
  <c r="V19" i="37"/>
  <c r="V142" i="37"/>
  <c r="H136" i="36"/>
  <c r="J136" i="36" s="1"/>
  <c r="V134" i="36"/>
  <c r="P142" i="36"/>
  <c r="P27" i="36"/>
  <c r="H21" i="36"/>
  <c r="J21" i="36" s="1"/>
  <c r="L21" i="36" s="1"/>
  <c r="V19" i="36"/>
  <c r="H136" i="35"/>
  <c r="J136" i="35" s="1"/>
  <c r="L136" i="35" s="1"/>
  <c r="V134" i="35"/>
  <c r="P142" i="35"/>
  <c r="P27" i="35"/>
  <c r="H21" i="35"/>
  <c r="J21" i="35" s="1"/>
  <c r="L21" i="35" s="1"/>
  <c r="V19" i="35"/>
  <c r="L145" i="34"/>
  <c r="J149" i="34"/>
  <c r="L148" i="34" s="1"/>
  <c r="P142" i="34"/>
  <c r="H21" i="34"/>
  <c r="J21" i="34" s="1"/>
  <c r="L21" i="34" s="1"/>
  <c r="P27" i="34"/>
  <c r="V19" i="34"/>
  <c r="P27" i="33"/>
  <c r="H21" i="33"/>
  <c r="J21" i="33" s="1"/>
  <c r="L21" i="33" s="1"/>
  <c r="V19" i="33"/>
  <c r="H136" i="33"/>
  <c r="J136" i="33" s="1"/>
  <c r="L136" i="33" s="1"/>
  <c r="V134" i="33"/>
  <c r="P142" i="33"/>
  <c r="AK20" i="32"/>
  <c r="AJ20" i="32"/>
  <c r="AI20" i="32"/>
  <c r="AH20" i="32"/>
  <c r="AG20" i="32"/>
  <c r="AF20" i="32"/>
  <c r="AE20" i="32"/>
  <c r="AD20" i="32"/>
  <c r="AC20" i="32"/>
  <c r="AB20" i="32"/>
  <c r="AA20" i="32"/>
  <c r="L23" i="36" l="1"/>
  <c r="I136" i="42"/>
  <c r="V142" i="42"/>
  <c r="J34" i="42"/>
  <c r="G3" i="42"/>
  <c r="L22" i="42"/>
  <c r="L137" i="42"/>
  <c r="J149" i="42"/>
  <c r="V27" i="42"/>
  <c r="I21" i="42"/>
  <c r="I136" i="41"/>
  <c r="V142" i="41"/>
  <c r="J34" i="41"/>
  <c r="G3" i="41"/>
  <c r="L22" i="41"/>
  <c r="V27" i="41"/>
  <c r="I21" i="41"/>
  <c r="V27" i="40"/>
  <c r="I21" i="40"/>
  <c r="I136" i="40"/>
  <c r="V142" i="40"/>
  <c r="J34" i="40"/>
  <c r="G3" i="40"/>
  <c r="L22" i="40"/>
  <c r="L137" i="40"/>
  <c r="J149" i="40"/>
  <c r="J34" i="39"/>
  <c r="G3" i="39"/>
  <c r="L22" i="39"/>
  <c r="V27" i="39"/>
  <c r="I21" i="39"/>
  <c r="V27" i="38"/>
  <c r="I21" i="38"/>
  <c r="J34" i="38"/>
  <c r="G3" i="38"/>
  <c r="L22" i="38"/>
  <c r="J34" i="37"/>
  <c r="G3" i="37"/>
  <c r="L22" i="37"/>
  <c r="V27" i="37"/>
  <c r="I21" i="37"/>
  <c r="V27" i="36"/>
  <c r="I21" i="36"/>
  <c r="V142" i="36"/>
  <c r="I136" i="36"/>
  <c r="J34" i="36"/>
  <c r="L33" i="36" s="1"/>
  <c r="G3" i="36"/>
  <c r="L22" i="36"/>
  <c r="L137" i="36"/>
  <c r="J149" i="36"/>
  <c r="V142" i="35"/>
  <c r="I136" i="35"/>
  <c r="J34" i="35"/>
  <c r="L33" i="35" s="1"/>
  <c r="G3" i="35"/>
  <c r="L22" i="35"/>
  <c r="V27" i="35"/>
  <c r="I21" i="35"/>
  <c r="L137" i="35"/>
  <c r="J149" i="35"/>
  <c r="L148" i="35" s="1"/>
  <c r="J34" i="34"/>
  <c r="L33" i="34" s="1"/>
  <c r="L22" i="34"/>
  <c r="G3" i="34"/>
  <c r="V27" i="34"/>
  <c r="I21" i="34"/>
  <c r="I136" i="34"/>
  <c r="V142" i="34"/>
  <c r="V142" i="33"/>
  <c r="I136" i="33"/>
  <c r="J34" i="33"/>
  <c r="L33" i="33" s="1"/>
  <c r="G3" i="33"/>
  <c r="L22" i="33"/>
  <c r="L137" i="33"/>
  <c r="J149" i="33"/>
  <c r="L148" i="33" s="1"/>
  <c r="I21" i="33"/>
  <c r="V27" i="33"/>
  <c r="AK4" i="32"/>
  <c r="AK36" i="32" s="1"/>
  <c r="AJ4" i="32"/>
  <c r="AJ36" i="32" s="1"/>
  <c r="AI4" i="32"/>
  <c r="AI36" i="32" s="1"/>
  <c r="AH4" i="32"/>
  <c r="AH36" i="32" s="1"/>
  <c r="AG4" i="32"/>
  <c r="AG36" i="32" s="1"/>
  <c r="AF4" i="32"/>
  <c r="AF36" i="32" s="1"/>
  <c r="AE4" i="32"/>
  <c r="AE36" i="32" s="1"/>
  <c r="AD4" i="32"/>
  <c r="AD36" i="32" s="1"/>
  <c r="AC4" i="32"/>
  <c r="AC36" i="32" s="1"/>
  <c r="AB4" i="32"/>
  <c r="AB36" i="32" s="1"/>
  <c r="AA4" i="32"/>
  <c r="AA36" i="32" s="1"/>
  <c r="E52" i="32"/>
  <c r="AA3" i="32"/>
  <c r="AB3" i="32"/>
  <c r="AC3" i="32"/>
  <c r="AD3" i="32"/>
  <c r="AE3" i="32"/>
  <c r="AF3" i="32"/>
  <c r="AG3" i="32"/>
  <c r="AH3" i="32"/>
  <c r="AI3" i="32"/>
  <c r="AJ3" i="32"/>
  <c r="AK3" i="32"/>
  <c r="AA5" i="32"/>
  <c r="AB5" i="32"/>
  <c r="AC5" i="32"/>
  <c r="AD5" i="32"/>
  <c r="AE5" i="32"/>
  <c r="AF5" i="32"/>
  <c r="AG5" i="32"/>
  <c r="AH5" i="32"/>
  <c r="AI5" i="32"/>
  <c r="AJ5" i="32"/>
  <c r="AK5" i="32"/>
  <c r="AA7" i="32"/>
  <c r="AB7" i="32"/>
  <c r="AC7" i="32"/>
  <c r="AD7" i="32"/>
  <c r="AE7" i="32"/>
  <c r="AF7" i="32"/>
  <c r="AG7" i="32"/>
  <c r="AH7" i="32"/>
  <c r="AI7" i="32"/>
  <c r="AJ7" i="32"/>
  <c r="AK7" i="32"/>
  <c r="AA8" i="32"/>
  <c r="AB8" i="32"/>
  <c r="AC8" i="32"/>
  <c r="AD8" i="32"/>
  <c r="AE8" i="32"/>
  <c r="AF8" i="32"/>
  <c r="AG8" i="32"/>
  <c r="AH8" i="32"/>
  <c r="AI8" i="32"/>
  <c r="AJ8" i="32"/>
  <c r="AK8" i="32"/>
  <c r="AA9" i="32"/>
  <c r="AB9" i="32"/>
  <c r="AC9" i="32"/>
  <c r="AD9" i="32"/>
  <c r="AE9" i="32"/>
  <c r="AF9" i="32"/>
  <c r="AG9" i="32"/>
  <c r="AH9" i="32"/>
  <c r="AI9" i="32"/>
  <c r="AJ9" i="32"/>
  <c r="AK9" i="32"/>
  <c r="AA10" i="32"/>
  <c r="AB10" i="32"/>
  <c r="AC10" i="32"/>
  <c r="AD10" i="32"/>
  <c r="AE10" i="32"/>
  <c r="AF10" i="32"/>
  <c r="AG10" i="32"/>
  <c r="AH10" i="32"/>
  <c r="AI10" i="32"/>
  <c r="AJ10" i="32"/>
  <c r="AK10" i="32"/>
  <c r="AA11" i="32"/>
  <c r="AB11" i="32"/>
  <c r="AC11" i="32"/>
  <c r="AD11" i="32"/>
  <c r="AE11" i="32"/>
  <c r="AF11" i="32"/>
  <c r="AG11" i="32"/>
  <c r="AH11" i="32"/>
  <c r="AI11" i="32"/>
  <c r="AJ11" i="32"/>
  <c r="AK11" i="32"/>
  <c r="AA12" i="32"/>
  <c r="AB12" i="32"/>
  <c r="AC12" i="32"/>
  <c r="AD12" i="32"/>
  <c r="AE12" i="32"/>
  <c r="AF12" i="32"/>
  <c r="AG12" i="32"/>
  <c r="AH12" i="32"/>
  <c r="AI12" i="32"/>
  <c r="AJ12" i="32"/>
  <c r="AK12" i="32"/>
  <c r="AA13" i="32"/>
  <c r="AB13" i="32"/>
  <c r="AC13" i="32"/>
  <c r="AD13" i="32"/>
  <c r="AE13" i="32"/>
  <c r="AF13" i="32"/>
  <c r="AG13" i="32"/>
  <c r="AH13" i="32"/>
  <c r="AI13" i="32"/>
  <c r="AJ13" i="32"/>
  <c r="AK13" i="32"/>
  <c r="AA14" i="32"/>
  <c r="AB14" i="32"/>
  <c r="AC14" i="32"/>
  <c r="AD14" i="32"/>
  <c r="AE14" i="32"/>
  <c r="AF14" i="32"/>
  <c r="AG14" i="32"/>
  <c r="AH14" i="32"/>
  <c r="AI14" i="32"/>
  <c r="AJ14" i="32"/>
  <c r="AK14" i="32"/>
  <c r="AA19" i="32"/>
  <c r="AB19" i="32"/>
  <c r="AC19" i="32"/>
  <c r="AD19" i="32"/>
  <c r="AE19" i="32"/>
  <c r="AF19" i="32"/>
  <c r="AG19" i="32"/>
  <c r="AH19" i="32"/>
  <c r="AI19" i="32"/>
  <c r="AJ19" i="32"/>
  <c r="AK19" i="32"/>
  <c r="AA21" i="32"/>
  <c r="AB21" i="32"/>
  <c r="AC21" i="32"/>
  <c r="AD21" i="32"/>
  <c r="AE21" i="32"/>
  <c r="AF21" i="32"/>
  <c r="AG21" i="32"/>
  <c r="AG37" i="32" s="1"/>
  <c r="AH21" i="32"/>
  <c r="AI21" i="32"/>
  <c r="AJ21" i="32"/>
  <c r="AK21" i="32"/>
  <c r="AK37" i="32" s="1"/>
  <c r="AA23" i="32"/>
  <c r="AB23" i="32"/>
  <c r="AC23" i="32"/>
  <c r="AD23" i="32"/>
  <c r="AE23" i="32"/>
  <c r="AF23" i="32"/>
  <c r="AG23" i="32"/>
  <c r="AH23" i="32"/>
  <c r="AH39" i="32" s="1"/>
  <c r="AI23" i="32"/>
  <c r="AJ23" i="32"/>
  <c r="AJ39" i="32" s="1"/>
  <c r="AK23" i="32"/>
  <c r="AA24" i="32"/>
  <c r="AB24" i="32"/>
  <c r="AC24" i="32"/>
  <c r="AD24" i="32"/>
  <c r="AE24" i="32"/>
  <c r="AF24" i="32"/>
  <c r="AG24" i="32"/>
  <c r="AH24" i="32"/>
  <c r="AI24" i="32"/>
  <c r="AJ24" i="32"/>
  <c r="AK24" i="32"/>
  <c r="AK40" i="32" s="1"/>
  <c r="AA25" i="32"/>
  <c r="AB25" i="32"/>
  <c r="AC25" i="32"/>
  <c r="AD25" i="32"/>
  <c r="AE25" i="32"/>
  <c r="AF25" i="32"/>
  <c r="AG25" i="32"/>
  <c r="AH25" i="32"/>
  <c r="AI25" i="32"/>
  <c r="AJ25" i="32"/>
  <c r="AK25" i="32"/>
  <c r="AA26" i="32"/>
  <c r="AB26" i="32"/>
  <c r="AC26" i="32"/>
  <c r="AC42" i="32" s="1"/>
  <c r="AD26" i="32"/>
  <c r="AE26" i="32"/>
  <c r="AF26" i="32"/>
  <c r="AG26" i="32"/>
  <c r="AH26" i="32"/>
  <c r="AI26" i="32"/>
  <c r="AJ26" i="32"/>
  <c r="AK26" i="32"/>
  <c r="AK42" i="32" s="1"/>
  <c r="AA27" i="32"/>
  <c r="AB27" i="32"/>
  <c r="AC27" i="32"/>
  <c r="AD27" i="32"/>
  <c r="AD43" i="32" s="1"/>
  <c r="AE27" i="32"/>
  <c r="AF27" i="32"/>
  <c r="AG27" i="32"/>
  <c r="AH27" i="32"/>
  <c r="AI27" i="32"/>
  <c r="AJ27" i="32"/>
  <c r="AK27" i="32"/>
  <c r="AA28" i="32"/>
  <c r="AA44" i="32" s="1"/>
  <c r="AB28" i="32"/>
  <c r="AC28" i="32"/>
  <c r="AD28" i="32"/>
  <c r="AD44" i="32" s="1"/>
  <c r="AE28" i="32"/>
  <c r="AE44" i="32" s="1"/>
  <c r="AF28" i="32"/>
  <c r="AG28" i="32"/>
  <c r="AH28" i="32"/>
  <c r="AI28" i="32"/>
  <c r="AJ28" i="32"/>
  <c r="AK28" i="32"/>
  <c r="AA29" i="32"/>
  <c r="AB29" i="32"/>
  <c r="AB45" i="32" s="1"/>
  <c r="AC29" i="32"/>
  <c r="AD29" i="32"/>
  <c r="AE29" i="32"/>
  <c r="AE45" i="32" s="1"/>
  <c r="AF29" i="32"/>
  <c r="AF45" i="32" s="1"/>
  <c r="AG29" i="32"/>
  <c r="AH29" i="32"/>
  <c r="AI29" i="32"/>
  <c r="AJ29" i="32"/>
  <c r="AK29" i="32"/>
  <c r="AA30" i="32"/>
  <c r="AA46" i="32" s="1"/>
  <c r="AB30" i="32"/>
  <c r="AC30" i="32"/>
  <c r="AC46" i="32" s="1"/>
  <c r="AD30" i="32"/>
  <c r="AE30" i="32"/>
  <c r="AF30" i="32"/>
  <c r="AF46" i="32" s="1"/>
  <c r="AG30" i="32"/>
  <c r="AG46" i="32" s="1"/>
  <c r="AH30" i="32"/>
  <c r="AI30" i="32"/>
  <c r="AJ30" i="32"/>
  <c r="AJ46" i="32" s="1"/>
  <c r="AK30" i="32"/>
  <c r="AD35" i="32"/>
  <c r="AG35" i="32"/>
  <c r="AH37" i="32"/>
  <c r="AI37" i="32"/>
  <c r="AI39" i="32"/>
  <c r="AJ40" i="32"/>
  <c r="AK41" i="32"/>
  <c r="AF35" i="32" l="1"/>
  <c r="AK46" i="32"/>
  <c r="AJ45" i="32"/>
  <c r="AG42" i="32"/>
  <c r="AF41" i="32"/>
  <c r="AE40" i="32"/>
  <c r="AD39" i="32"/>
  <c r="AC37" i="32"/>
  <c r="AI44" i="32"/>
  <c r="AJ35" i="32"/>
  <c r="AH35" i="32"/>
  <c r="AH46" i="32"/>
  <c r="AF44" i="32"/>
  <c r="AA39" i="32"/>
  <c r="AC40" i="32"/>
  <c r="AB39" i="32"/>
  <c r="AE43" i="32"/>
  <c r="AD42" i="32"/>
  <c r="AC45" i="32"/>
  <c r="AA37" i="32"/>
  <c r="AC41" i="32"/>
  <c r="AB40" i="32"/>
  <c r="AB35" i="32"/>
  <c r="AB43" i="32"/>
  <c r="AA42" i="32"/>
  <c r="AJ43" i="32"/>
  <c r="AI42" i="32"/>
  <c r="AH41" i="32"/>
  <c r="AG40" i="32"/>
  <c r="AF39" i="32"/>
  <c r="AE37" i="32"/>
  <c r="AI46" i="32"/>
  <c r="AH45" i="32"/>
  <c r="AG44" i="32"/>
  <c r="AE42" i="32"/>
  <c r="AD41" i="32"/>
  <c r="AG45" i="32"/>
  <c r="AH44" i="32"/>
  <c r="AD46" i="32"/>
  <c r="AK45" i="32"/>
  <c r="AJ44" i="32"/>
  <c r="AB44" i="32"/>
  <c r="AI43" i="32"/>
  <c r="AA43" i="32"/>
  <c r="AH42" i="32"/>
  <c r="AG41" i="32"/>
  <c r="AE39" i="32"/>
  <c r="AD37" i="32"/>
  <c r="AK35" i="32"/>
  <c r="AC35" i="32"/>
  <c r="AB46" i="32"/>
  <c r="AI45" i="32"/>
  <c r="AA45" i="32"/>
  <c r="AH32" i="32"/>
  <c r="AF32" i="32"/>
  <c r="AC32" i="32"/>
  <c r="AH43" i="32"/>
  <c r="AG43" i="32"/>
  <c r="AF42" i="32"/>
  <c r="AE41" i="32"/>
  <c r="AD16" i="32"/>
  <c r="AK39" i="32"/>
  <c r="AC39" i="32"/>
  <c r="AJ37" i="32"/>
  <c r="AB37" i="32"/>
  <c r="AI35" i="32"/>
  <c r="AA35" i="32"/>
  <c r="AJ32" i="32"/>
  <c r="AB32" i="32"/>
  <c r="AI32" i="32"/>
  <c r="AA32" i="32"/>
  <c r="AK16" i="32"/>
  <c r="AE46" i="32"/>
  <c r="AD45" i="32"/>
  <c r="AK44" i="32"/>
  <c r="AC44" i="32"/>
  <c r="AG32" i="32"/>
  <c r="AE16" i="32"/>
  <c r="AC16" i="32"/>
  <c r="AF16" i="32"/>
  <c r="AC43" i="32"/>
  <c r="AJ42" i="32"/>
  <c r="AB42" i="32"/>
  <c r="AI41" i="32"/>
  <c r="AA41" i="32"/>
  <c r="AH16" i="32"/>
  <c r="AG39" i="32"/>
  <c r="AF37" i="32"/>
  <c r="AE35" i="32"/>
  <c r="AH48" i="32"/>
  <c r="AJ48" i="32"/>
  <c r="AD40" i="32"/>
  <c r="AD48" i="32" s="1"/>
  <c r="AK43" i="32"/>
  <c r="AF43" i="32"/>
  <c r="AE32" i="32"/>
  <c r="AJ16" i="32"/>
  <c r="AB16" i="32"/>
  <c r="AJ41" i="32"/>
  <c r="AB41" i="32"/>
  <c r="AI40" i="32"/>
  <c r="AI48" i="32" s="1"/>
  <c r="AA40" i="32"/>
  <c r="AD32" i="32"/>
  <c r="AI16" i="32"/>
  <c r="AA16" i="32"/>
  <c r="AH40" i="32"/>
  <c r="AG16" i="32"/>
  <c r="AF40" i="32"/>
  <c r="AK32" i="32"/>
  <c r="AK48" i="32" l="1"/>
  <c r="AC48" i="32"/>
  <c r="AE48" i="32"/>
  <c r="AA48" i="32"/>
  <c r="AB48" i="32"/>
  <c r="AG48" i="32"/>
  <c r="AF48" i="32"/>
  <c r="Z228" i="20" l="1"/>
  <c r="Y228" i="20"/>
  <c r="X228" i="20"/>
  <c r="W228" i="20"/>
  <c r="V228" i="20"/>
  <c r="U228" i="20"/>
  <c r="T228" i="20"/>
  <c r="S228" i="20"/>
  <c r="O228" i="20"/>
  <c r="K228" i="20"/>
  <c r="Z227" i="20"/>
  <c r="Y227" i="20"/>
  <c r="X227" i="20"/>
  <c r="W227" i="20"/>
  <c r="V227" i="20"/>
  <c r="U227" i="20"/>
  <c r="T227" i="20"/>
  <c r="S227" i="20"/>
  <c r="O227" i="20"/>
  <c r="K227" i="20"/>
  <c r="Z226" i="20"/>
  <c r="Y226" i="20"/>
  <c r="X226" i="20"/>
  <c r="W226" i="20"/>
  <c r="V226" i="20"/>
  <c r="U226" i="20"/>
  <c r="T226" i="20"/>
  <c r="S226" i="20"/>
  <c r="O226" i="20"/>
  <c r="K226" i="20"/>
  <c r="Z225" i="20"/>
  <c r="Y225" i="20"/>
  <c r="X225" i="20"/>
  <c r="W225" i="20"/>
  <c r="V225" i="20"/>
  <c r="U225" i="20"/>
  <c r="T225" i="20"/>
  <c r="S225" i="20"/>
  <c r="O225" i="20"/>
  <c r="K225" i="20"/>
  <c r="Z224" i="20"/>
  <c r="Y224" i="20"/>
  <c r="X224" i="20"/>
  <c r="W224" i="20"/>
  <c r="V224" i="20"/>
  <c r="U224" i="20"/>
  <c r="T224" i="20"/>
  <c r="S224" i="20"/>
  <c r="O224" i="20"/>
  <c r="K224" i="20"/>
  <c r="Z223" i="20"/>
  <c r="Y223" i="20"/>
  <c r="X223" i="20"/>
  <c r="W223" i="20"/>
  <c r="V223" i="20"/>
  <c r="U223" i="20"/>
  <c r="T223" i="20"/>
  <c r="S223" i="20"/>
  <c r="O223" i="20"/>
  <c r="K223" i="20"/>
  <c r="Z222" i="20"/>
  <c r="Y222" i="20"/>
  <c r="X222" i="20"/>
  <c r="W222" i="20"/>
  <c r="V222" i="20"/>
  <c r="U222" i="20"/>
  <c r="T222" i="20"/>
  <c r="S222" i="20"/>
  <c r="O222" i="20"/>
  <c r="K222" i="20"/>
  <c r="Z221" i="20"/>
  <c r="Y221" i="20"/>
  <c r="X221" i="20"/>
  <c r="W221" i="20"/>
  <c r="V221" i="20"/>
  <c r="U221" i="20"/>
  <c r="T221" i="20"/>
  <c r="S221" i="20"/>
  <c r="O221" i="20"/>
  <c r="K221" i="20"/>
  <c r="Z220" i="20"/>
  <c r="Y220" i="20"/>
  <c r="X220" i="20"/>
  <c r="W220" i="20"/>
  <c r="V220" i="20"/>
  <c r="U220" i="20"/>
  <c r="T220" i="20"/>
  <c r="S220" i="20"/>
  <c r="O220" i="20"/>
  <c r="K220" i="20"/>
  <c r="Z219" i="20"/>
  <c r="Y219" i="20"/>
  <c r="X219" i="20"/>
  <c r="W219" i="20"/>
  <c r="V219" i="20"/>
  <c r="U219" i="20"/>
  <c r="T219" i="20"/>
  <c r="S219" i="20"/>
  <c r="O219" i="20"/>
  <c r="K219" i="20"/>
  <c r="Z218" i="20"/>
  <c r="Y218" i="20"/>
  <c r="X218" i="20"/>
  <c r="U139" i="20" s="1"/>
  <c r="W218" i="20"/>
  <c r="V218" i="20"/>
  <c r="U218" i="20"/>
  <c r="T218" i="20"/>
  <c r="S218" i="20"/>
  <c r="O218" i="20"/>
  <c r="K218" i="20"/>
  <c r="A218" i="20"/>
  <c r="Z217" i="20"/>
  <c r="Y217" i="20"/>
  <c r="X217" i="20"/>
  <c r="W217" i="20"/>
  <c r="V217" i="20"/>
  <c r="U217" i="20"/>
  <c r="T217" i="20"/>
  <c r="S217" i="20"/>
  <c r="O217" i="20"/>
  <c r="K217" i="20"/>
  <c r="Z216" i="20"/>
  <c r="Y216" i="20"/>
  <c r="X216" i="20"/>
  <c r="W216" i="20"/>
  <c r="V216" i="20"/>
  <c r="U216" i="20"/>
  <c r="T216" i="20"/>
  <c r="S216" i="20"/>
  <c r="O216" i="20"/>
  <c r="K216" i="20"/>
  <c r="Z215" i="20"/>
  <c r="Y215" i="20"/>
  <c r="X215" i="20"/>
  <c r="W215" i="20"/>
  <c r="V215" i="20"/>
  <c r="U215" i="20"/>
  <c r="T215" i="20"/>
  <c r="S215" i="20"/>
  <c r="O215" i="20"/>
  <c r="K215" i="20"/>
  <c r="Z214" i="20"/>
  <c r="Y214" i="20"/>
  <c r="X214" i="20"/>
  <c r="W214" i="20"/>
  <c r="V214" i="20"/>
  <c r="U214" i="20"/>
  <c r="T214" i="20"/>
  <c r="S214" i="20"/>
  <c r="O214" i="20"/>
  <c r="K214" i="20"/>
  <c r="Z213" i="20"/>
  <c r="Y213" i="20"/>
  <c r="X213" i="20"/>
  <c r="W213" i="20"/>
  <c r="V213" i="20"/>
  <c r="U213" i="20"/>
  <c r="T213" i="20"/>
  <c r="S213" i="20"/>
  <c r="O213" i="20"/>
  <c r="K213" i="20"/>
  <c r="Z212" i="20"/>
  <c r="Y212" i="20"/>
  <c r="X212" i="20"/>
  <c r="W212" i="20"/>
  <c r="V212" i="20"/>
  <c r="U212" i="20"/>
  <c r="T212" i="20"/>
  <c r="S212" i="20"/>
  <c r="O212" i="20"/>
  <c r="K212" i="20"/>
  <c r="Z211" i="20"/>
  <c r="Y211" i="20"/>
  <c r="X211" i="20"/>
  <c r="W211" i="20"/>
  <c r="V211" i="20"/>
  <c r="U211" i="20"/>
  <c r="T211" i="20"/>
  <c r="S211" i="20"/>
  <c r="O211" i="20"/>
  <c r="K211" i="20"/>
  <c r="Z210" i="20"/>
  <c r="Y210" i="20"/>
  <c r="X210" i="20"/>
  <c r="W210" i="20"/>
  <c r="V210" i="20"/>
  <c r="U210" i="20"/>
  <c r="T210" i="20"/>
  <c r="S210" i="20"/>
  <c r="O210" i="20"/>
  <c r="K210" i="20"/>
  <c r="Z209" i="20"/>
  <c r="Y209" i="20"/>
  <c r="X209" i="20"/>
  <c r="W209" i="20"/>
  <c r="V209" i="20"/>
  <c r="U209" i="20"/>
  <c r="T209" i="20"/>
  <c r="S209" i="20"/>
  <c r="O209" i="20"/>
  <c r="K209" i="20"/>
  <c r="Z208" i="20"/>
  <c r="Y208" i="20"/>
  <c r="X208" i="20"/>
  <c r="W208" i="20"/>
  <c r="V208" i="20"/>
  <c r="U208" i="20"/>
  <c r="T208" i="20"/>
  <c r="S208" i="20"/>
  <c r="O208" i="20"/>
  <c r="K208" i="20"/>
  <c r="Z207" i="20"/>
  <c r="Y207" i="20"/>
  <c r="X207" i="20"/>
  <c r="W207" i="20"/>
  <c r="T138" i="20" s="1"/>
  <c r="V207" i="20"/>
  <c r="U207" i="20"/>
  <c r="T207" i="20"/>
  <c r="S207" i="20"/>
  <c r="O207" i="20"/>
  <c r="K207" i="20"/>
  <c r="A207" i="20"/>
  <c r="Z206" i="20"/>
  <c r="T141" i="20" s="1"/>
  <c r="Y206" i="20"/>
  <c r="X206" i="20"/>
  <c r="W206" i="20"/>
  <c r="V206" i="20"/>
  <c r="U206" i="20"/>
  <c r="T206" i="20"/>
  <c r="S206" i="20"/>
  <c r="O206" i="20"/>
  <c r="K206" i="20"/>
  <c r="Z205" i="20"/>
  <c r="Y205" i="20"/>
  <c r="X205" i="20"/>
  <c r="W205" i="20"/>
  <c r="V205" i="20"/>
  <c r="U205" i="20"/>
  <c r="T205" i="20"/>
  <c r="S205" i="20"/>
  <c r="O205" i="20"/>
  <c r="K205" i="20"/>
  <c r="Z204" i="20"/>
  <c r="Y204" i="20"/>
  <c r="X204" i="20"/>
  <c r="W204" i="20"/>
  <c r="V204" i="20"/>
  <c r="U204" i="20"/>
  <c r="T204" i="20"/>
  <c r="S204" i="20"/>
  <c r="O204" i="20"/>
  <c r="K204" i="20"/>
  <c r="Z203" i="20"/>
  <c r="Y203" i="20"/>
  <c r="X203" i="20"/>
  <c r="W203" i="20"/>
  <c r="V203" i="20"/>
  <c r="U203" i="20"/>
  <c r="T203" i="20"/>
  <c r="S203" i="20"/>
  <c r="O203" i="20"/>
  <c r="K203" i="20"/>
  <c r="Z202" i="20"/>
  <c r="Y202" i="20"/>
  <c r="X202" i="20"/>
  <c r="W202" i="20"/>
  <c r="V202" i="20"/>
  <c r="U202" i="20"/>
  <c r="T202" i="20"/>
  <c r="S202" i="20"/>
  <c r="O202" i="20"/>
  <c r="K202" i="20"/>
  <c r="Z201" i="20"/>
  <c r="Y201" i="20"/>
  <c r="X201" i="20"/>
  <c r="W201" i="20"/>
  <c r="V201" i="20"/>
  <c r="U201" i="20"/>
  <c r="T201" i="20"/>
  <c r="S201" i="20"/>
  <c r="O201" i="20"/>
  <c r="K201" i="20"/>
  <c r="Z200" i="20"/>
  <c r="Y200" i="20"/>
  <c r="X200" i="20"/>
  <c r="W200" i="20"/>
  <c r="V200" i="20"/>
  <c r="U200" i="20"/>
  <c r="T200" i="20"/>
  <c r="S200" i="20"/>
  <c r="O200" i="20"/>
  <c r="K200" i="20"/>
  <c r="Z199" i="20"/>
  <c r="Y199" i="20"/>
  <c r="X199" i="20"/>
  <c r="W199" i="20"/>
  <c r="V199" i="20"/>
  <c r="U199" i="20"/>
  <c r="T199" i="20"/>
  <c r="S199" i="20"/>
  <c r="O199" i="20"/>
  <c r="K199" i="20"/>
  <c r="Z198" i="20"/>
  <c r="Y198" i="20"/>
  <c r="X198" i="20"/>
  <c r="W198" i="20"/>
  <c r="V198" i="20"/>
  <c r="U198" i="20"/>
  <c r="T198" i="20"/>
  <c r="S198" i="20"/>
  <c r="O198" i="20"/>
  <c r="K198" i="20"/>
  <c r="Z197" i="20"/>
  <c r="Y197" i="20"/>
  <c r="X197" i="20"/>
  <c r="W197" i="20"/>
  <c r="V197" i="20"/>
  <c r="U197" i="20"/>
  <c r="T197" i="20"/>
  <c r="S197" i="20"/>
  <c r="O197" i="20"/>
  <c r="K197" i="20"/>
  <c r="Z196" i="20"/>
  <c r="S141" i="20" s="1"/>
  <c r="Y196" i="20"/>
  <c r="X196" i="20"/>
  <c r="W196" i="20"/>
  <c r="V196" i="20"/>
  <c r="U196" i="20"/>
  <c r="T196" i="20"/>
  <c r="S196" i="20"/>
  <c r="O196" i="20"/>
  <c r="K196" i="20"/>
  <c r="B196" i="20"/>
  <c r="C196" i="20" s="1"/>
  <c r="B197" i="20" s="1"/>
  <c r="C197" i="20" s="1"/>
  <c r="B198" i="20" s="1"/>
  <c r="C198" i="20" s="1"/>
  <c r="B199" i="20" s="1"/>
  <c r="C199" i="20" s="1"/>
  <c r="B200" i="20" s="1"/>
  <c r="C200" i="20" s="1"/>
  <c r="B201" i="20" s="1"/>
  <c r="C201" i="20" s="1"/>
  <c r="B202" i="20" s="1"/>
  <c r="C202" i="20" s="1"/>
  <c r="B203" i="20" s="1"/>
  <c r="C203" i="20" s="1"/>
  <c r="B204" i="20" s="1"/>
  <c r="C204" i="20" s="1"/>
  <c r="B205" i="20" s="1"/>
  <c r="C205" i="20" s="1"/>
  <c r="B206" i="20" s="1"/>
  <c r="C206" i="20" s="1"/>
  <c r="A196" i="20"/>
  <c r="Z195" i="20"/>
  <c r="Y195" i="20"/>
  <c r="X195" i="20"/>
  <c r="W195" i="20"/>
  <c r="S138" i="20" s="1"/>
  <c r="V195" i="20"/>
  <c r="U195" i="20"/>
  <c r="T195" i="20"/>
  <c r="S195" i="20"/>
  <c r="O195" i="20"/>
  <c r="K195" i="20"/>
  <c r="Z194" i="20"/>
  <c r="Y194" i="20"/>
  <c r="X194" i="20"/>
  <c r="W194" i="20"/>
  <c r="V194" i="20"/>
  <c r="U194" i="20"/>
  <c r="T194" i="20"/>
  <c r="S194" i="20"/>
  <c r="O194" i="20"/>
  <c r="K194" i="20"/>
  <c r="Z193" i="20"/>
  <c r="Y193" i="20"/>
  <c r="X193" i="20"/>
  <c r="W193" i="20"/>
  <c r="V193" i="20"/>
  <c r="U193" i="20"/>
  <c r="T193" i="20"/>
  <c r="S193" i="20"/>
  <c r="O193" i="20"/>
  <c r="K193" i="20"/>
  <c r="Z192" i="20"/>
  <c r="Y192" i="20"/>
  <c r="X192" i="20"/>
  <c r="W192" i="20"/>
  <c r="V192" i="20"/>
  <c r="U192" i="20"/>
  <c r="T192" i="20"/>
  <c r="S192" i="20"/>
  <c r="O192" i="20"/>
  <c r="K192" i="20"/>
  <c r="Z191" i="20"/>
  <c r="Y191" i="20"/>
  <c r="X191" i="20"/>
  <c r="W191" i="20"/>
  <c r="V191" i="20"/>
  <c r="U191" i="20"/>
  <c r="T191" i="20"/>
  <c r="S191" i="20"/>
  <c r="O191" i="20"/>
  <c r="K191" i="20"/>
  <c r="Z190" i="20"/>
  <c r="Y190" i="20"/>
  <c r="X190" i="20"/>
  <c r="W190" i="20"/>
  <c r="V190" i="20"/>
  <c r="U190" i="20"/>
  <c r="T190" i="20"/>
  <c r="S190" i="20"/>
  <c r="O190" i="20"/>
  <c r="K190" i="20"/>
  <c r="Z189" i="20"/>
  <c r="Y189" i="20"/>
  <c r="X189" i="20"/>
  <c r="W189" i="20"/>
  <c r="V189" i="20"/>
  <c r="U189" i="20"/>
  <c r="T189" i="20"/>
  <c r="S189" i="20"/>
  <c r="O189" i="20"/>
  <c r="K189" i="20"/>
  <c r="Z188" i="20"/>
  <c r="Y188" i="20"/>
  <c r="X188" i="20"/>
  <c r="W188" i="20"/>
  <c r="V188" i="20"/>
  <c r="U188" i="20"/>
  <c r="T188" i="20"/>
  <c r="S188" i="20"/>
  <c r="O188" i="20"/>
  <c r="K188" i="20"/>
  <c r="Z187" i="20"/>
  <c r="Y187" i="20"/>
  <c r="X187" i="20"/>
  <c r="W187" i="20"/>
  <c r="V187" i="20"/>
  <c r="U187" i="20"/>
  <c r="T187" i="20"/>
  <c r="S187" i="20"/>
  <c r="O187" i="20"/>
  <c r="K187" i="20"/>
  <c r="Z186" i="20"/>
  <c r="Y186" i="20"/>
  <c r="X186" i="20"/>
  <c r="W186" i="20"/>
  <c r="V186" i="20"/>
  <c r="U186" i="20"/>
  <c r="T186" i="20"/>
  <c r="S186" i="20"/>
  <c r="O186" i="20"/>
  <c r="K186" i="20"/>
  <c r="Z185" i="20"/>
  <c r="Y185" i="20"/>
  <c r="X185" i="20"/>
  <c r="W185" i="20"/>
  <c r="V185" i="20"/>
  <c r="U185" i="20"/>
  <c r="T185" i="20"/>
  <c r="S185" i="20"/>
  <c r="O185" i="20"/>
  <c r="K185" i="20"/>
  <c r="B185" i="20"/>
  <c r="C185" i="20" s="1"/>
  <c r="B186" i="20" s="1"/>
  <c r="C186" i="20" s="1"/>
  <c r="B187" i="20" s="1"/>
  <c r="C187" i="20" s="1"/>
  <c r="B188" i="20" s="1"/>
  <c r="C188" i="20" s="1"/>
  <c r="B189" i="20" s="1"/>
  <c r="C189" i="20" s="1"/>
  <c r="B190" i="20" s="1"/>
  <c r="C190" i="20" s="1"/>
  <c r="B191" i="20" s="1"/>
  <c r="C191" i="20" s="1"/>
  <c r="B192" i="20" s="1"/>
  <c r="C192" i="20" s="1"/>
  <c r="B193" i="20" s="1"/>
  <c r="C193" i="20" s="1"/>
  <c r="B194" i="20" s="1"/>
  <c r="C194" i="20" s="1"/>
  <c r="B195" i="20" s="1"/>
  <c r="C195" i="20" s="1"/>
  <c r="A185" i="20"/>
  <c r="Z184" i="20"/>
  <c r="Y184" i="20"/>
  <c r="X184" i="20"/>
  <c r="W184" i="20"/>
  <c r="V184" i="20"/>
  <c r="U184" i="20"/>
  <c r="T184" i="20"/>
  <c r="S184" i="20"/>
  <c r="O184" i="20"/>
  <c r="K184" i="20"/>
  <c r="Z183" i="20"/>
  <c r="Y183" i="20"/>
  <c r="X183" i="20"/>
  <c r="W183" i="20"/>
  <c r="V183" i="20"/>
  <c r="U183" i="20"/>
  <c r="T183" i="20"/>
  <c r="S183" i="20"/>
  <c r="O183" i="20"/>
  <c r="K183" i="20"/>
  <c r="Z182" i="20"/>
  <c r="Y182" i="20"/>
  <c r="X182" i="20"/>
  <c r="W182" i="20"/>
  <c r="V182" i="20"/>
  <c r="U182" i="20"/>
  <c r="T182" i="20"/>
  <c r="S182" i="20"/>
  <c r="O182" i="20"/>
  <c r="K182" i="20"/>
  <c r="Z181" i="20"/>
  <c r="Y181" i="20"/>
  <c r="X181" i="20"/>
  <c r="W181" i="20"/>
  <c r="V181" i="20"/>
  <c r="U181" i="20"/>
  <c r="T181" i="20"/>
  <c r="S181" i="20"/>
  <c r="O181" i="20"/>
  <c r="K181" i="20"/>
  <c r="Z180" i="20"/>
  <c r="Y180" i="20"/>
  <c r="X180" i="20"/>
  <c r="W180" i="20"/>
  <c r="V180" i="20"/>
  <c r="U180" i="20"/>
  <c r="T180" i="20"/>
  <c r="S180" i="20"/>
  <c r="O180" i="20"/>
  <c r="K180" i="20"/>
  <c r="Z179" i="20"/>
  <c r="Y179" i="20"/>
  <c r="X179" i="20"/>
  <c r="W179" i="20"/>
  <c r="V179" i="20"/>
  <c r="U179" i="20"/>
  <c r="T179" i="20"/>
  <c r="S179" i="20"/>
  <c r="O179" i="20"/>
  <c r="K179" i="20"/>
  <c r="Z178" i="20"/>
  <c r="Y178" i="20"/>
  <c r="X178" i="20"/>
  <c r="W178" i="20"/>
  <c r="V178" i="20"/>
  <c r="U178" i="20"/>
  <c r="T178" i="20"/>
  <c r="S178" i="20"/>
  <c r="O178" i="20"/>
  <c r="K178" i="20"/>
  <c r="Z177" i="20"/>
  <c r="Y177" i="20"/>
  <c r="X177" i="20"/>
  <c r="W177" i="20"/>
  <c r="V177" i="20"/>
  <c r="U177" i="20"/>
  <c r="T177" i="20"/>
  <c r="S177" i="20"/>
  <c r="O177" i="20"/>
  <c r="K177" i="20"/>
  <c r="Z176" i="20"/>
  <c r="Y176" i="20"/>
  <c r="X176" i="20"/>
  <c r="W176" i="20"/>
  <c r="V176" i="20"/>
  <c r="U176" i="20"/>
  <c r="T176" i="20"/>
  <c r="S176" i="20"/>
  <c r="O176" i="20"/>
  <c r="K176" i="20"/>
  <c r="Z175" i="20"/>
  <c r="Y175" i="20"/>
  <c r="X175" i="20"/>
  <c r="Q139" i="20" s="1"/>
  <c r="W175" i="20"/>
  <c r="V175" i="20"/>
  <c r="U175" i="20"/>
  <c r="T175" i="20"/>
  <c r="S175" i="20"/>
  <c r="O175" i="20"/>
  <c r="K175" i="20"/>
  <c r="Z174" i="20"/>
  <c r="Y174" i="20"/>
  <c r="X174" i="20"/>
  <c r="W174" i="20"/>
  <c r="V174" i="20"/>
  <c r="U174" i="20"/>
  <c r="T174" i="20"/>
  <c r="S174" i="20"/>
  <c r="O174" i="20"/>
  <c r="K174" i="20"/>
  <c r="B174" i="20"/>
  <c r="C174" i="20" s="1"/>
  <c r="B175" i="20" s="1"/>
  <c r="C175" i="20" s="1"/>
  <c r="B176" i="20" s="1"/>
  <c r="C176" i="20" s="1"/>
  <c r="B177" i="20" s="1"/>
  <c r="C177" i="20" s="1"/>
  <c r="B178" i="20" s="1"/>
  <c r="C178" i="20" s="1"/>
  <c r="B179" i="20" s="1"/>
  <c r="C179" i="20" s="1"/>
  <c r="B180" i="20" s="1"/>
  <c r="C180" i="20" s="1"/>
  <c r="B181" i="20" s="1"/>
  <c r="C181" i="20" s="1"/>
  <c r="B182" i="20" s="1"/>
  <c r="C182" i="20" s="1"/>
  <c r="B183" i="20" s="1"/>
  <c r="C183" i="20" s="1"/>
  <c r="B184" i="20" s="1"/>
  <c r="C184" i="20" s="1"/>
  <c r="A174" i="20"/>
  <c r="Z173" i="20"/>
  <c r="Y173" i="20"/>
  <c r="X173" i="20"/>
  <c r="W173" i="20"/>
  <c r="V173" i="20"/>
  <c r="U173" i="20"/>
  <c r="T173" i="20"/>
  <c r="S173" i="20"/>
  <c r="O173" i="20"/>
  <c r="K173" i="20"/>
  <c r="Z172" i="20"/>
  <c r="Y172" i="20"/>
  <c r="X172" i="20"/>
  <c r="W172" i="20"/>
  <c r="V172" i="20"/>
  <c r="U172" i="20"/>
  <c r="T172" i="20"/>
  <c r="S172" i="20"/>
  <c r="O172" i="20"/>
  <c r="K172" i="20"/>
  <c r="Z171" i="20"/>
  <c r="Y171" i="20"/>
  <c r="X171" i="20"/>
  <c r="W171" i="20"/>
  <c r="V171" i="20"/>
  <c r="U171" i="20"/>
  <c r="T171" i="20"/>
  <c r="S171" i="20"/>
  <c r="O171" i="20"/>
  <c r="K171" i="20"/>
  <c r="Z170" i="20"/>
  <c r="Y170" i="20"/>
  <c r="X170" i="20"/>
  <c r="W170" i="20"/>
  <c r="V170" i="20"/>
  <c r="U170" i="20"/>
  <c r="T170" i="20"/>
  <c r="S170" i="20"/>
  <c r="O170" i="20"/>
  <c r="K170" i="20"/>
  <c r="Z169" i="20"/>
  <c r="Y169" i="20"/>
  <c r="X169" i="20"/>
  <c r="W169" i="20"/>
  <c r="V169" i="20"/>
  <c r="U169" i="20"/>
  <c r="T169" i="20"/>
  <c r="S169" i="20"/>
  <c r="O169" i="20"/>
  <c r="K169" i="20"/>
  <c r="Z168" i="20"/>
  <c r="Y168" i="20"/>
  <c r="X168" i="20"/>
  <c r="W168" i="20"/>
  <c r="V168" i="20"/>
  <c r="U168" i="20"/>
  <c r="T168" i="20"/>
  <c r="S168" i="20"/>
  <c r="O168" i="20"/>
  <c r="K168" i="20"/>
  <c r="Z167" i="20"/>
  <c r="Y167" i="20"/>
  <c r="X167" i="20"/>
  <c r="W167" i="20"/>
  <c r="V167" i="20"/>
  <c r="U167" i="20"/>
  <c r="T167" i="20"/>
  <c r="S167" i="20"/>
  <c r="O167" i="20"/>
  <c r="K167" i="20"/>
  <c r="Z166" i="20"/>
  <c r="P141" i="20" s="1"/>
  <c r="Y166" i="20"/>
  <c r="X166" i="20"/>
  <c r="W166" i="20"/>
  <c r="V166" i="20"/>
  <c r="U166" i="20"/>
  <c r="T166" i="20"/>
  <c r="S166" i="20"/>
  <c r="O166" i="20"/>
  <c r="K166" i="20"/>
  <c r="Z165" i="20"/>
  <c r="Y165" i="20"/>
  <c r="X165" i="20"/>
  <c r="W165" i="20"/>
  <c r="V165" i="20"/>
  <c r="U165" i="20"/>
  <c r="T165" i="20"/>
  <c r="S165" i="20"/>
  <c r="O165" i="20"/>
  <c r="K165" i="20"/>
  <c r="Z164" i="20"/>
  <c r="Y164" i="20"/>
  <c r="X164" i="20"/>
  <c r="W164" i="20"/>
  <c r="V164" i="20"/>
  <c r="U164" i="20"/>
  <c r="T164" i="20"/>
  <c r="S164" i="20"/>
  <c r="O164" i="20"/>
  <c r="K164" i="20"/>
  <c r="Z163" i="20"/>
  <c r="Y163" i="20"/>
  <c r="X163" i="20"/>
  <c r="W163" i="20"/>
  <c r="V163" i="20"/>
  <c r="P137" i="20" s="1"/>
  <c r="U163" i="20"/>
  <c r="T163" i="20"/>
  <c r="P135" i="20" s="1"/>
  <c r="S163" i="20"/>
  <c r="O163" i="20"/>
  <c r="K163" i="20"/>
  <c r="Z162" i="20"/>
  <c r="Y162" i="20"/>
  <c r="Y229" i="20" s="1"/>
  <c r="X162" i="20"/>
  <c r="W162" i="20"/>
  <c r="W229" i="20" s="1"/>
  <c r="V162" i="20"/>
  <c r="U162" i="20"/>
  <c r="T162" i="20"/>
  <c r="S162" i="20"/>
  <c r="O162" i="20"/>
  <c r="K162" i="20"/>
  <c r="B162" i="20"/>
  <c r="C162" i="20" s="1"/>
  <c r="B163" i="20" s="1"/>
  <c r="C163" i="20" s="1"/>
  <c r="B164" i="20" s="1"/>
  <c r="C164" i="20" s="1"/>
  <c r="B165" i="20" s="1"/>
  <c r="C165" i="20" s="1"/>
  <c r="B166" i="20" s="1"/>
  <c r="C166" i="20" s="1"/>
  <c r="B167" i="20" s="1"/>
  <c r="C167" i="20" s="1"/>
  <c r="B168" i="20" s="1"/>
  <c r="C168" i="20" s="1"/>
  <c r="B169" i="20" s="1"/>
  <c r="C169" i="20" s="1"/>
  <c r="B170" i="20" s="1"/>
  <c r="C170" i="20" s="1"/>
  <c r="B171" i="20" s="1"/>
  <c r="C171" i="20" s="1"/>
  <c r="B172" i="20" s="1"/>
  <c r="C172" i="20" s="1"/>
  <c r="B173" i="20" s="1"/>
  <c r="C173" i="20" s="1"/>
  <c r="A162" i="20"/>
  <c r="L158" i="20"/>
  <c r="K157" i="20"/>
  <c r="K156" i="20"/>
  <c r="K155" i="20"/>
  <c r="K154" i="20"/>
  <c r="K153" i="20"/>
  <c r="K152" i="20"/>
  <c r="K146" i="20"/>
  <c r="L146" i="20" s="1"/>
  <c r="F146" i="20"/>
  <c r="D146" i="20"/>
  <c r="A146" i="20"/>
  <c r="K144" i="20"/>
  <c r="L144" i="20" s="1"/>
  <c r="F144" i="20"/>
  <c r="D144" i="20"/>
  <c r="A144" i="20"/>
  <c r="K142" i="20"/>
  <c r="G142" i="20" s="1"/>
  <c r="F142" i="20"/>
  <c r="D142" i="20"/>
  <c r="A142" i="20"/>
  <c r="R141" i="20"/>
  <c r="Q141" i="20"/>
  <c r="U140" i="20"/>
  <c r="S140" i="20"/>
  <c r="R140" i="20"/>
  <c r="K140" i="20"/>
  <c r="G140" i="20" s="1"/>
  <c r="F140" i="20"/>
  <c r="D140" i="20"/>
  <c r="A140" i="20"/>
  <c r="T139" i="20"/>
  <c r="S139" i="20"/>
  <c r="R139" i="20"/>
  <c r="U138" i="20"/>
  <c r="Q138" i="20"/>
  <c r="P138" i="20"/>
  <c r="K138" i="20"/>
  <c r="G138" i="20" s="1"/>
  <c r="F138" i="20"/>
  <c r="D138" i="20"/>
  <c r="A138" i="20"/>
  <c r="T137" i="20"/>
  <c r="R137" i="20"/>
  <c r="Q137" i="20"/>
  <c r="U136" i="20"/>
  <c r="S136" i="20"/>
  <c r="R136" i="20"/>
  <c r="Q136" i="20"/>
  <c r="K136" i="20"/>
  <c r="F136" i="20"/>
  <c r="D136" i="20"/>
  <c r="Z21" i="32" s="1"/>
  <c r="A136" i="20"/>
  <c r="T135" i="20"/>
  <c r="S135" i="20"/>
  <c r="U134" i="20"/>
  <c r="S134" i="20"/>
  <c r="Q134" i="20"/>
  <c r="H138" i="20" s="1"/>
  <c r="P134" i="20"/>
  <c r="Z113" i="20"/>
  <c r="Y113" i="20"/>
  <c r="X113" i="20"/>
  <c r="W113" i="20"/>
  <c r="V113" i="20"/>
  <c r="U113" i="20"/>
  <c r="T113" i="20"/>
  <c r="S113" i="20"/>
  <c r="O113" i="20"/>
  <c r="K113" i="20"/>
  <c r="Z112" i="20"/>
  <c r="Y112" i="20"/>
  <c r="X112" i="20"/>
  <c r="W112" i="20"/>
  <c r="V112" i="20"/>
  <c r="U112" i="20"/>
  <c r="T112" i="20"/>
  <c r="S112" i="20"/>
  <c r="O112" i="20"/>
  <c r="K112" i="20"/>
  <c r="Z111" i="20"/>
  <c r="Y111" i="20"/>
  <c r="X111" i="20"/>
  <c r="W111" i="20"/>
  <c r="V111" i="20"/>
  <c r="U111" i="20"/>
  <c r="T111" i="20"/>
  <c r="S111" i="20"/>
  <c r="O111" i="20"/>
  <c r="K111" i="20"/>
  <c r="Z110" i="20"/>
  <c r="Y110" i="20"/>
  <c r="X110" i="20"/>
  <c r="W110" i="20"/>
  <c r="V110" i="20"/>
  <c r="U110" i="20"/>
  <c r="T110" i="20"/>
  <c r="S110" i="20"/>
  <c r="O110" i="20"/>
  <c r="K110" i="20"/>
  <c r="Z109" i="20"/>
  <c r="Y109" i="20"/>
  <c r="X109" i="20"/>
  <c r="W109" i="20"/>
  <c r="V109" i="20"/>
  <c r="U109" i="20"/>
  <c r="T109" i="20"/>
  <c r="S109" i="20"/>
  <c r="O109" i="20"/>
  <c r="K109" i="20"/>
  <c r="Z108" i="20"/>
  <c r="Y108" i="20"/>
  <c r="X108" i="20"/>
  <c r="W108" i="20"/>
  <c r="V108" i="20"/>
  <c r="U108" i="20"/>
  <c r="T108" i="20"/>
  <c r="S108" i="20"/>
  <c r="O108" i="20"/>
  <c r="K108" i="20"/>
  <c r="Z107" i="20"/>
  <c r="Y107" i="20"/>
  <c r="X107" i="20"/>
  <c r="W107" i="20"/>
  <c r="V107" i="20"/>
  <c r="U107" i="20"/>
  <c r="T107" i="20"/>
  <c r="S107" i="20"/>
  <c r="O107" i="20"/>
  <c r="K107" i="20"/>
  <c r="Z106" i="20"/>
  <c r="Y106" i="20"/>
  <c r="X106" i="20"/>
  <c r="W106" i="20"/>
  <c r="V106" i="20"/>
  <c r="U106" i="20"/>
  <c r="T106" i="20"/>
  <c r="S106" i="20"/>
  <c r="O106" i="20"/>
  <c r="K106" i="20"/>
  <c r="Z105" i="20"/>
  <c r="Y105" i="20"/>
  <c r="X105" i="20"/>
  <c r="W105" i="20"/>
  <c r="V105" i="20"/>
  <c r="U105" i="20"/>
  <c r="T105" i="20"/>
  <c r="S105" i="20"/>
  <c r="O105" i="20"/>
  <c r="K105" i="20"/>
  <c r="Z104" i="20"/>
  <c r="Y104" i="20"/>
  <c r="X104" i="20"/>
  <c r="W104" i="20"/>
  <c r="V104" i="20"/>
  <c r="U104" i="20"/>
  <c r="T104" i="20"/>
  <c r="S104" i="20"/>
  <c r="O104" i="20"/>
  <c r="K104" i="20"/>
  <c r="Z103" i="20"/>
  <c r="Y103" i="20"/>
  <c r="X103" i="20"/>
  <c r="W103" i="20"/>
  <c r="V103" i="20"/>
  <c r="U103" i="20"/>
  <c r="T103" i="20"/>
  <c r="S103" i="20"/>
  <c r="O103" i="20"/>
  <c r="K103" i="20"/>
  <c r="A103" i="20"/>
  <c r="Z102" i="20"/>
  <c r="Y102" i="20"/>
  <c r="X102" i="20"/>
  <c r="U24" i="20" s="1"/>
  <c r="W102" i="20"/>
  <c r="V102" i="20"/>
  <c r="U102" i="20"/>
  <c r="T102" i="20"/>
  <c r="S102" i="20"/>
  <c r="O102" i="20"/>
  <c r="K102" i="20"/>
  <c r="Z101" i="20"/>
  <c r="Y101" i="20"/>
  <c r="X101" i="20"/>
  <c r="W101" i="20"/>
  <c r="V101" i="20"/>
  <c r="U101" i="20"/>
  <c r="T101" i="20"/>
  <c r="S101" i="20"/>
  <c r="O101" i="20"/>
  <c r="K101" i="20"/>
  <c r="Z100" i="20"/>
  <c r="Y100" i="20"/>
  <c r="X100" i="20"/>
  <c r="W100" i="20"/>
  <c r="V100" i="20"/>
  <c r="U100" i="20"/>
  <c r="T100" i="20"/>
  <c r="S100" i="20"/>
  <c r="O100" i="20"/>
  <c r="K100" i="20"/>
  <c r="Z99" i="20"/>
  <c r="Y99" i="20"/>
  <c r="X99" i="20"/>
  <c r="W99" i="20"/>
  <c r="V99" i="20"/>
  <c r="U99" i="20"/>
  <c r="T99" i="20"/>
  <c r="S99" i="20"/>
  <c r="O99" i="20"/>
  <c r="K99" i="20"/>
  <c r="Z98" i="20"/>
  <c r="Y98" i="20"/>
  <c r="X98" i="20"/>
  <c r="W98" i="20"/>
  <c r="V98" i="20"/>
  <c r="U98" i="20"/>
  <c r="T98" i="20"/>
  <c r="S98" i="20"/>
  <c r="O98" i="20"/>
  <c r="K98" i="20"/>
  <c r="Z97" i="20"/>
  <c r="Y97" i="20"/>
  <c r="X97" i="20"/>
  <c r="W97" i="20"/>
  <c r="V97" i="20"/>
  <c r="U97" i="20"/>
  <c r="T97" i="20"/>
  <c r="S97" i="20"/>
  <c r="O97" i="20"/>
  <c r="K97" i="20"/>
  <c r="Z96" i="20"/>
  <c r="Y96" i="20"/>
  <c r="X96" i="20"/>
  <c r="W96" i="20"/>
  <c r="V96" i="20"/>
  <c r="U96" i="20"/>
  <c r="T96" i="20"/>
  <c r="S96" i="20"/>
  <c r="O96" i="20"/>
  <c r="K96" i="20"/>
  <c r="Z95" i="20"/>
  <c r="Y95" i="20"/>
  <c r="X95" i="20"/>
  <c r="W95" i="20"/>
  <c r="V95" i="20"/>
  <c r="T22" i="20" s="1"/>
  <c r="U95" i="20"/>
  <c r="T95" i="20"/>
  <c r="S95" i="20"/>
  <c r="O95" i="20"/>
  <c r="K95" i="20"/>
  <c r="Z94" i="20"/>
  <c r="Y94" i="20"/>
  <c r="X94" i="20"/>
  <c r="W94" i="20"/>
  <c r="V94" i="20"/>
  <c r="U94" i="20"/>
  <c r="T94" i="20"/>
  <c r="S94" i="20"/>
  <c r="O94" i="20"/>
  <c r="K94" i="20"/>
  <c r="Z93" i="20"/>
  <c r="Y93" i="20"/>
  <c r="X93" i="20"/>
  <c r="W93" i="20"/>
  <c r="V93" i="20"/>
  <c r="U93" i="20"/>
  <c r="T93" i="20"/>
  <c r="S93" i="20"/>
  <c r="O93" i="20"/>
  <c r="K93" i="20"/>
  <c r="Z92" i="20"/>
  <c r="Y92" i="20"/>
  <c r="X92" i="20"/>
  <c r="W92" i="20"/>
  <c r="V92" i="20"/>
  <c r="U92" i="20"/>
  <c r="T92" i="20"/>
  <c r="S92" i="20"/>
  <c r="O92" i="20"/>
  <c r="K92" i="20"/>
  <c r="A92" i="20"/>
  <c r="Z91" i="20"/>
  <c r="Y91" i="20"/>
  <c r="X91" i="20"/>
  <c r="W91" i="20"/>
  <c r="T23" i="20" s="1"/>
  <c r="V91" i="20"/>
  <c r="U91" i="20"/>
  <c r="T91" i="20"/>
  <c r="S91" i="20"/>
  <c r="O91" i="20"/>
  <c r="K91" i="20"/>
  <c r="Z90" i="20"/>
  <c r="Y90" i="20"/>
  <c r="X90" i="20"/>
  <c r="W90" i="20"/>
  <c r="V90" i="20"/>
  <c r="U90" i="20"/>
  <c r="T90" i="20"/>
  <c r="S90" i="20"/>
  <c r="O90" i="20"/>
  <c r="K90" i="20"/>
  <c r="Z89" i="20"/>
  <c r="Y89" i="20"/>
  <c r="X89" i="20"/>
  <c r="W89" i="20"/>
  <c r="V89" i="20"/>
  <c r="U89" i="20"/>
  <c r="T89" i="20"/>
  <c r="S89" i="20"/>
  <c r="O89" i="20"/>
  <c r="K89" i="20"/>
  <c r="Z88" i="20"/>
  <c r="Y88" i="20"/>
  <c r="X88" i="20"/>
  <c r="W88" i="20"/>
  <c r="V88" i="20"/>
  <c r="U88" i="20"/>
  <c r="T88" i="20"/>
  <c r="S88" i="20"/>
  <c r="O88" i="20"/>
  <c r="K88" i="20"/>
  <c r="Z87" i="20"/>
  <c r="Y87" i="20"/>
  <c r="X87" i="20"/>
  <c r="W87" i="20"/>
  <c r="V87" i="20"/>
  <c r="U87" i="20"/>
  <c r="T87" i="20"/>
  <c r="S87" i="20"/>
  <c r="O87" i="20"/>
  <c r="K87" i="20"/>
  <c r="Z86" i="20"/>
  <c r="Y86" i="20"/>
  <c r="X86" i="20"/>
  <c r="W86" i="20"/>
  <c r="V86" i="20"/>
  <c r="U86" i="20"/>
  <c r="T86" i="20"/>
  <c r="S86" i="20"/>
  <c r="O86" i="20"/>
  <c r="K86" i="20"/>
  <c r="Z85" i="20"/>
  <c r="Y85" i="20"/>
  <c r="X85" i="20"/>
  <c r="W85" i="20"/>
  <c r="V85" i="20"/>
  <c r="U85" i="20"/>
  <c r="T85" i="20"/>
  <c r="S85" i="20"/>
  <c r="O85" i="20"/>
  <c r="K85" i="20"/>
  <c r="Z84" i="20"/>
  <c r="Y84" i="20"/>
  <c r="X84" i="20"/>
  <c r="W84" i="20"/>
  <c r="V84" i="20"/>
  <c r="U84" i="20"/>
  <c r="T84" i="20"/>
  <c r="S84" i="20"/>
  <c r="O84" i="20"/>
  <c r="K84" i="20"/>
  <c r="Z83" i="20"/>
  <c r="Y83" i="20"/>
  <c r="X83" i="20"/>
  <c r="W83" i="20"/>
  <c r="V83" i="20"/>
  <c r="U83" i="20"/>
  <c r="T83" i="20"/>
  <c r="S83" i="20"/>
  <c r="O83" i="20"/>
  <c r="K83" i="20"/>
  <c r="Z82" i="20"/>
  <c r="Y82" i="20"/>
  <c r="X82" i="20"/>
  <c r="W82" i="20"/>
  <c r="V82" i="20"/>
  <c r="U82" i="20"/>
  <c r="T82" i="20"/>
  <c r="S82" i="20"/>
  <c r="O82" i="20"/>
  <c r="K82" i="20"/>
  <c r="Z81" i="20"/>
  <c r="Y81" i="20"/>
  <c r="X81" i="20"/>
  <c r="W81" i="20"/>
  <c r="V81" i="20"/>
  <c r="U81" i="20"/>
  <c r="T81" i="20"/>
  <c r="S81" i="20"/>
  <c r="O81" i="20"/>
  <c r="K81" i="20"/>
  <c r="B81" i="20"/>
  <c r="C81" i="20" s="1"/>
  <c r="B82" i="20" s="1"/>
  <c r="C82" i="20" s="1"/>
  <c r="B83" i="20" s="1"/>
  <c r="C83" i="20" s="1"/>
  <c r="B84" i="20" s="1"/>
  <c r="C84" i="20" s="1"/>
  <c r="B85" i="20" s="1"/>
  <c r="C85" i="20" s="1"/>
  <c r="B86" i="20" s="1"/>
  <c r="C86" i="20" s="1"/>
  <c r="B87" i="20" s="1"/>
  <c r="C87" i="20" s="1"/>
  <c r="B88" i="20" s="1"/>
  <c r="C88" i="20" s="1"/>
  <c r="B89" i="20" s="1"/>
  <c r="C89" i="20" s="1"/>
  <c r="B90" i="20" s="1"/>
  <c r="C90" i="20" s="1"/>
  <c r="B91" i="20" s="1"/>
  <c r="C91" i="20" s="1"/>
  <c r="A81" i="20"/>
  <c r="Z80" i="20"/>
  <c r="Y80" i="20"/>
  <c r="X80" i="20"/>
  <c r="W80" i="20"/>
  <c r="V80" i="20"/>
  <c r="U80" i="20"/>
  <c r="T80" i="20"/>
  <c r="S80" i="20"/>
  <c r="O80" i="20"/>
  <c r="K80" i="20"/>
  <c r="Z79" i="20"/>
  <c r="Y79" i="20"/>
  <c r="X79" i="20"/>
  <c r="W79" i="20"/>
  <c r="V79" i="20"/>
  <c r="U79" i="20"/>
  <c r="T79" i="20"/>
  <c r="S79" i="20"/>
  <c r="O79" i="20"/>
  <c r="K79" i="20"/>
  <c r="Z78" i="20"/>
  <c r="Y78" i="20"/>
  <c r="X78" i="20"/>
  <c r="W78" i="20"/>
  <c r="V78" i="20"/>
  <c r="U78" i="20"/>
  <c r="T78" i="20"/>
  <c r="S78" i="20"/>
  <c r="O78" i="20"/>
  <c r="K78" i="20"/>
  <c r="Z77" i="20"/>
  <c r="Y77" i="20"/>
  <c r="X77" i="20"/>
  <c r="W77" i="20"/>
  <c r="V77" i="20"/>
  <c r="U77" i="20"/>
  <c r="T77" i="20"/>
  <c r="S77" i="20"/>
  <c r="O77" i="20"/>
  <c r="K77" i="20"/>
  <c r="Z76" i="20"/>
  <c r="Y76" i="20"/>
  <c r="X76" i="20"/>
  <c r="W76" i="20"/>
  <c r="V76" i="20"/>
  <c r="U76" i="20"/>
  <c r="T76" i="20"/>
  <c r="S76" i="20"/>
  <c r="O76" i="20"/>
  <c r="K76" i="20"/>
  <c r="Z75" i="20"/>
  <c r="Y75" i="20"/>
  <c r="X75" i="20"/>
  <c r="W75" i="20"/>
  <c r="V75" i="20"/>
  <c r="U75" i="20"/>
  <c r="T75" i="20"/>
  <c r="S75" i="20"/>
  <c r="O75" i="20"/>
  <c r="K75" i="20"/>
  <c r="Z74" i="20"/>
  <c r="Y74" i="20"/>
  <c r="X74" i="20"/>
  <c r="W74" i="20"/>
  <c r="V74" i="20"/>
  <c r="U74" i="20"/>
  <c r="T74" i="20"/>
  <c r="S74" i="20"/>
  <c r="O74" i="20"/>
  <c r="K74" i="20"/>
  <c r="Z73" i="20"/>
  <c r="Y73" i="20"/>
  <c r="X73" i="20"/>
  <c r="W73" i="20"/>
  <c r="V73" i="20"/>
  <c r="U73" i="20"/>
  <c r="T73" i="20"/>
  <c r="S73" i="20"/>
  <c r="O73" i="20"/>
  <c r="K73" i="20"/>
  <c r="Z72" i="20"/>
  <c r="Y72" i="20"/>
  <c r="X72" i="20"/>
  <c r="W72" i="20"/>
  <c r="V72" i="20"/>
  <c r="U72" i="20"/>
  <c r="T72" i="20"/>
  <c r="S72" i="20"/>
  <c r="O72" i="20"/>
  <c r="K72" i="20"/>
  <c r="Z71" i="20"/>
  <c r="Y71" i="20"/>
  <c r="X71" i="20"/>
  <c r="W71" i="20"/>
  <c r="V71" i="20"/>
  <c r="U71" i="20"/>
  <c r="T71" i="20"/>
  <c r="S71" i="20"/>
  <c r="O71" i="20"/>
  <c r="K71" i="20"/>
  <c r="Z70" i="20"/>
  <c r="Y70" i="20"/>
  <c r="X70" i="20"/>
  <c r="W70" i="20"/>
  <c r="V70" i="20"/>
  <c r="U70" i="20"/>
  <c r="T70" i="20"/>
  <c r="S70" i="20"/>
  <c r="O70" i="20"/>
  <c r="K70" i="20"/>
  <c r="C70" i="20"/>
  <c r="B71" i="20" s="1"/>
  <c r="C71" i="20" s="1"/>
  <c r="B72" i="20" s="1"/>
  <c r="C72" i="20" s="1"/>
  <c r="B73" i="20" s="1"/>
  <c r="C73" i="20" s="1"/>
  <c r="B74" i="20" s="1"/>
  <c r="C74" i="20" s="1"/>
  <c r="B75" i="20" s="1"/>
  <c r="C75" i="20" s="1"/>
  <c r="B76" i="20" s="1"/>
  <c r="C76" i="20" s="1"/>
  <c r="B77" i="20" s="1"/>
  <c r="C77" i="20" s="1"/>
  <c r="B78" i="20" s="1"/>
  <c r="C78" i="20" s="1"/>
  <c r="B79" i="20" s="1"/>
  <c r="C79" i="20" s="1"/>
  <c r="B80" i="20" s="1"/>
  <c r="C80" i="20" s="1"/>
  <c r="B70" i="20"/>
  <c r="A70" i="20"/>
  <c r="Z69" i="20"/>
  <c r="Y69" i="20"/>
  <c r="X69" i="20"/>
  <c r="W69" i="20"/>
  <c r="V69" i="20"/>
  <c r="U69" i="20"/>
  <c r="T69" i="20"/>
  <c r="S69" i="20"/>
  <c r="O69" i="20"/>
  <c r="K69" i="20"/>
  <c r="Z68" i="20"/>
  <c r="Y68" i="20"/>
  <c r="X68" i="20"/>
  <c r="W68" i="20"/>
  <c r="V68" i="20"/>
  <c r="U68" i="20"/>
  <c r="T68" i="20"/>
  <c r="S68" i="20"/>
  <c r="O68" i="20"/>
  <c r="K68" i="20"/>
  <c r="Z67" i="20"/>
  <c r="Y67" i="20"/>
  <c r="X67" i="20"/>
  <c r="W67" i="20"/>
  <c r="V67" i="20"/>
  <c r="U67" i="20"/>
  <c r="T67" i="20"/>
  <c r="S67" i="20"/>
  <c r="O67" i="20"/>
  <c r="K67" i="20"/>
  <c r="Z66" i="20"/>
  <c r="Y66" i="20"/>
  <c r="X66" i="20"/>
  <c r="W66" i="20"/>
  <c r="V66" i="20"/>
  <c r="U66" i="20"/>
  <c r="T66" i="20"/>
  <c r="S66" i="20"/>
  <c r="O66" i="20"/>
  <c r="K66" i="20"/>
  <c r="Z65" i="20"/>
  <c r="Y65" i="20"/>
  <c r="X65" i="20"/>
  <c r="W65" i="20"/>
  <c r="V65" i="20"/>
  <c r="U65" i="20"/>
  <c r="T65" i="20"/>
  <c r="S65" i="20"/>
  <c r="O65" i="20"/>
  <c r="K65" i="20"/>
  <c r="Z64" i="20"/>
  <c r="Y64" i="20"/>
  <c r="X64" i="20"/>
  <c r="W64" i="20"/>
  <c r="V64" i="20"/>
  <c r="U64" i="20"/>
  <c r="T64" i="20"/>
  <c r="S64" i="20"/>
  <c r="O64" i="20"/>
  <c r="K64" i="20"/>
  <c r="Z63" i="20"/>
  <c r="Y63" i="20"/>
  <c r="X63" i="20"/>
  <c r="W63" i="20"/>
  <c r="V63" i="20"/>
  <c r="U63" i="20"/>
  <c r="T63" i="20"/>
  <c r="S63" i="20"/>
  <c r="O63" i="20"/>
  <c r="K63" i="20"/>
  <c r="Z62" i="20"/>
  <c r="Y62" i="20"/>
  <c r="X62" i="20"/>
  <c r="W62" i="20"/>
  <c r="V62" i="20"/>
  <c r="U62" i="20"/>
  <c r="T62" i="20"/>
  <c r="S62" i="20"/>
  <c r="O62" i="20"/>
  <c r="K62" i="20"/>
  <c r="Z61" i="20"/>
  <c r="Y61" i="20"/>
  <c r="X61" i="20"/>
  <c r="W61" i="20"/>
  <c r="V61" i="20"/>
  <c r="U61" i="20"/>
  <c r="T61" i="20"/>
  <c r="S61" i="20"/>
  <c r="O61" i="20"/>
  <c r="K61" i="20"/>
  <c r="Z60" i="20"/>
  <c r="Y60" i="20"/>
  <c r="X60" i="20"/>
  <c r="W60" i="20"/>
  <c r="V60" i="20"/>
  <c r="U60" i="20"/>
  <c r="T60" i="20"/>
  <c r="S60" i="20"/>
  <c r="Q19" i="20" s="1"/>
  <c r="O60" i="20"/>
  <c r="K60" i="20"/>
  <c r="Z59" i="20"/>
  <c r="Y59" i="20"/>
  <c r="X59" i="20"/>
  <c r="W59" i="20"/>
  <c r="V59" i="20"/>
  <c r="U59" i="20"/>
  <c r="T59" i="20"/>
  <c r="S59" i="20"/>
  <c r="O59" i="20"/>
  <c r="K59" i="20"/>
  <c r="B59" i="20"/>
  <c r="C59" i="20" s="1"/>
  <c r="B60" i="20" s="1"/>
  <c r="C60" i="20" s="1"/>
  <c r="B61" i="20" s="1"/>
  <c r="C61" i="20" s="1"/>
  <c r="B62" i="20" s="1"/>
  <c r="C62" i="20" s="1"/>
  <c r="B63" i="20" s="1"/>
  <c r="C63" i="20" s="1"/>
  <c r="B64" i="20" s="1"/>
  <c r="C64" i="20" s="1"/>
  <c r="B65" i="20" s="1"/>
  <c r="C65" i="20" s="1"/>
  <c r="B66" i="20" s="1"/>
  <c r="C66" i="20" s="1"/>
  <c r="B67" i="20" s="1"/>
  <c r="C67" i="20" s="1"/>
  <c r="B68" i="20" s="1"/>
  <c r="C68" i="20" s="1"/>
  <c r="B69" i="20" s="1"/>
  <c r="C69" i="20" s="1"/>
  <c r="A59" i="20"/>
  <c r="Z58" i="20"/>
  <c r="Y58" i="20"/>
  <c r="X58" i="20"/>
  <c r="Q24" i="20" s="1"/>
  <c r="W58" i="20"/>
  <c r="V58" i="20"/>
  <c r="Q22" i="20" s="1"/>
  <c r="U58" i="20"/>
  <c r="T58" i="20"/>
  <c r="S58" i="20"/>
  <c r="O58" i="20"/>
  <c r="K58" i="20"/>
  <c r="Z57" i="20"/>
  <c r="Y57" i="20"/>
  <c r="X57" i="20"/>
  <c r="W57" i="20"/>
  <c r="V57" i="20"/>
  <c r="U57" i="20"/>
  <c r="T57" i="20"/>
  <c r="S57" i="20"/>
  <c r="O57" i="20"/>
  <c r="K57" i="20"/>
  <c r="Z56" i="20"/>
  <c r="Y56" i="20"/>
  <c r="X56" i="20"/>
  <c r="W56" i="20"/>
  <c r="V56" i="20"/>
  <c r="U56" i="20"/>
  <c r="T56" i="20"/>
  <c r="S56" i="20"/>
  <c r="O56" i="20"/>
  <c r="K56" i="20"/>
  <c r="Z55" i="20"/>
  <c r="Y55" i="20"/>
  <c r="X55" i="20"/>
  <c r="W55" i="20"/>
  <c r="V55" i="20"/>
  <c r="U55" i="20"/>
  <c r="T55" i="20"/>
  <c r="S55" i="20"/>
  <c r="O55" i="20"/>
  <c r="K55" i="20"/>
  <c r="Z54" i="20"/>
  <c r="Y54" i="20"/>
  <c r="X54" i="20"/>
  <c r="W54" i="20"/>
  <c r="V54" i="20"/>
  <c r="U54" i="20"/>
  <c r="T54" i="20"/>
  <c r="S54" i="20"/>
  <c r="O54" i="20"/>
  <c r="K54" i="20"/>
  <c r="Z53" i="20"/>
  <c r="Y53" i="20"/>
  <c r="X53" i="20"/>
  <c r="W53" i="20"/>
  <c r="V53" i="20"/>
  <c r="U53" i="20"/>
  <c r="T53" i="20"/>
  <c r="S53" i="20"/>
  <c r="O53" i="20"/>
  <c r="K53" i="20"/>
  <c r="Z52" i="20"/>
  <c r="Y52" i="20"/>
  <c r="X52" i="20"/>
  <c r="W52" i="20"/>
  <c r="V52" i="20"/>
  <c r="U52" i="20"/>
  <c r="T52" i="20"/>
  <c r="S52" i="20"/>
  <c r="O52" i="20"/>
  <c r="K52" i="20"/>
  <c r="Z51" i="20"/>
  <c r="Y51" i="20"/>
  <c r="X51" i="20"/>
  <c r="W51" i="20"/>
  <c r="V51" i="20"/>
  <c r="U51" i="20"/>
  <c r="T51" i="20"/>
  <c r="S51" i="20"/>
  <c r="O51" i="20"/>
  <c r="K51" i="20"/>
  <c r="Z50" i="20"/>
  <c r="Y50" i="20"/>
  <c r="X50" i="20"/>
  <c r="P24" i="20" s="1"/>
  <c r="W50" i="20"/>
  <c r="V50" i="20"/>
  <c r="U50" i="20"/>
  <c r="T50" i="20"/>
  <c r="S50" i="20"/>
  <c r="O50" i="20"/>
  <c r="K50" i="20"/>
  <c r="Z49" i="20"/>
  <c r="Y49" i="20"/>
  <c r="X49" i="20"/>
  <c r="W49" i="20"/>
  <c r="V49" i="20"/>
  <c r="U49" i="20"/>
  <c r="T49" i="20"/>
  <c r="S49" i="20"/>
  <c r="O49" i="20"/>
  <c r="K49" i="20"/>
  <c r="Z48" i="20"/>
  <c r="Y48" i="20"/>
  <c r="P25" i="20" s="1"/>
  <c r="X48" i="20"/>
  <c r="W48" i="20"/>
  <c r="V48" i="20"/>
  <c r="U48" i="20"/>
  <c r="P21" i="20" s="1"/>
  <c r="T48" i="20"/>
  <c r="S48" i="20"/>
  <c r="O48" i="20"/>
  <c r="K48" i="20"/>
  <c r="Z47" i="20"/>
  <c r="Y47" i="20"/>
  <c r="X47" i="20"/>
  <c r="W47" i="20"/>
  <c r="W114" i="20" s="1"/>
  <c r="V47" i="20"/>
  <c r="U47" i="20"/>
  <c r="T47" i="20"/>
  <c r="S47" i="20"/>
  <c r="O47" i="20"/>
  <c r="K47" i="20"/>
  <c r="B47" i="20"/>
  <c r="C47" i="20" s="1"/>
  <c r="B48" i="20" s="1"/>
  <c r="C48" i="20" s="1"/>
  <c r="B49" i="20" s="1"/>
  <c r="C49" i="20" s="1"/>
  <c r="B50" i="20" s="1"/>
  <c r="C50" i="20" s="1"/>
  <c r="B51" i="20" s="1"/>
  <c r="C51" i="20" s="1"/>
  <c r="B52" i="20" s="1"/>
  <c r="C52" i="20" s="1"/>
  <c r="B53" i="20" s="1"/>
  <c r="C53" i="20" s="1"/>
  <c r="B54" i="20" s="1"/>
  <c r="C54" i="20" s="1"/>
  <c r="B55" i="20" s="1"/>
  <c r="C55" i="20" s="1"/>
  <c r="B56" i="20" s="1"/>
  <c r="C56" i="20" s="1"/>
  <c r="B57" i="20" s="1"/>
  <c r="C57" i="20" s="1"/>
  <c r="B58" i="20" s="1"/>
  <c r="C58" i="20" s="1"/>
  <c r="A47" i="20"/>
  <c r="L43" i="20"/>
  <c r="K42" i="20"/>
  <c r="K41" i="20"/>
  <c r="K40" i="20"/>
  <c r="K39" i="20"/>
  <c r="K38" i="20"/>
  <c r="K37" i="20"/>
  <c r="K31" i="20"/>
  <c r="L31" i="20" s="1"/>
  <c r="F31" i="20"/>
  <c r="D31" i="20"/>
  <c r="A31" i="20"/>
  <c r="K29" i="20"/>
  <c r="G29" i="20"/>
  <c r="F29" i="20"/>
  <c r="D29" i="20"/>
  <c r="A29" i="20"/>
  <c r="K27" i="20"/>
  <c r="G27" i="20" s="1"/>
  <c r="F27" i="20"/>
  <c r="D27" i="20"/>
  <c r="A27" i="20"/>
  <c r="U26" i="20"/>
  <c r="S26" i="20"/>
  <c r="R26" i="20"/>
  <c r="Q26" i="20"/>
  <c r="T25" i="20"/>
  <c r="S25" i="20"/>
  <c r="K25" i="20"/>
  <c r="G25" i="20" s="1"/>
  <c r="F25" i="20"/>
  <c r="D25" i="20"/>
  <c r="A25" i="20"/>
  <c r="S24" i="20"/>
  <c r="S23" i="20"/>
  <c r="R23" i="20"/>
  <c r="Q23" i="20"/>
  <c r="K23" i="20"/>
  <c r="G23" i="20" s="1"/>
  <c r="F23" i="20"/>
  <c r="D23" i="20"/>
  <c r="A23" i="20"/>
  <c r="U22" i="20"/>
  <c r="S22" i="20"/>
  <c r="R22" i="20"/>
  <c r="T21" i="20"/>
  <c r="S21" i="20"/>
  <c r="R21" i="20"/>
  <c r="K21" i="20"/>
  <c r="F21" i="20"/>
  <c r="Z4" i="32" s="1"/>
  <c r="D21" i="20"/>
  <c r="A21" i="20"/>
  <c r="U20" i="20"/>
  <c r="S20" i="20"/>
  <c r="Q20" i="20"/>
  <c r="P20" i="20"/>
  <c r="T19" i="20"/>
  <c r="R19" i="20"/>
  <c r="P19" i="20"/>
  <c r="Z228" i="19"/>
  <c r="Y228" i="19"/>
  <c r="X228" i="19"/>
  <c r="W228" i="19"/>
  <c r="V228" i="19"/>
  <c r="U228" i="19"/>
  <c r="T228" i="19"/>
  <c r="S228" i="19"/>
  <c r="O228" i="19"/>
  <c r="K228" i="19"/>
  <c r="Z227" i="19"/>
  <c r="Y227" i="19"/>
  <c r="X227" i="19"/>
  <c r="W227" i="19"/>
  <c r="V227" i="19"/>
  <c r="U227" i="19"/>
  <c r="T227" i="19"/>
  <c r="S227" i="19"/>
  <c r="O227" i="19"/>
  <c r="K227" i="19"/>
  <c r="Z226" i="19"/>
  <c r="Y226" i="19"/>
  <c r="X226" i="19"/>
  <c r="W226" i="19"/>
  <c r="V226" i="19"/>
  <c r="U226" i="19"/>
  <c r="T226" i="19"/>
  <c r="S226" i="19"/>
  <c r="O226" i="19"/>
  <c r="K226" i="19"/>
  <c r="Z225" i="19"/>
  <c r="Y225" i="19"/>
  <c r="X225" i="19"/>
  <c r="W225" i="19"/>
  <c r="V225" i="19"/>
  <c r="U225" i="19"/>
  <c r="T225" i="19"/>
  <c r="S225" i="19"/>
  <c r="O225" i="19"/>
  <c r="K225" i="19"/>
  <c r="Z224" i="19"/>
  <c r="Y224" i="19"/>
  <c r="X224" i="19"/>
  <c r="W224" i="19"/>
  <c r="V224" i="19"/>
  <c r="U224" i="19"/>
  <c r="T224" i="19"/>
  <c r="S224" i="19"/>
  <c r="O224" i="19"/>
  <c r="K224" i="19"/>
  <c r="Z223" i="19"/>
  <c r="Y223" i="19"/>
  <c r="X223" i="19"/>
  <c r="W223" i="19"/>
  <c r="V223" i="19"/>
  <c r="U223" i="19"/>
  <c r="T223" i="19"/>
  <c r="S223" i="19"/>
  <c r="O223" i="19"/>
  <c r="K223" i="19"/>
  <c r="Z222" i="19"/>
  <c r="Y222" i="19"/>
  <c r="X222" i="19"/>
  <c r="W222" i="19"/>
  <c r="V222" i="19"/>
  <c r="U222" i="19"/>
  <c r="T222" i="19"/>
  <c r="S222" i="19"/>
  <c r="O222" i="19"/>
  <c r="K222" i="19"/>
  <c r="Z221" i="19"/>
  <c r="U141" i="19" s="1"/>
  <c r="Y221" i="19"/>
  <c r="X221" i="19"/>
  <c r="W221" i="19"/>
  <c r="V221" i="19"/>
  <c r="U221" i="19"/>
  <c r="T221" i="19"/>
  <c r="S221" i="19"/>
  <c r="O221" i="19"/>
  <c r="K221" i="19"/>
  <c r="Z220" i="19"/>
  <c r="Y220" i="19"/>
  <c r="X220" i="19"/>
  <c r="W220" i="19"/>
  <c r="V220" i="19"/>
  <c r="U220" i="19"/>
  <c r="T220" i="19"/>
  <c r="U135" i="19" s="1"/>
  <c r="S220" i="19"/>
  <c r="O220" i="19"/>
  <c r="K220" i="19"/>
  <c r="Z219" i="19"/>
  <c r="Y219" i="19"/>
  <c r="X219" i="19"/>
  <c r="W219" i="19"/>
  <c r="V219" i="19"/>
  <c r="U137" i="19" s="1"/>
  <c r="U219" i="19"/>
  <c r="T219" i="19"/>
  <c r="S219" i="19"/>
  <c r="O219" i="19"/>
  <c r="K219" i="19"/>
  <c r="Z218" i="19"/>
  <c r="Y218" i="19"/>
  <c r="X218" i="19"/>
  <c r="U139" i="19" s="1"/>
  <c r="W218" i="19"/>
  <c r="V218" i="19"/>
  <c r="U218" i="19"/>
  <c r="T218" i="19"/>
  <c r="S218" i="19"/>
  <c r="O218" i="19"/>
  <c r="K218" i="19"/>
  <c r="A218" i="19"/>
  <c r="Z217" i="19"/>
  <c r="Y217" i="19"/>
  <c r="X217" i="19"/>
  <c r="W217" i="19"/>
  <c r="V217" i="19"/>
  <c r="U217" i="19"/>
  <c r="T217" i="19"/>
  <c r="S217" i="19"/>
  <c r="O217" i="19"/>
  <c r="K217" i="19"/>
  <c r="Z216" i="19"/>
  <c r="Y216" i="19"/>
  <c r="X216" i="19"/>
  <c r="W216" i="19"/>
  <c r="V216" i="19"/>
  <c r="U216" i="19"/>
  <c r="T216" i="19"/>
  <c r="S216" i="19"/>
  <c r="O216" i="19"/>
  <c r="K216" i="19"/>
  <c r="Z215" i="19"/>
  <c r="Y215" i="19"/>
  <c r="X215" i="19"/>
  <c r="W215" i="19"/>
  <c r="V215" i="19"/>
  <c r="U215" i="19"/>
  <c r="T215" i="19"/>
  <c r="S215" i="19"/>
  <c r="O215" i="19"/>
  <c r="K215" i="19"/>
  <c r="Z214" i="19"/>
  <c r="Y214" i="19"/>
  <c r="X214" i="19"/>
  <c r="W214" i="19"/>
  <c r="V214" i="19"/>
  <c r="U214" i="19"/>
  <c r="T214" i="19"/>
  <c r="S214" i="19"/>
  <c r="O214" i="19"/>
  <c r="K214" i="19"/>
  <c r="Z213" i="19"/>
  <c r="Y213" i="19"/>
  <c r="X213" i="19"/>
  <c r="W213" i="19"/>
  <c r="V213" i="19"/>
  <c r="U213" i="19"/>
  <c r="T213" i="19"/>
  <c r="S213" i="19"/>
  <c r="O213" i="19"/>
  <c r="K213" i="19"/>
  <c r="Z212" i="19"/>
  <c r="Y212" i="19"/>
  <c r="X212" i="19"/>
  <c r="W212" i="19"/>
  <c r="V212" i="19"/>
  <c r="U212" i="19"/>
  <c r="T212" i="19"/>
  <c r="S212" i="19"/>
  <c r="O212" i="19"/>
  <c r="K212" i="19"/>
  <c r="Z211" i="19"/>
  <c r="Y211" i="19"/>
  <c r="X211" i="19"/>
  <c r="W211" i="19"/>
  <c r="V211" i="19"/>
  <c r="U211" i="19"/>
  <c r="T211" i="19"/>
  <c r="S211" i="19"/>
  <c r="O211" i="19"/>
  <c r="K211" i="19"/>
  <c r="Z210" i="19"/>
  <c r="Y210" i="19"/>
  <c r="T140" i="19" s="1"/>
  <c r="X210" i="19"/>
  <c r="W210" i="19"/>
  <c r="V210" i="19"/>
  <c r="U210" i="19"/>
  <c r="T210" i="19"/>
  <c r="S210" i="19"/>
  <c r="O210" i="19"/>
  <c r="K210" i="19"/>
  <c r="Z209" i="19"/>
  <c r="Y209" i="19"/>
  <c r="X209" i="19"/>
  <c r="W209" i="19"/>
  <c r="V209" i="19"/>
  <c r="U209" i="19"/>
  <c r="T209" i="19"/>
  <c r="S209" i="19"/>
  <c r="T134" i="19" s="1"/>
  <c r="O209" i="19"/>
  <c r="K209" i="19"/>
  <c r="Z208" i="19"/>
  <c r="Y208" i="19"/>
  <c r="X208" i="19"/>
  <c r="W208" i="19"/>
  <c r="V208" i="19"/>
  <c r="U208" i="19"/>
  <c r="T136" i="19" s="1"/>
  <c r="T208" i="19"/>
  <c r="S208" i="19"/>
  <c r="O208" i="19"/>
  <c r="K208" i="19"/>
  <c r="Z207" i="19"/>
  <c r="Y207" i="19"/>
  <c r="X207" i="19"/>
  <c r="W207" i="19"/>
  <c r="T138" i="19" s="1"/>
  <c r="V207" i="19"/>
  <c r="U207" i="19"/>
  <c r="T207" i="19"/>
  <c r="S207" i="19"/>
  <c r="O207" i="19"/>
  <c r="K207" i="19"/>
  <c r="A207" i="19"/>
  <c r="Z206" i="19"/>
  <c r="T141" i="19" s="1"/>
  <c r="Y206" i="19"/>
  <c r="X206" i="19"/>
  <c r="W206" i="19"/>
  <c r="V206" i="19"/>
  <c r="U206" i="19"/>
  <c r="T206" i="19"/>
  <c r="S206" i="19"/>
  <c r="O206" i="19"/>
  <c r="K206" i="19"/>
  <c r="Z205" i="19"/>
  <c r="Y205" i="19"/>
  <c r="X205" i="19"/>
  <c r="W205" i="19"/>
  <c r="V205" i="19"/>
  <c r="U205" i="19"/>
  <c r="T205" i="19"/>
  <c r="S205" i="19"/>
  <c r="O205" i="19"/>
  <c r="K205" i="19"/>
  <c r="Z204" i="19"/>
  <c r="Y204" i="19"/>
  <c r="X204" i="19"/>
  <c r="W204" i="19"/>
  <c r="V204" i="19"/>
  <c r="U204" i="19"/>
  <c r="T204" i="19"/>
  <c r="S204" i="19"/>
  <c r="O204" i="19"/>
  <c r="K204" i="19"/>
  <c r="Z203" i="19"/>
  <c r="Y203" i="19"/>
  <c r="X203" i="19"/>
  <c r="W203" i="19"/>
  <c r="V203" i="19"/>
  <c r="U203" i="19"/>
  <c r="T203" i="19"/>
  <c r="S203" i="19"/>
  <c r="O203" i="19"/>
  <c r="K203" i="19"/>
  <c r="Z202" i="19"/>
  <c r="Y202" i="19"/>
  <c r="X202" i="19"/>
  <c r="W202" i="19"/>
  <c r="V202" i="19"/>
  <c r="U202" i="19"/>
  <c r="T202" i="19"/>
  <c r="S202" i="19"/>
  <c r="O202" i="19"/>
  <c r="K202" i="19"/>
  <c r="Z201" i="19"/>
  <c r="Y201" i="19"/>
  <c r="X201" i="19"/>
  <c r="W201" i="19"/>
  <c r="V201" i="19"/>
  <c r="U201" i="19"/>
  <c r="T201" i="19"/>
  <c r="S201" i="19"/>
  <c r="O201" i="19"/>
  <c r="K201" i="19"/>
  <c r="Z200" i="19"/>
  <c r="Y200" i="19"/>
  <c r="X200" i="19"/>
  <c r="W200" i="19"/>
  <c r="V200" i="19"/>
  <c r="U200" i="19"/>
  <c r="T200" i="19"/>
  <c r="S200" i="19"/>
  <c r="O200" i="19"/>
  <c r="K200" i="19"/>
  <c r="Z199" i="19"/>
  <c r="Y199" i="19"/>
  <c r="X199" i="19"/>
  <c r="W199" i="19"/>
  <c r="V199" i="19"/>
  <c r="U199" i="19"/>
  <c r="T199" i="19"/>
  <c r="S199" i="19"/>
  <c r="O199" i="19"/>
  <c r="K199" i="19"/>
  <c r="Z198" i="19"/>
  <c r="Y198" i="19"/>
  <c r="X198" i="19"/>
  <c r="W198" i="19"/>
  <c r="V198" i="19"/>
  <c r="U198" i="19"/>
  <c r="T198" i="19"/>
  <c r="S198" i="19"/>
  <c r="O198" i="19"/>
  <c r="K198" i="19"/>
  <c r="Z197" i="19"/>
  <c r="Y197" i="19"/>
  <c r="X197" i="19"/>
  <c r="W197" i="19"/>
  <c r="V197" i="19"/>
  <c r="U197" i="19"/>
  <c r="T197" i="19"/>
  <c r="S197" i="19"/>
  <c r="O197" i="19"/>
  <c r="K197" i="19"/>
  <c r="Z196" i="19"/>
  <c r="Y196" i="19"/>
  <c r="X196" i="19"/>
  <c r="S139" i="19" s="1"/>
  <c r="W196" i="19"/>
  <c r="V196" i="19"/>
  <c r="U196" i="19"/>
  <c r="T196" i="19"/>
  <c r="S135" i="19" s="1"/>
  <c r="S196" i="19"/>
  <c r="O196" i="19"/>
  <c r="K196" i="19"/>
  <c r="C196" i="19"/>
  <c r="B197" i="19" s="1"/>
  <c r="C197" i="19" s="1"/>
  <c r="B198" i="19" s="1"/>
  <c r="C198" i="19" s="1"/>
  <c r="B199" i="19" s="1"/>
  <c r="C199" i="19" s="1"/>
  <c r="B200" i="19" s="1"/>
  <c r="C200" i="19" s="1"/>
  <c r="B201" i="19" s="1"/>
  <c r="C201" i="19" s="1"/>
  <c r="B202" i="19" s="1"/>
  <c r="C202" i="19" s="1"/>
  <c r="B203" i="19" s="1"/>
  <c r="C203" i="19" s="1"/>
  <c r="B204" i="19" s="1"/>
  <c r="C204" i="19" s="1"/>
  <c r="B205" i="19" s="1"/>
  <c r="C205" i="19" s="1"/>
  <c r="B206" i="19" s="1"/>
  <c r="C206" i="19" s="1"/>
  <c r="B196" i="19"/>
  <c r="A196" i="19"/>
  <c r="Z195" i="19"/>
  <c r="S141" i="19" s="1"/>
  <c r="Y195" i="19"/>
  <c r="S140" i="19" s="1"/>
  <c r="X195" i="19"/>
  <c r="W195" i="19"/>
  <c r="S138" i="19" s="1"/>
  <c r="V195" i="19"/>
  <c r="S137" i="19" s="1"/>
  <c r="U195" i="19"/>
  <c r="S136" i="19" s="1"/>
  <c r="T195" i="19"/>
  <c r="S195" i="19"/>
  <c r="O195" i="19"/>
  <c r="K195" i="19"/>
  <c r="Z194" i="19"/>
  <c r="Y194" i="19"/>
  <c r="X194" i="19"/>
  <c r="W194" i="19"/>
  <c r="V194" i="19"/>
  <c r="U194" i="19"/>
  <c r="T194" i="19"/>
  <c r="S194" i="19"/>
  <c r="O194" i="19"/>
  <c r="K194" i="19"/>
  <c r="Z193" i="19"/>
  <c r="Y193" i="19"/>
  <c r="X193" i="19"/>
  <c r="W193" i="19"/>
  <c r="V193" i="19"/>
  <c r="U193" i="19"/>
  <c r="T193" i="19"/>
  <c r="S193" i="19"/>
  <c r="O193" i="19"/>
  <c r="K193" i="19"/>
  <c r="Z192" i="19"/>
  <c r="Y192" i="19"/>
  <c r="X192" i="19"/>
  <c r="W192" i="19"/>
  <c r="V192" i="19"/>
  <c r="U192" i="19"/>
  <c r="T192" i="19"/>
  <c r="S192" i="19"/>
  <c r="O192" i="19"/>
  <c r="K192" i="19"/>
  <c r="Z191" i="19"/>
  <c r="Y191" i="19"/>
  <c r="X191" i="19"/>
  <c r="W191" i="19"/>
  <c r="V191" i="19"/>
  <c r="U191" i="19"/>
  <c r="T191" i="19"/>
  <c r="S191" i="19"/>
  <c r="O191" i="19"/>
  <c r="K191" i="19"/>
  <c r="Z190" i="19"/>
  <c r="Y190" i="19"/>
  <c r="X190" i="19"/>
  <c r="W190" i="19"/>
  <c r="V190" i="19"/>
  <c r="U190" i="19"/>
  <c r="T190" i="19"/>
  <c r="S190" i="19"/>
  <c r="O190" i="19"/>
  <c r="K190" i="19"/>
  <c r="Z189" i="19"/>
  <c r="Y189" i="19"/>
  <c r="X189" i="19"/>
  <c r="W189" i="19"/>
  <c r="V189" i="19"/>
  <c r="U189" i="19"/>
  <c r="T189" i="19"/>
  <c r="S189" i="19"/>
  <c r="O189" i="19"/>
  <c r="K189" i="19"/>
  <c r="Z188" i="19"/>
  <c r="Y188" i="19"/>
  <c r="X188" i="19"/>
  <c r="W188" i="19"/>
  <c r="V188" i="19"/>
  <c r="U188" i="19"/>
  <c r="T188" i="19"/>
  <c r="S188" i="19"/>
  <c r="O188" i="19"/>
  <c r="K188" i="19"/>
  <c r="Z187" i="19"/>
  <c r="Y187" i="19"/>
  <c r="X187" i="19"/>
  <c r="W187" i="19"/>
  <c r="V187" i="19"/>
  <c r="U187" i="19"/>
  <c r="T187" i="19"/>
  <c r="S187" i="19"/>
  <c r="O187" i="19"/>
  <c r="K187" i="19"/>
  <c r="Z186" i="19"/>
  <c r="Y186" i="19"/>
  <c r="X186" i="19"/>
  <c r="W186" i="19"/>
  <c r="V186" i="19"/>
  <c r="U186" i="19"/>
  <c r="T186" i="19"/>
  <c r="S186" i="19"/>
  <c r="R134" i="19" s="1"/>
  <c r="O186" i="19"/>
  <c r="K186" i="19"/>
  <c r="Z185" i="19"/>
  <c r="Y185" i="19"/>
  <c r="R140" i="19" s="1"/>
  <c r="X185" i="19"/>
  <c r="W185" i="19"/>
  <c r="V185" i="19"/>
  <c r="U185" i="19"/>
  <c r="R136" i="19" s="1"/>
  <c r="T185" i="19"/>
  <c r="S185" i="19"/>
  <c r="O185" i="19"/>
  <c r="K185" i="19"/>
  <c r="B185" i="19"/>
  <c r="C185" i="19" s="1"/>
  <c r="B186" i="19" s="1"/>
  <c r="C186" i="19" s="1"/>
  <c r="B187" i="19" s="1"/>
  <c r="C187" i="19" s="1"/>
  <c r="B188" i="19" s="1"/>
  <c r="C188" i="19" s="1"/>
  <c r="B189" i="19" s="1"/>
  <c r="C189" i="19" s="1"/>
  <c r="B190" i="19" s="1"/>
  <c r="C190" i="19" s="1"/>
  <c r="B191" i="19" s="1"/>
  <c r="C191" i="19" s="1"/>
  <c r="B192" i="19" s="1"/>
  <c r="C192" i="19" s="1"/>
  <c r="B193" i="19" s="1"/>
  <c r="C193" i="19" s="1"/>
  <c r="B194" i="19" s="1"/>
  <c r="C194" i="19" s="1"/>
  <c r="B195" i="19" s="1"/>
  <c r="C195" i="19" s="1"/>
  <c r="A185" i="19"/>
  <c r="Z184" i="19"/>
  <c r="R141" i="19" s="1"/>
  <c r="Y184" i="19"/>
  <c r="X184" i="19"/>
  <c r="W184" i="19"/>
  <c r="R138" i="19" s="1"/>
  <c r="V184" i="19"/>
  <c r="R137" i="19" s="1"/>
  <c r="U184" i="19"/>
  <c r="T184" i="19"/>
  <c r="R135" i="19" s="1"/>
  <c r="S184" i="19"/>
  <c r="O184" i="19"/>
  <c r="K184" i="19"/>
  <c r="Z183" i="19"/>
  <c r="Y183" i="19"/>
  <c r="X183" i="19"/>
  <c r="W183" i="19"/>
  <c r="V183" i="19"/>
  <c r="U183" i="19"/>
  <c r="T183" i="19"/>
  <c r="S183" i="19"/>
  <c r="O183" i="19"/>
  <c r="K183" i="19"/>
  <c r="Z182" i="19"/>
  <c r="Y182" i="19"/>
  <c r="X182" i="19"/>
  <c r="W182" i="19"/>
  <c r="V182" i="19"/>
  <c r="U182" i="19"/>
  <c r="T182" i="19"/>
  <c r="S182" i="19"/>
  <c r="O182" i="19"/>
  <c r="K182" i="19"/>
  <c r="Z181" i="19"/>
  <c r="Y181" i="19"/>
  <c r="X181" i="19"/>
  <c r="W181" i="19"/>
  <c r="V181" i="19"/>
  <c r="U181" i="19"/>
  <c r="T181" i="19"/>
  <c r="S181" i="19"/>
  <c r="O181" i="19"/>
  <c r="K181" i="19"/>
  <c r="Z180" i="19"/>
  <c r="Y180" i="19"/>
  <c r="X180" i="19"/>
  <c r="W180" i="19"/>
  <c r="V180" i="19"/>
  <c r="U180" i="19"/>
  <c r="T180" i="19"/>
  <c r="S180" i="19"/>
  <c r="O180" i="19"/>
  <c r="K180" i="19"/>
  <c r="Z179" i="19"/>
  <c r="Y179" i="19"/>
  <c r="X179" i="19"/>
  <c r="W179" i="19"/>
  <c r="V179" i="19"/>
  <c r="U179" i="19"/>
  <c r="T179" i="19"/>
  <c r="S179" i="19"/>
  <c r="O179" i="19"/>
  <c r="K179" i="19"/>
  <c r="Z178" i="19"/>
  <c r="Y178" i="19"/>
  <c r="X178" i="19"/>
  <c r="W178" i="19"/>
  <c r="V178" i="19"/>
  <c r="U178" i="19"/>
  <c r="T178" i="19"/>
  <c r="S178" i="19"/>
  <c r="O178" i="19"/>
  <c r="K178" i="19"/>
  <c r="Z177" i="19"/>
  <c r="Y177" i="19"/>
  <c r="X177" i="19"/>
  <c r="W177" i="19"/>
  <c r="V177" i="19"/>
  <c r="U177" i="19"/>
  <c r="T177" i="19"/>
  <c r="S177" i="19"/>
  <c r="O177" i="19"/>
  <c r="K177" i="19"/>
  <c r="Z176" i="19"/>
  <c r="Y176" i="19"/>
  <c r="X176" i="19"/>
  <c r="W176" i="19"/>
  <c r="V176" i="19"/>
  <c r="U176" i="19"/>
  <c r="T176" i="19"/>
  <c r="S176" i="19"/>
  <c r="O176" i="19"/>
  <c r="K176" i="19"/>
  <c r="Z175" i="19"/>
  <c r="Y175" i="19"/>
  <c r="X175" i="19"/>
  <c r="Q139" i="19" s="1"/>
  <c r="W175" i="19"/>
  <c r="V175" i="19"/>
  <c r="U175" i="19"/>
  <c r="T175" i="19"/>
  <c r="S175" i="19"/>
  <c r="O175" i="19"/>
  <c r="K175" i="19"/>
  <c r="Z174" i="19"/>
  <c r="Y174" i="19"/>
  <c r="X174" i="19"/>
  <c r="W174" i="19"/>
  <c r="V174" i="19"/>
  <c r="U174" i="19"/>
  <c r="T174" i="19"/>
  <c r="Q135" i="19" s="1"/>
  <c r="S174" i="19"/>
  <c r="Q134" i="19" s="1"/>
  <c r="O174" i="19"/>
  <c r="K174" i="19"/>
  <c r="B174" i="19"/>
  <c r="C174" i="19" s="1"/>
  <c r="B175" i="19" s="1"/>
  <c r="C175" i="19" s="1"/>
  <c r="B176" i="19" s="1"/>
  <c r="C176" i="19" s="1"/>
  <c r="B177" i="19" s="1"/>
  <c r="C177" i="19" s="1"/>
  <c r="B178" i="19" s="1"/>
  <c r="C178" i="19" s="1"/>
  <c r="B179" i="19" s="1"/>
  <c r="C179" i="19" s="1"/>
  <c r="B180" i="19" s="1"/>
  <c r="C180" i="19" s="1"/>
  <c r="B181" i="19" s="1"/>
  <c r="C181" i="19" s="1"/>
  <c r="B182" i="19" s="1"/>
  <c r="C182" i="19" s="1"/>
  <c r="B183" i="19" s="1"/>
  <c r="C183" i="19" s="1"/>
  <c r="B184" i="19" s="1"/>
  <c r="C184" i="19" s="1"/>
  <c r="A174" i="19"/>
  <c r="Z173" i="19"/>
  <c r="Y173" i="19"/>
  <c r="Q140" i="19" s="1"/>
  <c r="X173" i="19"/>
  <c r="W173" i="19"/>
  <c r="V173" i="19"/>
  <c r="U173" i="19"/>
  <c r="T173" i="19"/>
  <c r="S173" i="19"/>
  <c r="O173" i="19"/>
  <c r="K173" i="19"/>
  <c r="Z172" i="19"/>
  <c r="Y172" i="19"/>
  <c r="X172" i="19"/>
  <c r="W172" i="19"/>
  <c r="V172" i="19"/>
  <c r="U172" i="19"/>
  <c r="T172" i="19"/>
  <c r="S172" i="19"/>
  <c r="O172" i="19"/>
  <c r="K172" i="19"/>
  <c r="Z171" i="19"/>
  <c r="Y171" i="19"/>
  <c r="X171" i="19"/>
  <c r="W171" i="19"/>
  <c r="V171" i="19"/>
  <c r="U171" i="19"/>
  <c r="T171" i="19"/>
  <c r="S171" i="19"/>
  <c r="O171" i="19"/>
  <c r="K171" i="19"/>
  <c r="Z170" i="19"/>
  <c r="Y170" i="19"/>
  <c r="X170" i="19"/>
  <c r="W170" i="19"/>
  <c r="V170" i="19"/>
  <c r="U170" i="19"/>
  <c r="T170" i="19"/>
  <c r="S170" i="19"/>
  <c r="O170" i="19"/>
  <c r="K170" i="19"/>
  <c r="Z169" i="19"/>
  <c r="Y169" i="19"/>
  <c r="X169" i="19"/>
  <c r="W169" i="19"/>
  <c r="V169" i="19"/>
  <c r="U169" i="19"/>
  <c r="T169" i="19"/>
  <c r="S169" i="19"/>
  <c r="O169" i="19"/>
  <c r="K169" i="19"/>
  <c r="Z168" i="19"/>
  <c r="Y168" i="19"/>
  <c r="X168" i="19"/>
  <c r="W168" i="19"/>
  <c r="V168" i="19"/>
  <c r="U168" i="19"/>
  <c r="T168" i="19"/>
  <c r="S168" i="19"/>
  <c r="O168" i="19"/>
  <c r="K168" i="19"/>
  <c r="Z167" i="19"/>
  <c r="Y167" i="19"/>
  <c r="X167" i="19"/>
  <c r="W167" i="19"/>
  <c r="V167" i="19"/>
  <c r="U167" i="19"/>
  <c r="T167" i="19"/>
  <c r="S167" i="19"/>
  <c r="O167" i="19"/>
  <c r="K167" i="19"/>
  <c r="Z166" i="19"/>
  <c r="Y166" i="19"/>
  <c r="X166" i="19"/>
  <c r="W166" i="19"/>
  <c r="V166" i="19"/>
  <c r="U166" i="19"/>
  <c r="T166" i="19"/>
  <c r="O166" i="19"/>
  <c r="K166" i="19"/>
  <c r="S166" i="19" s="1"/>
  <c r="Z165" i="19"/>
  <c r="Y165" i="19"/>
  <c r="X165" i="19"/>
  <c r="W165" i="19"/>
  <c r="V165" i="19"/>
  <c r="U165" i="19"/>
  <c r="O165" i="19"/>
  <c r="K165" i="19"/>
  <c r="S165" i="19" s="1"/>
  <c r="Z164" i="19"/>
  <c r="Y164" i="19"/>
  <c r="X164" i="19"/>
  <c r="W164" i="19"/>
  <c r="V164" i="19"/>
  <c r="U164" i="19"/>
  <c r="T164" i="19"/>
  <c r="O164" i="19"/>
  <c r="K164" i="19"/>
  <c r="S164" i="19" s="1"/>
  <c r="Z163" i="19"/>
  <c r="Y163" i="19"/>
  <c r="X163" i="19"/>
  <c r="W163" i="19"/>
  <c r="V163" i="19"/>
  <c r="U163" i="19"/>
  <c r="T163" i="19"/>
  <c r="O163" i="19"/>
  <c r="K163" i="19"/>
  <c r="S163" i="19" s="1"/>
  <c r="Z162" i="19"/>
  <c r="Y162" i="19"/>
  <c r="X162" i="19"/>
  <c r="W162" i="19"/>
  <c r="V162" i="19"/>
  <c r="U162" i="19"/>
  <c r="T162" i="19"/>
  <c r="O162" i="19"/>
  <c r="K162" i="19"/>
  <c r="S162" i="19" s="1"/>
  <c r="B162" i="19"/>
  <c r="C162" i="19" s="1"/>
  <c r="B163" i="19" s="1"/>
  <c r="C163" i="19" s="1"/>
  <c r="B164" i="19" s="1"/>
  <c r="C164" i="19" s="1"/>
  <c r="B165" i="19" s="1"/>
  <c r="C165" i="19" s="1"/>
  <c r="B166" i="19" s="1"/>
  <c r="C166" i="19" s="1"/>
  <c r="B167" i="19" s="1"/>
  <c r="C167" i="19" s="1"/>
  <c r="B168" i="19" s="1"/>
  <c r="C168" i="19" s="1"/>
  <c r="B169" i="19" s="1"/>
  <c r="C169" i="19" s="1"/>
  <c r="B170" i="19" s="1"/>
  <c r="C170" i="19" s="1"/>
  <c r="B171" i="19" s="1"/>
  <c r="C171" i="19" s="1"/>
  <c r="B172" i="19" s="1"/>
  <c r="C172" i="19" s="1"/>
  <c r="B173" i="19" s="1"/>
  <c r="C173" i="19" s="1"/>
  <c r="A162" i="19"/>
  <c r="L158" i="19"/>
  <c r="K157" i="19"/>
  <c r="K156" i="19"/>
  <c r="K155" i="19"/>
  <c r="K154" i="19"/>
  <c r="K153" i="19"/>
  <c r="K152" i="19"/>
  <c r="K146" i="19"/>
  <c r="G146" i="19"/>
  <c r="F146" i="19"/>
  <c r="D146" i="19"/>
  <c r="A146" i="19"/>
  <c r="L144" i="19"/>
  <c r="K144" i="19"/>
  <c r="G144" i="19"/>
  <c r="F144" i="19"/>
  <c r="D144" i="19"/>
  <c r="A144" i="19"/>
  <c r="K142" i="19"/>
  <c r="G142" i="19" s="1"/>
  <c r="F142" i="19"/>
  <c r="D142" i="19"/>
  <c r="A142" i="19"/>
  <c r="Q141" i="19"/>
  <c r="U140" i="19"/>
  <c r="K140" i="19"/>
  <c r="G140" i="19" s="1"/>
  <c r="F140" i="19"/>
  <c r="D140" i="19"/>
  <c r="A140" i="19"/>
  <c r="T139" i="19"/>
  <c r="R139" i="19"/>
  <c r="U138" i="19"/>
  <c r="Q138" i="19"/>
  <c r="K138" i="19"/>
  <c r="G138" i="19" s="1"/>
  <c r="F138" i="19"/>
  <c r="D138" i="19"/>
  <c r="A138" i="19"/>
  <c r="T137" i="19"/>
  <c r="Q137" i="19"/>
  <c r="U136" i="19"/>
  <c r="Q136" i="19"/>
  <c r="K136" i="19"/>
  <c r="Y19" i="32" s="1"/>
  <c r="D136" i="19"/>
  <c r="A136" i="19"/>
  <c r="T135" i="19"/>
  <c r="U134" i="19"/>
  <c r="U142" i="19" s="1"/>
  <c r="S134" i="19"/>
  <c r="Z113" i="19"/>
  <c r="Y113" i="19"/>
  <c r="X113" i="19"/>
  <c r="W113" i="19"/>
  <c r="V113" i="19"/>
  <c r="U113" i="19"/>
  <c r="T113" i="19"/>
  <c r="S113" i="19"/>
  <c r="O113" i="19"/>
  <c r="K113" i="19"/>
  <c r="Z112" i="19"/>
  <c r="Y112" i="19"/>
  <c r="X112" i="19"/>
  <c r="W112" i="19"/>
  <c r="V112" i="19"/>
  <c r="U112" i="19"/>
  <c r="T112" i="19"/>
  <c r="S112" i="19"/>
  <c r="O112" i="19"/>
  <c r="K112" i="19"/>
  <c r="Z111" i="19"/>
  <c r="Y111" i="19"/>
  <c r="X111" i="19"/>
  <c r="W111" i="19"/>
  <c r="V111" i="19"/>
  <c r="U111" i="19"/>
  <c r="T111" i="19"/>
  <c r="S111" i="19"/>
  <c r="O111" i="19"/>
  <c r="K111" i="19"/>
  <c r="Z110" i="19"/>
  <c r="Y110" i="19"/>
  <c r="X110" i="19"/>
  <c r="W110" i="19"/>
  <c r="V110" i="19"/>
  <c r="U110" i="19"/>
  <c r="T110" i="19"/>
  <c r="S110" i="19"/>
  <c r="O110" i="19"/>
  <c r="K110" i="19"/>
  <c r="Z109" i="19"/>
  <c r="Y109" i="19"/>
  <c r="X109" i="19"/>
  <c r="W109" i="19"/>
  <c r="V109" i="19"/>
  <c r="U109" i="19"/>
  <c r="T109" i="19"/>
  <c r="S109" i="19"/>
  <c r="O109" i="19"/>
  <c r="K109" i="19"/>
  <c r="Z108" i="19"/>
  <c r="Y108" i="19"/>
  <c r="X108" i="19"/>
  <c r="W108" i="19"/>
  <c r="V108" i="19"/>
  <c r="U108" i="19"/>
  <c r="T108" i="19"/>
  <c r="S108" i="19"/>
  <c r="O108" i="19"/>
  <c r="K108" i="19"/>
  <c r="Z107" i="19"/>
  <c r="Y107" i="19"/>
  <c r="X107" i="19"/>
  <c r="W107" i="19"/>
  <c r="V107" i="19"/>
  <c r="U107" i="19"/>
  <c r="T107" i="19"/>
  <c r="S107" i="19"/>
  <c r="O107" i="19"/>
  <c r="K107" i="19"/>
  <c r="Z106" i="19"/>
  <c r="Y106" i="19"/>
  <c r="X106" i="19"/>
  <c r="W106" i="19"/>
  <c r="U23" i="19" s="1"/>
  <c r="V106" i="19"/>
  <c r="U106" i="19"/>
  <c r="T106" i="19"/>
  <c r="S106" i="19"/>
  <c r="O106" i="19"/>
  <c r="K106" i="19"/>
  <c r="Z105" i="19"/>
  <c r="Y105" i="19"/>
  <c r="U25" i="19" s="1"/>
  <c r="X105" i="19"/>
  <c r="W105" i="19"/>
  <c r="V105" i="19"/>
  <c r="U105" i="19"/>
  <c r="T105" i="19"/>
  <c r="S105" i="19"/>
  <c r="O105" i="19"/>
  <c r="K105" i="19"/>
  <c r="Z104" i="19"/>
  <c r="Y104" i="19"/>
  <c r="X104" i="19"/>
  <c r="W104" i="19"/>
  <c r="V104" i="19"/>
  <c r="U104" i="19"/>
  <c r="T104" i="19"/>
  <c r="S104" i="19"/>
  <c r="U19" i="19" s="1"/>
  <c r="O104" i="19"/>
  <c r="K104" i="19"/>
  <c r="Z103" i="19"/>
  <c r="Y103" i="19"/>
  <c r="X103" i="19"/>
  <c r="W103" i="19"/>
  <c r="V103" i="19"/>
  <c r="U103" i="19"/>
  <c r="U21" i="19" s="1"/>
  <c r="T103" i="19"/>
  <c r="S103" i="19"/>
  <c r="O103" i="19"/>
  <c r="K103" i="19"/>
  <c r="A103" i="19"/>
  <c r="Z102" i="19"/>
  <c r="Y102" i="19"/>
  <c r="X102" i="19"/>
  <c r="U24" i="19" s="1"/>
  <c r="W102" i="19"/>
  <c r="V102" i="19"/>
  <c r="U102" i="19"/>
  <c r="T102" i="19"/>
  <c r="S102" i="19"/>
  <c r="O102" i="19"/>
  <c r="K102" i="19"/>
  <c r="Z101" i="19"/>
  <c r="Y101" i="19"/>
  <c r="X101" i="19"/>
  <c r="W101" i="19"/>
  <c r="V101" i="19"/>
  <c r="U101" i="19"/>
  <c r="T101" i="19"/>
  <c r="S101" i="19"/>
  <c r="O101" i="19"/>
  <c r="K101" i="19"/>
  <c r="Z100" i="19"/>
  <c r="Y100" i="19"/>
  <c r="X100" i="19"/>
  <c r="W100" i="19"/>
  <c r="V100" i="19"/>
  <c r="U100" i="19"/>
  <c r="T100" i="19"/>
  <c r="S100" i="19"/>
  <c r="O100" i="19"/>
  <c r="K100" i="19"/>
  <c r="Z99" i="19"/>
  <c r="Y99" i="19"/>
  <c r="X99" i="19"/>
  <c r="W99" i="19"/>
  <c r="V99" i="19"/>
  <c r="U99" i="19"/>
  <c r="T99" i="19"/>
  <c r="S99" i="19"/>
  <c r="O99" i="19"/>
  <c r="K99" i="19"/>
  <c r="Z98" i="19"/>
  <c r="Y98" i="19"/>
  <c r="X98" i="19"/>
  <c r="W98" i="19"/>
  <c r="V98" i="19"/>
  <c r="U98" i="19"/>
  <c r="T98" i="19"/>
  <c r="S98" i="19"/>
  <c r="O98" i="19"/>
  <c r="K98" i="19"/>
  <c r="Z97" i="19"/>
  <c r="Y97" i="19"/>
  <c r="X97" i="19"/>
  <c r="W97" i="19"/>
  <c r="V97" i="19"/>
  <c r="U97" i="19"/>
  <c r="T97" i="19"/>
  <c r="S97" i="19"/>
  <c r="O97" i="19"/>
  <c r="K97" i="19"/>
  <c r="Z96" i="19"/>
  <c r="Y96" i="19"/>
  <c r="X96" i="19"/>
  <c r="W96" i="19"/>
  <c r="V96" i="19"/>
  <c r="U96" i="19"/>
  <c r="T96" i="19"/>
  <c r="S96" i="19"/>
  <c r="O96" i="19"/>
  <c r="K96" i="19"/>
  <c r="Z95" i="19"/>
  <c r="Y95" i="19"/>
  <c r="X95" i="19"/>
  <c r="W95" i="19"/>
  <c r="V95" i="19"/>
  <c r="U95" i="19"/>
  <c r="T95" i="19"/>
  <c r="S95" i="19"/>
  <c r="O95" i="19"/>
  <c r="K95" i="19"/>
  <c r="Z94" i="19"/>
  <c r="Y94" i="19"/>
  <c r="X94" i="19"/>
  <c r="W94" i="19"/>
  <c r="V94" i="19"/>
  <c r="U94" i="19"/>
  <c r="T94" i="19"/>
  <c r="S94" i="19"/>
  <c r="O94" i="19"/>
  <c r="K94" i="19"/>
  <c r="Z93" i="19"/>
  <c r="Y93" i="19"/>
  <c r="X93" i="19"/>
  <c r="T24" i="19" s="1"/>
  <c r="W93" i="19"/>
  <c r="V93" i="19"/>
  <c r="U93" i="19"/>
  <c r="T93" i="19"/>
  <c r="S93" i="19"/>
  <c r="O93" i="19"/>
  <c r="K93" i="19"/>
  <c r="Z92" i="19"/>
  <c r="Y92" i="19"/>
  <c r="X92" i="19"/>
  <c r="W92" i="19"/>
  <c r="V92" i="19"/>
  <c r="U92" i="19"/>
  <c r="T92" i="19"/>
  <c r="T20" i="19" s="1"/>
  <c r="S92" i="19"/>
  <c r="O92" i="19"/>
  <c r="K92" i="19"/>
  <c r="A92" i="19"/>
  <c r="Z91" i="19"/>
  <c r="T26" i="19" s="1"/>
  <c r="Y91" i="19"/>
  <c r="T25" i="19" s="1"/>
  <c r="X91" i="19"/>
  <c r="W91" i="19"/>
  <c r="T23" i="19" s="1"/>
  <c r="V91" i="19"/>
  <c r="T22" i="19" s="1"/>
  <c r="U91" i="19"/>
  <c r="T21" i="19" s="1"/>
  <c r="T91" i="19"/>
  <c r="S91" i="19"/>
  <c r="O91" i="19"/>
  <c r="K91" i="19"/>
  <c r="Z90" i="19"/>
  <c r="Y90" i="19"/>
  <c r="X90" i="19"/>
  <c r="W90" i="19"/>
  <c r="V90" i="19"/>
  <c r="U90" i="19"/>
  <c r="T90" i="19"/>
  <c r="S90" i="19"/>
  <c r="O90" i="19"/>
  <c r="K90" i="19"/>
  <c r="Z89" i="19"/>
  <c r="Y89" i="19"/>
  <c r="X89" i="19"/>
  <c r="W89" i="19"/>
  <c r="V89" i="19"/>
  <c r="U89" i="19"/>
  <c r="T89" i="19"/>
  <c r="S89" i="19"/>
  <c r="O89" i="19"/>
  <c r="K89" i="19"/>
  <c r="Z88" i="19"/>
  <c r="Y88" i="19"/>
  <c r="X88" i="19"/>
  <c r="W88" i="19"/>
  <c r="V88" i="19"/>
  <c r="U88" i="19"/>
  <c r="T88" i="19"/>
  <c r="S88" i="19"/>
  <c r="O88" i="19"/>
  <c r="K88" i="19"/>
  <c r="Z87" i="19"/>
  <c r="Y87" i="19"/>
  <c r="X87" i="19"/>
  <c r="W87" i="19"/>
  <c r="V87" i="19"/>
  <c r="U87" i="19"/>
  <c r="T87" i="19"/>
  <c r="S87" i="19"/>
  <c r="O87" i="19"/>
  <c r="K87" i="19"/>
  <c r="Z86" i="19"/>
  <c r="Y86" i="19"/>
  <c r="X86" i="19"/>
  <c r="W86" i="19"/>
  <c r="V86" i="19"/>
  <c r="U86" i="19"/>
  <c r="T86" i="19"/>
  <c r="S86" i="19"/>
  <c r="O86" i="19"/>
  <c r="K86" i="19"/>
  <c r="Z85" i="19"/>
  <c r="Y85" i="19"/>
  <c r="X85" i="19"/>
  <c r="W85" i="19"/>
  <c r="V85" i="19"/>
  <c r="U85" i="19"/>
  <c r="T85" i="19"/>
  <c r="S85" i="19"/>
  <c r="O85" i="19"/>
  <c r="K85" i="19"/>
  <c r="Z84" i="19"/>
  <c r="Y84" i="19"/>
  <c r="X84" i="19"/>
  <c r="W84" i="19"/>
  <c r="V84" i="19"/>
  <c r="U84" i="19"/>
  <c r="T84" i="19"/>
  <c r="S84" i="19"/>
  <c r="O84" i="19"/>
  <c r="K84" i="19"/>
  <c r="Z83" i="19"/>
  <c r="Y83" i="19"/>
  <c r="X83" i="19"/>
  <c r="W83" i="19"/>
  <c r="V83" i="19"/>
  <c r="U83" i="19"/>
  <c r="T83" i="19"/>
  <c r="S83" i="19"/>
  <c r="O83" i="19"/>
  <c r="K83" i="19"/>
  <c r="Z82" i="19"/>
  <c r="Y82" i="19"/>
  <c r="X82" i="19"/>
  <c r="W82" i="19"/>
  <c r="V82" i="19"/>
  <c r="U82" i="19"/>
  <c r="T82" i="19"/>
  <c r="S82" i="19"/>
  <c r="S19" i="19" s="1"/>
  <c r="O82" i="19"/>
  <c r="K82" i="19"/>
  <c r="Z81" i="19"/>
  <c r="Y81" i="19"/>
  <c r="X81" i="19"/>
  <c r="W81" i="19"/>
  <c r="V81" i="19"/>
  <c r="U81" i="19"/>
  <c r="T81" i="19"/>
  <c r="S81" i="19"/>
  <c r="O81" i="19"/>
  <c r="K81" i="19"/>
  <c r="B81" i="19"/>
  <c r="C81" i="19" s="1"/>
  <c r="B82" i="19" s="1"/>
  <c r="C82" i="19" s="1"/>
  <c r="B83" i="19" s="1"/>
  <c r="C83" i="19" s="1"/>
  <c r="B84" i="19" s="1"/>
  <c r="C84" i="19" s="1"/>
  <c r="B85" i="19" s="1"/>
  <c r="C85" i="19" s="1"/>
  <c r="B86" i="19" s="1"/>
  <c r="C86" i="19" s="1"/>
  <c r="B87" i="19" s="1"/>
  <c r="C87" i="19" s="1"/>
  <c r="B88" i="19" s="1"/>
  <c r="C88" i="19" s="1"/>
  <c r="B89" i="19" s="1"/>
  <c r="C89" i="19" s="1"/>
  <c r="B90" i="19" s="1"/>
  <c r="C90" i="19" s="1"/>
  <c r="B91" i="19" s="1"/>
  <c r="C91" i="19" s="1"/>
  <c r="A81" i="19"/>
  <c r="Z80" i="19"/>
  <c r="Y80" i="19"/>
  <c r="X80" i="19"/>
  <c r="W80" i="19"/>
  <c r="V80" i="19"/>
  <c r="U80" i="19"/>
  <c r="T80" i="19"/>
  <c r="S80" i="19"/>
  <c r="O80" i="19"/>
  <c r="K80" i="19"/>
  <c r="Z79" i="19"/>
  <c r="Y79" i="19"/>
  <c r="X79" i="19"/>
  <c r="W79" i="19"/>
  <c r="V79" i="19"/>
  <c r="U79" i="19"/>
  <c r="T79" i="19"/>
  <c r="S79" i="19"/>
  <c r="O79" i="19"/>
  <c r="K79" i="19"/>
  <c r="Z78" i="19"/>
  <c r="Y78" i="19"/>
  <c r="X78" i="19"/>
  <c r="W78" i="19"/>
  <c r="V78" i="19"/>
  <c r="U78" i="19"/>
  <c r="T78" i="19"/>
  <c r="S78" i="19"/>
  <c r="O78" i="19"/>
  <c r="K78" i="19"/>
  <c r="Z77" i="19"/>
  <c r="Y77" i="19"/>
  <c r="X77" i="19"/>
  <c r="W77" i="19"/>
  <c r="V77" i="19"/>
  <c r="U77" i="19"/>
  <c r="T77" i="19"/>
  <c r="S77" i="19"/>
  <c r="O77" i="19"/>
  <c r="K77" i="19"/>
  <c r="Z76" i="19"/>
  <c r="Y76" i="19"/>
  <c r="X76" i="19"/>
  <c r="W76" i="19"/>
  <c r="V76" i="19"/>
  <c r="U76" i="19"/>
  <c r="T76" i="19"/>
  <c r="S76" i="19"/>
  <c r="O76" i="19"/>
  <c r="K76" i="19"/>
  <c r="Z75" i="19"/>
  <c r="Y75" i="19"/>
  <c r="X75" i="19"/>
  <c r="W75" i="19"/>
  <c r="V75" i="19"/>
  <c r="U75" i="19"/>
  <c r="T75" i="19"/>
  <c r="S75" i="19"/>
  <c r="O75" i="19"/>
  <c r="K75" i="19"/>
  <c r="Z74" i="19"/>
  <c r="Y74" i="19"/>
  <c r="X74" i="19"/>
  <c r="W74" i="19"/>
  <c r="V74" i="19"/>
  <c r="U74" i="19"/>
  <c r="T74" i="19"/>
  <c r="S74" i="19"/>
  <c r="O74" i="19"/>
  <c r="K74" i="19"/>
  <c r="Z73" i="19"/>
  <c r="Y73" i="19"/>
  <c r="X73" i="19"/>
  <c r="W73" i="19"/>
  <c r="V73" i="19"/>
  <c r="U73" i="19"/>
  <c r="T73" i="19"/>
  <c r="S73" i="19"/>
  <c r="O73" i="19"/>
  <c r="K73" i="19"/>
  <c r="Z72" i="19"/>
  <c r="Y72" i="19"/>
  <c r="X72" i="19"/>
  <c r="W72" i="19"/>
  <c r="V72" i="19"/>
  <c r="U72" i="19"/>
  <c r="T72" i="19"/>
  <c r="S72" i="19"/>
  <c r="O72" i="19"/>
  <c r="K72" i="19"/>
  <c r="Z71" i="19"/>
  <c r="R26" i="19" s="1"/>
  <c r="Y71" i="19"/>
  <c r="X71" i="19"/>
  <c r="R24" i="19" s="1"/>
  <c r="W71" i="19"/>
  <c r="V71" i="19"/>
  <c r="U71" i="19"/>
  <c r="T71" i="19"/>
  <c r="S71" i="19"/>
  <c r="O71" i="19"/>
  <c r="K71" i="19"/>
  <c r="Z70" i="19"/>
  <c r="Y70" i="19"/>
  <c r="X70" i="19"/>
  <c r="W70" i="19"/>
  <c r="V70" i="19"/>
  <c r="R22" i="19" s="1"/>
  <c r="U70" i="19"/>
  <c r="T70" i="19"/>
  <c r="R20" i="19" s="1"/>
  <c r="S70" i="19"/>
  <c r="O70" i="19"/>
  <c r="K70" i="19"/>
  <c r="B70" i="19"/>
  <c r="C70" i="19" s="1"/>
  <c r="B71" i="19" s="1"/>
  <c r="C71" i="19" s="1"/>
  <c r="B72" i="19" s="1"/>
  <c r="C72" i="19" s="1"/>
  <c r="B73" i="19" s="1"/>
  <c r="C73" i="19" s="1"/>
  <c r="B74" i="19" s="1"/>
  <c r="C74" i="19" s="1"/>
  <c r="B75" i="19" s="1"/>
  <c r="C75" i="19" s="1"/>
  <c r="B76" i="19" s="1"/>
  <c r="C76" i="19" s="1"/>
  <c r="B77" i="19" s="1"/>
  <c r="C77" i="19" s="1"/>
  <c r="B78" i="19" s="1"/>
  <c r="C78" i="19" s="1"/>
  <c r="B79" i="19" s="1"/>
  <c r="C79" i="19" s="1"/>
  <c r="B80" i="19" s="1"/>
  <c r="C80" i="19" s="1"/>
  <c r="A70" i="19"/>
  <c r="Z69" i="19"/>
  <c r="Y69" i="19"/>
  <c r="R25" i="19" s="1"/>
  <c r="X69" i="19"/>
  <c r="W69" i="19"/>
  <c r="V69" i="19"/>
  <c r="U69" i="19"/>
  <c r="T69" i="19"/>
  <c r="S69" i="19"/>
  <c r="O69" i="19"/>
  <c r="K69" i="19"/>
  <c r="Z68" i="19"/>
  <c r="Y68" i="19"/>
  <c r="X68" i="19"/>
  <c r="W68" i="19"/>
  <c r="V68" i="19"/>
  <c r="U68" i="19"/>
  <c r="T68" i="19"/>
  <c r="S68" i="19"/>
  <c r="O68" i="19"/>
  <c r="K68" i="19"/>
  <c r="Z67" i="19"/>
  <c r="Y67" i="19"/>
  <c r="X67" i="19"/>
  <c r="W67" i="19"/>
  <c r="V67" i="19"/>
  <c r="U67" i="19"/>
  <c r="T67" i="19"/>
  <c r="S67" i="19"/>
  <c r="O67" i="19"/>
  <c r="K67" i="19"/>
  <c r="Z66" i="19"/>
  <c r="Y66" i="19"/>
  <c r="X66" i="19"/>
  <c r="W66" i="19"/>
  <c r="V66" i="19"/>
  <c r="T66" i="19"/>
  <c r="S66" i="19"/>
  <c r="O66" i="19"/>
  <c r="K66" i="19"/>
  <c r="U66" i="19" s="1"/>
  <c r="Z65" i="19"/>
  <c r="Y65" i="19"/>
  <c r="X65" i="19"/>
  <c r="W65" i="19"/>
  <c r="V65" i="19"/>
  <c r="T65" i="19"/>
  <c r="S65" i="19"/>
  <c r="O65" i="19"/>
  <c r="K65" i="19"/>
  <c r="U65" i="19" s="1"/>
  <c r="Z64" i="19"/>
  <c r="Y64" i="19"/>
  <c r="X64" i="19"/>
  <c r="W64" i="19"/>
  <c r="V64" i="19"/>
  <c r="T64" i="19"/>
  <c r="S64" i="19"/>
  <c r="O64" i="19"/>
  <c r="K64" i="19"/>
  <c r="U64" i="19" s="1"/>
  <c r="Z63" i="19"/>
  <c r="Y63" i="19"/>
  <c r="X63" i="19"/>
  <c r="W63" i="19"/>
  <c r="V63" i="19"/>
  <c r="U63" i="19"/>
  <c r="T63" i="19"/>
  <c r="S63" i="19"/>
  <c r="O63" i="19"/>
  <c r="K63" i="19"/>
  <c r="Z62" i="19"/>
  <c r="Y62" i="19"/>
  <c r="X62" i="19"/>
  <c r="W62" i="19"/>
  <c r="V62" i="19"/>
  <c r="U62" i="19"/>
  <c r="T62" i="19"/>
  <c r="O62" i="19"/>
  <c r="K62" i="19"/>
  <c r="S62" i="19" s="1"/>
  <c r="Z61" i="19"/>
  <c r="Y61" i="19"/>
  <c r="X61" i="19"/>
  <c r="W61" i="19"/>
  <c r="V61" i="19"/>
  <c r="U61" i="19"/>
  <c r="T61" i="19"/>
  <c r="S61" i="19"/>
  <c r="O61" i="19"/>
  <c r="K61" i="19"/>
  <c r="Z60" i="19"/>
  <c r="Y60" i="19"/>
  <c r="X60" i="19"/>
  <c r="W60" i="19"/>
  <c r="V60" i="19"/>
  <c r="U60" i="19"/>
  <c r="S60" i="19"/>
  <c r="O60" i="19"/>
  <c r="K60" i="19"/>
  <c r="T60" i="19" s="1"/>
  <c r="Z59" i="19"/>
  <c r="Y59" i="19"/>
  <c r="X59" i="19"/>
  <c r="W59" i="19"/>
  <c r="V59" i="19"/>
  <c r="U59" i="19"/>
  <c r="T59" i="19"/>
  <c r="S59" i="19"/>
  <c r="O59" i="19"/>
  <c r="K59" i="19"/>
  <c r="B59" i="19"/>
  <c r="C59" i="19" s="1"/>
  <c r="B60" i="19" s="1"/>
  <c r="C60" i="19" s="1"/>
  <c r="B61" i="19" s="1"/>
  <c r="C61" i="19" s="1"/>
  <c r="B62" i="19" s="1"/>
  <c r="C62" i="19" s="1"/>
  <c r="B63" i="19" s="1"/>
  <c r="C63" i="19" s="1"/>
  <c r="B64" i="19" s="1"/>
  <c r="C64" i="19" s="1"/>
  <c r="B65" i="19" s="1"/>
  <c r="C65" i="19" s="1"/>
  <c r="B66" i="19" s="1"/>
  <c r="C66" i="19" s="1"/>
  <c r="B67" i="19" s="1"/>
  <c r="C67" i="19" s="1"/>
  <c r="B68" i="19" s="1"/>
  <c r="C68" i="19" s="1"/>
  <c r="B69" i="19" s="1"/>
  <c r="C69" i="19" s="1"/>
  <c r="A59" i="19"/>
  <c r="Z58" i="19"/>
  <c r="Y58" i="19"/>
  <c r="X58" i="19"/>
  <c r="W58" i="19"/>
  <c r="V58" i="19"/>
  <c r="U58" i="19"/>
  <c r="T58" i="19"/>
  <c r="S58" i="19"/>
  <c r="O58" i="19"/>
  <c r="K58" i="19"/>
  <c r="Z57" i="19"/>
  <c r="Y57" i="19"/>
  <c r="X57" i="19"/>
  <c r="W57" i="19"/>
  <c r="V57" i="19"/>
  <c r="U57" i="19"/>
  <c r="T57" i="19"/>
  <c r="S57" i="19"/>
  <c r="O57" i="19"/>
  <c r="K57" i="19"/>
  <c r="Z56" i="19"/>
  <c r="Y56" i="19"/>
  <c r="X56" i="19"/>
  <c r="W56" i="19"/>
  <c r="V56" i="19"/>
  <c r="U56" i="19"/>
  <c r="T56" i="19"/>
  <c r="S56" i="19"/>
  <c r="O56" i="19"/>
  <c r="K56" i="19"/>
  <c r="Z55" i="19"/>
  <c r="Y55" i="19"/>
  <c r="X55" i="19"/>
  <c r="W55" i="19"/>
  <c r="V55" i="19"/>
  <c r="U55" i="19"/>
  <c r="T55" i="19"/>
  <c r="S55" i="19"/>
  <c r="O55" i="19"/>
  <c r="K55" i="19"/>
  <c r="Z54" i="19"/>
  <c r="Y54" i="19"/>
  <c r="X54" i="19"/>
  <c r="W54" i="19"/>
  <c r="V54" i="19"/>
  <c r="U54" i="19"/>
  <c r="T54" i="19"/>
  <c r="S54" i="19"/>
  <c r="O54" i="19"/>
  <c r="K54" i="19"/>
  <c r="Z53" i="19"/>
  <c r="Y53" i="19"/>
  <c r="X53" i="19"/>
  <c r="W53" i="19"/>
  <c r="V53" i="19"/>
  <c r="U53" i="19"/>
  <c r="T53" i="19"/>
  <c r="S53" i="19"/>
  <c r="O53" i="19"/>
  <c r="K53" i="19"/>
  <c r="Z52" i="19"/>
  <c r="Y52" i="19"/>
  <c r="X52" i="19"/>
  <c r="W52" i="19"/>
  <c r="V52" i="19"/>
  <c r="U52" i="19"/>
  <c r="T52" i="19"/>
  <c r="S52" i="19"/>
  <c r="O52" i="19"/>
  <c r="K52" i="19"/>
  <c r="Z51" i="19"/>
  <c r="Y51" i="19"/>
  <c r="X51" i="19"/>
  <c r="W51" i="19"/>
  <c r="V51" i="19"/>
  <c r="U51" i="19"/>
  <c r="T51" i="19"/>
  <c r="S51" i="19"/>
  <c r="O51" i="19"/>
  <c r="K51" i="19"/>
  <c r="Z50" i="19"/>
  <c r="Y50" i="19"/>
  <c r="X50" i="19"/>
  <c r="W50" i="19"/>
  <c r="V50" i="19"/>
  <c r="U50" i="19"/>
  <c r="T50" i="19"/>
  <c r="S50" i="19"/>
  <c r="O50" i="19"/>
  <c r="K50" i="19"/>
  <c r="Z49" i="19"/>
  <c r="Y49" i="19"/>
  <c r="X49" i="19"/>
  <c r="W49" i="19"/>
  <c r="V49" i="19"/>
  <c r="U49" i="19"/>
  <c r="T49" i="19"/>
  <c r="S49" i="19"/>
  <c r="O49" i="19"/>
  <c r="K49" i="19"/>
  <c r="Z48" i="19"/>
  <c r="Y48" i="19"/>
  <c r="X48" i="19"/>
  <c r="W48" i="19"/>
  <c r="V48" i="19"/>
  <c r="P22" i="19" s="1"/>
  <c r="U48" i="19"/>
  <c r="T48" i="19"/>
  <c r="S48" i="19"/>
  <c r="O48" i="19"/>
  <c r="K48" i="19"/>
  <c r="Z47" i="19"/>
  <c r="P26" i="19" s="1"/>
  <c r="H21" i="19" s="1"/>
  <c r="J21" i="19" s="1"/>
  <c r="Y47" i="19"/>
  <c r="P25" i="19" s="1"/>
  <c r="X47" i="19"/>
  <c r="W47" i="19"/>
  <c r="V47" i="19"/>
  <c r="U47" i="19"/>
  <c r="P21" i="19" s="1"/>
  <c r="T47" i="19"/>
  <c r="P20" i="19" s="1"/>
  <c r="S47" i="19"/>
  <c r="O47" i="19"/>
  <c r="K47" i="19"/>
  <c r="C47" i="19"/>
  <c r="B48" i="19" s="1"/>
  <c r="C48" i="19" s="1"/>
  <c r="B49" i="19" s="1"/>
  <c r="C49" i="19" s="1"/>
  <c r="B50" i="19" s="1"/>
  <c r="C50" i="19" s="1"/>
  <c r="B51" i="19" s="1"/>
  <c r="C51" i="19" s="1"/>
  <c r="B52" i="19" s="1"/>
  <c r="C52" i="19" s="1"/>
  <c r="B53" i="19" s="1"/>
  <c r="C53" i="19" s="1"/>
  <c r="B54" i="19" s="1"/>
  <c r="C54" i="19" s="1"/>
  <c r="B55" i="19" s="1"/>
  <c r="C55" i="19" s="1"/>
  <c r="B56" i="19" s="1"/>
  <c r="C56" i="19" s="1"/>
  <c r="B57" i="19" s="1"/>
  <c r="C57" i="19" s="1"/>
  <c r="B58" i="19" s="1"/>
  <c r="C58" i="19" s="1"/>
  <c r="B47" i="19"/>
  <c r="A47" i="19"/>
  <c r="L43" i="19"/>
  <c r="K42" i="19"/>
  <c r="K41" i="19"/>
  <c r="K40" i="19"/>
  <c r="K39" i="19"/>
  <c r="K38" i="19"/>
  <c r="K37" i="19"/>
  <c r="K31" i="19"/>
  <c r="L31" i="19" s="1"/>
  <c r="G31" i="19"/>
  <c r="F31" i="19"/>
  <c r="D31" i="19"/>
  <c r="A31" i="19"/>
  <c r="K29" i="19"/>
  <c r="L29" i="19" s="1"/>
  <c r="G29" i="19"/>
  <c r="F29" i="19"/>
  <c r="D29" i="19"/>
  <c r="A29" i="19"/>
  <c r="K27" i="19"/>
  <c r="G27" i="19" s="1"/>
  <c r="F27" i="19"/>
  <c r="D27" i="19"/>
  <c r="A27" i="19"/>
  <c r="U26" i="19"/>
  <c r="S26" i="19"/>
  <c r="S25" i="19"/>
  <c r="K25" i="19"/>
  <c r="G25" i="19" s="1"/>
  <c r="H25" i="19"/>
  <c r="J25" i="19" s="1"/>
  <c r="F25" i="19"/>
  <c r="D25" i="19"/>
  <c r="A25" i="19"/>
  <c r="S24" i="19"/>
  <c r="S23" i="19"/>
  <c r="R23" i="19"/>
  <c r="P23" i="19"/>
  <c r="K23" i="19"/>
  <c r="F23" i="19"/>
  <c r="D23" i="19"/>
  <c r="Y5" i="32" s="1"/>
  <c r="A23" i="19"/>
  <c r="U22" i="19"/>
  <c r="S22" i="19"/>
  <c r="S21" i="19"/>
  <c r="R21" i="19"/>
  <c r="K21" i="19"/>
  <c r="G21" i="19" s="1"/>
  <c r="F21" i="19"/>
  <c r="D21" i="19"/>
  <c r="A21" i="19"/>
  <c r="U20" i="19"/>
  <c r="S20" i="19"/>
  <c r="T19" i="19"/>
  <c r="H29" i="19" s="1"/>
  <c r="J29" i="19" s="1"/>
  <c r="L30" i="19" s="1"/>
  <c r="R19" i="19"/>
  <c r="R27" i="19" s="1"/>
  <c r="P19" i="19"/>
  <c r="Z228" i="18"/>
  <c r="Y228" i="18"/>
  <c r="X228" i="18"/>
  <c r="W228" i="18"/>
  <c r="V228" i="18"/>
  <c r="U228" i="18"/>
  <c r="T228" i="18"/>
  <c r="S228" i="18"/>
  <c r="O228" i="18"/>
  <c r="K228" i="18"/>
  <c r="Z227" i="18"/>
  <c r="Y227" i="18"/>
  <c r="X227" i="18"/>
  <c r="W227" i="18"/>
  <c r="V227" i="18"/>
  <c r="U227" i="18"/>
  <c r="T227" i="18"/>
  <c r="S227" i="18"/>
  <c r="O227" i="18"/>
  <c r="K227" i="18"/>
  <c r="Z226" i="18"/>
  <c r="Y226" i="18"/>
  <c r="X226" i="18"/>
  <c r="W226" i="18"/>
  <c r="V226" i="18"/>
  <c r="U226" i="18"/>
  <c r="T226" i="18"/>
  <c r="S226" i="18"/>
  <c r="O226" i="18"/>
  <c r="K226" i="18"/>
  <c r="Z225" i="18"/>
  <c r="Y225" i="18"/>
  <c r="X225" i="18"/>
  <c r="W225" i="18"/>
  <c r="V225" i="18"/>
  <c r="U225" i="18"/>
  <c r="T225" i="18"/>
  <c r="S225" i="18"/>
  <c r="O225" i="18"/>
  <c r="K225" i="18"/>
  <c r="Z224" i="18"/>
  <c r="Y224" i="18"/>
  <c r="X224" i="18"/>
  <c r="W224" i="18"/>
  <c r="V224" i="18"/>
  <c r="U224" i="18"/>
  <c r="T224" i="18"/>
  <c r="S224" i="18"/>
  <c r="O224" i="18"/>
  <c r="K224" i="18"/>
  <c r="Z223" i="18"/>
  <c r="Y223" i="18"/>
  <c r="X223" i="18"/>
  <c r="W223" i="18"/>
  <c r="V223" i="18"/>
  <c r="U223" i="18"/>
  <c r="T223" i="18"/>
  <c r="S223" i="18"/>
  <c r="O223" i="18"/>
  <c r="K223" i="18"/>
  <c r="Z222" i="18"/>
  <c r="Y222" i="18"/>
  <c r="X222" i="18"/>
  <c r="W222" i="18"/>
  <c r="V222" i="18"/>
  <c r="U222" i="18"/>
  <c r="T222" i="18"/>
  <c r="S222" i="18"/>
  <c r="O222" i="18"/>
  <c r="K222" i="18"/>
  <c r="Z221" i="18"/>
  <c r="Y221" i="18"/>
  <c r="X221" i="18"/>
  <c r="W221" i="18"/>
  <c r="V221" i="18"/>
  <c r="U221" i="18"/>
  <c r="T221" i="18"/>
  <c r="S221" i="18"/>
  <c r="O221" i="18"/>
  <c r="K221" i="18"/>
  <c r="Z220" i="18"/>
  <c r="Y220" i="18"/>
  <c r="X220" i="18"/>
  <c r="W220" i="18"/>
  <c r="V220" i="18"/>
  <c r="U220" i="18"/>
  <c r="T220" i="18"/>
  <c r="S220" i="18"/>
  <c r="O220" i="18"/>
  <c r="K220" i="18"/>
  <c r="Z219" i="18"/>
  <c r="Y219" i="18"/>
  <c r="X219" i="18"/>
  <c r="U139" i="18" s="1"/>
  <c r="W219" i="18"/>
  <c r="V219" i="18"/>
  <c r="U219" i="18"/>
  <c r="T219" i="18"/>
  <c r="S219" i="18"/>
  <c r="O219" i="18"/>
  <c r="K219" i="18"/>
  <c r="Z218" i="18"/>
  <c r="U141" i="18" s="1"/>
  <c r="Y218" i="18"/>
  <c r="X218" i="18"/>
  <c r="W218" i="18"/>
  <c r="V218" i="18"/>
  <c r="U218" i="18"/>
  <c r="T218" i="18"/>
  <c r="S218" i="18"/>
  <c r="U134" i="18" s="1"/>
  <c r="O218" i="18"/>
  <c r="K218" i="18"/>
  <c r="A218" i="18"/>
  <c r="Z217" i="18"/>
  <c r="Y217" i="18"/>
  <c r="U140" i="18" s="1"/>
  <c r="X217" i="18"/>
  <c r="W217" i="18"/>
  <c r="V217" i="18"/>
  <c r="U217" i="18"/>
  <c r="U136" i="18" s="1"/>
  <c r="T217" i="18"/>
  <c r="S217" i="18"/>
  <c r="O217" i="18"/>
  <c r="K217" i="18"/>
  <c r="Z216" i="18"/>
  <c r="Y216" i="18"/>
  <c r="X216" i="18"/>
  <c r="W216" i="18"/>
  <c r="V216" i="18"/>
  <c r="U216" i="18"/>
  <c r="T216" i="18"/>
  <c r="S216" i="18"/>
  <c r="O216" i="18"/>
  <c r="K216" i="18"/>
  <c r="Z215" i="18"/>
  <c r="Y215" i="18"/>
  <c r="X215" i="18"/>
  <c r="W215" i="18"/>
  <c r="V215" i="18"/>
  <c r="U215" i="18"/>
  <c r="T215" i="18"/>
  <c r="S215" i="18"/>
  <c r="O215" i="18"/>
  <c r="K215" i="18"/>
  <c r="Z214" i="18"/>
  <c r="Y214" i="18"/>
  <c r="X214" i="18"/>
  <c r="W214" i="18"/>
  <c r="V214" i="18"/>
  <c r="U214" i="18"/>
  <c r="T214" i="18"/>
  <c r="S214" i="18"/>
  <c r="O214" i="18"/>
  <c r="K214" i="18"/>
  <c r="Z213" i="18"/>
  <c r="Y213" i="18"/>
  <c r="X213" i="18"/>
  <c r="W213" i="18"/>
  <c r="V213" i="18"/>
  <c r="U213" i="18"/>
  <c r="T213" i="18"/>
  <c r="S213" i="18"/>
  <c r="O213" i="18"/>
  <c r="K213" i="18"/>
  <c r="Z212" i="18"/>
  <c r="Y212" i="18"/>
  <c r="X212" i="18"/>
  <c r="W212" i="18"/>
  <c r="V212" i="18"/>
  <c r="U212" i="18"/>
  <c r="T212" i="18"/>
  <c r="S212" i="18"/>
  <c r="O212" i="18"/>
  <c r="K212" i="18"/>
  <c r="Z211" i="18"/>
  <c r="Y211" i="18"/>
  <c r="X211" i="18"/>
  <c r="W211" i="18"/>
  <c r="V211" i="18"/>
  <c r="U211" i="18"/>
  <c r="T211" i="18"/>
  <c r="S211" i="18"/>
  <c r="O211" i="18"/>
  <c r="K211" i="18"/>
  <c r="Z210" i="18"/>
  <c r="Y210" i="18"/>
  <c r="X210" i="18"/>
  <c r="W210" i="18"/>
  <c r="V210" i="18"/>
  <c r="U210" i="18"/>
  <c r="T210" i="18"/>
  <c r="S210" i="18"/>
  <c r="O210" i="18"/>
  <c r="K210" i="18"/>
  <c r="Z209" i="18"/>
  <c r="Y209" i="18"/>
  <c r="X209" i="18"/>
  <c r="W209" i="18"/>
  <c r="V209" i="18"/>
  <c r="U209" i="18"/>
  <c r="T209" i="18"/>
  <c r="S209" i="18"/>
  <c r="O209" i="18"/>
  <c r="K209" i="18"/>
  <c r="Z208" i="18"/>
  <c r="Y208" i="18"/>
  <c r="X208" i="18"/>
  <c r="W208" i="18"/>
  <c r="V208" i="18"/>
  <c r="U208" i="18"/>
  <c r="T208" i="18"/>
  <c r="S208" i="18"/>
  <c r="O208" i="18"/>
  <c r="K208" i="18"/>
  <c r="Z207" i="18"/>
  <c r="Y207" i="18"/>
  <c r="X207" i="18"/>
  <c r="W207" i="18"/>
  <c r="V207" i="18"/>
  <c r="U207" i="18"/>
  <c r="T207" i="18"/>
  <c r="S207" i="18"/>
  <c r="O207" i="18"/>
  <c r="K207" i="18"/>
  <c r="A207" i="18"/>
  <c r="Z206" i="18"/>
  <c r="Y206" i="18"/>
  <c r="X206" i="18"/>
  <c r="W206" i="18"/>
  <c r="V206" i="18"/>
  <c r="U206" i="18"/>
  <c r="T206" i="18"/>
  <c r="T135" i="18" s="1"/>
  <c r="S206" i="18"/>
  <c r="O206" i="18"/>
  <c r="K206" i="18"/>
  <c r="Z205" i="18"/>
  <c r="Y205" i="18"/>
  <c r="X205" i="18"/>
  <c r="W205" i="18"/>
  <c r="V205" i="18"/>
  <c r="U205" i="18"/>
  <c r="T205" i="18"/>
  <c r="S205" i="18"/>
  <c r="O205" i="18"/>
  <c r="K205" i="18"/>
  <c r="Z204" i="18"/>
  <c r="Y204" i="18"/>
  <c r="X204" i="18"/>
  <c r="W204" i="18"/>
  <c r="V204" i="18"/>
  <c r="U204" i="18"/>
  <c r="T204" i="18"/>
  <c r="S204" i="18"/>
  <c r="O204" i="18"/>
  <c r="K204" i="18"/>
  <c r="Z203" i="18"/>
  <c r="Y203" i="18"/>
  <c r="X203" i="18"/>
  <c r="W203" i="18"/>
  <c r="V203" i="18"/>
  <c r="U203" i="18"/>
  <c r="T203" i="18"/>
  <c r="S203" i="18"/>
  <c r="O203" i="18"/>
  <c r="K203" i="18"/>
  <c r="Z202" i="18"/>
  <c r="Y202" i="18"/>
  <c r="X202" i="18"/>
  <c r="W202" i="18"/>
  <c r="V202" i="18"/>
  <c r="U202" i="18"/>
  <c r="T202" i="18"/>
  <c r="S202" i="18"/>
  <c r="O202" i="18"/>
  <c r="K202" i="18"/>
  <c r="Z201" i="18"/>
  <c r="Y201" i="18"/>
  <c r="X201" i="18"/>
  <c r="W201" i="18"/>
  <c r="V201" i="18"/>
  <c r="U201" i="18"/>
  <c r="T201" i="18"/>
  <c r="S201" i="18"/>
  <c r="O201" i="18"/>
  <c r="K201" i="18"/>
  <c r="Z200" i="18"/>
  <c r="Y200" i="18"/>
  <c r="X200" i="18"/>
  <c r="W200" i="18"/>
  <c r="V200" i="18"/>
  <c r="U200" i="18"/>
  <c r="T200" i="18"/>
  <c r="S200" i="18"/>
  <c r="O200" i="18"/>
  <c r="K200" i="18"/>
  <c r="Z199" i="18"/>
  <c r="Y199" i="18"/>
  <c r="X199" i="18"/>
  <c r="W199" i="18"/>
  <c r="V199" i="18"/>
  <c r="U199" i="18"/>
  <c r="T199" i="18"/>
  <c r="S199" i="18"/>
  <c r="O199" i="18"/>
  <c r="K199" i="18"/>
  <c r="Z198" i="18"/>
  <c r="Y198" i="18"/>
  <c r="X198" i="18"/>
  <c r="W198" i="18"/>
  <c r="V198" i="18"/>
  <c r="U198" i="18"/>
  <c r="T198" i="18"/>
  <c r="S198" i="18"/>
  <c r="O198" i="18"/>
  <c r="K198" i="18"/>
  <c r="Z197" i="18"/>
  <c r="Y197" i="18"/>
  <c r="X197" i="18"/>
  <c r="W197" i="18"/>
  <c r="V197" i="18"/>
  <c r="U197" i="18"/>
  <c r="T197" i="18"/>
  <c r="S197" i="18"/>
  <c r="O197" i="18"/>
  <c r="K197" i="18"/>
  <c r="Z196" i="18"/>
  <c r="Y196" i="18"/>
  <c r="X196" i="18"/>
  <c r="W196" i="18"/>
  <c r="V196" i="18"/>
  <c r="U196" i="18"/>
  <c r="T196" i="18"/>
  <c r="S196" i="18"/>
  <c r="O196" i="18"/>
  <c r="K196" i="18"/>
  <c r="B196" i="18"/>
  <c r="C196" i="18" s="1"/>
  <c r="B197" i="18" s="1"/>
  <c r="C197" i="18" s="1"/>
  <c r="B198" i="18" s="1"/>
  <c r="C198" i="18" s="1"/>
  <c r="B199" i="18" s="1"/>
  <c r="C199" i="18" s="1"/>
  <c r="B200" i="18" s="1"/>
  <c r="C200" i="18" s="1"/>
  <c r="B201" i="18" s="1"/>
  <c r="C201" i="18" s="1"/>
  <c r="B202" i="18" s="1"/>
  <c r="C202" i="18" s="1"/>
  <c r="B203" i="18" s="1"/>
  <c r="C203" i="18" s="1"/>
  <c r="B204" i="18" s="1"/>
  <c r="C204" i="18" s="1"/>
  <c r="B205" i="18" s="1"/>
  <c r="C205" i="18" s="1"/>
  <c r="B206" i="18" s="1"/>
  <c r="C206" i="18" s="1"/>
  <c r="A196" i="18"/>
  <c r="Z195" i="18"/>
  <c r="Y195" i="18"/>
  <c r="S140" i="18" s="1"/>
  <c r="X195" i="18"/>
  <c r="W195" i="18"/>
  <c r="V195" i="18"/>
  <c r="U195" i="18"/>
  <c r="T195" i="18"/>
  <c r="S195" i="18"/>
  <c r="O195" i="18"/>
  <c r="K195" i="18"/>
  <c r="Z194" i="18"/>
  <c r="Y194" i="18"/>
  <c r="X194" i="18"/>
  <c r="W194" i="18"/>
  <c r="V194" i="18"/>
  <c r="U194" i="18"/>
  <c r="T194" i="18"/>
  <c r="S194" i="18"/>
  <c r="O194" i="18"/>
  <c r="K194" i="18"/>
  <c r="Z193" i="18"/>
  <c r="Y193" i="18"/>
  <c r="X193" i="18"/>
  <c r="W193" i="18"/>
  <c r="V193" i="18"/>
  <c r="U193" i="18"/>
  <c r="T193" i="18"/>
  <c r="S193" i="18"/>
  <c r="O193" i="18"/>
  <c r="K193" i="18"/>
  <c r="Z192" i="18"/>
  <c r="Y192" i="18"/>
  <c r="X192" i="18"/>
  <c r="W192" i="18"/>
  <c r="V192" i="18"/>
  <c r="U192" i="18"/>
  <c r="T192" i="18"/>
  <c r="S192" i="18"/>
  <c r="O192" i="18"/>
  <c r="K192" i="18"/>
  <c r="Z191" i="18"/>
  <c r="Y191" i="18"/>
  <c r="X191" i="18"/>
  <c r="W191" i="18"/>
  <c r="V191" i="18"/>
  <c r="U191" i="18"/>
  <c r="T191" i="18"/>
  <c r="S191" i="18"/>
  <c r="O191" i="18"/>
  <c r="K191" i="18"/>
  <c r="Z190" i="18"/>
  <c r="Y190" i="18"/>
  <c r="X190" i="18"/>
  <c r="W190" i="18"/>
  <c r="V190" i="18"/>
  <c r="U190" i="18"/>
  <c r="T190" i="18"/>
  <c r="S190" i="18"/>
  <c r="O190" i="18"/>
  <c r="K190" i="18"/>
  <c r="Z189" i="18"/>
  <c r="Y189" i="18"/>
  <c r="X189" i="18"/>
  <c r="W189" i="18"/>
  <c r="V189" i="18"/>
  <c r="U189" i="18"/>
  <c r="T189" i="18"/>
  <c r="S189" i="18"/>
  <c r="O189" i="18"/>
  <c r="K189" i="18"/>
  <c r="Z188" i="18"/>
  <c r="Y188" i="18"/>
  <c r="X188" i="18"/>
  <c r="W188" i="18"/>
  <c r="V188" i="18"/>
  <c r="U188" i="18"/>
  <c r="T188" i="18"/>
  <c r="S188" i="18"/>
  <c r="O188" i="18"/>
  <c r="K188" i="18"/>
  <c r="Z187" i="18"/>
  <c r="Y187" i="18"/>
  <c r="X187" i="18"/>
  <c r="W187" i="18"/>
  <c r="V187" i="18"/>
  <c r="U187" i="18"/>
  <c r="T187" i="18"/>
  <c r="S187" i="18"/>
  <c r="O187" i="18"/>
  <c r="K187" i="18"/>
  <c r="Z186" i="18"/>
  <c r="R141" i="18" s="1"/>
  <c r="Y186" i="18"/>
  <c r="X186" i="18"/>
  <c r="W186" i="18"/>
  <c r="V186" i="18"/>
  <c r="U186" i="18"/>
  <c r="T186" i="18"/>
  <c r="S186" i="18"/>
  <c r="O186" i="18"/>
  <c r="K186" i="18"/>
  <c r="Z185" i="18"/>
  <c r="Y185" i="18"/>
  <c r="X185" i="18"/>
  <c r="W185" i="18"/>
  <c r="V185" i="18"/>
  <c r="U185" i="18"/>
  <c r="T185" i="18"/>
  <c r="S185" i="18"/>
  <c r="O185" i="18"/>
  <c r="K185" i="18"/>
  <c r="B185" i="18"/>
  <c r="C185" i="18" s="1"/>
  <c r="B186" i="18" s="1"/>
  <c r="C186" i="18" s="1"/>
  <c r="B187" i="18" s="1"/>
  <c r="C187" i="18" s="1"/>
  <c r="B188" i="18" s="1"/>
  <c r="C188" i="18" s="1"/>
  <c r="B189" i="18" s="1"/>
  <c r="C189" i="18" s="1"/>
  <c r="B190" i="18" s="1"/>
  <c r="C190" i="18" s="1"/>
  <c r="B191" i="18" s="1"/>
  <c r="C191" i="18" s="1"/>
  <c r="B192" i="18" s="1"/>
  <c r="C192" i="18" s="1"/>
  <c r="B193" i="18" s="1"/>
  <c r="C193" i="18" s="1"/>
  <c r="B194" i="18" s="1"/>
  <c r="C194" i="18" s="1"/>
  <c r="B195" i="18" s="1"/>
  <c r="C195" i="18" s="1"/>
  <c r="A185" i="18"/>
  <c r="Z184" i="18"/>
  <c r="Y184" i="18"/>
  <c r="X184" i="18"/>
  <c r="R139" i="18" s="1"/>
  <c r="W184" i="18"/>
  <c r="V184" i="18"/>
  <c r="U184" i="18"/>
  <c r="T184" i="18"/>
  <c r="S184" i="18"/>
  <c r="O184" i="18"/>
  <c r="K184" i="18"/>
  <c r="Z183" i="18"/>
  <c r="Y183" i="18"/>
  <c r="X183" i="18"/>
  <c r="W183" i="18"/>
  <c r="V183" i="18"/>
  <c r="U183" i="18"/>
  <c r="T183" i="18"/>
  <c r="S183" i="18"/>
  <c r="O183" i="18"/>
  <c r="K183" i="18"/>
  <c r="Z182" i="18"/>
  <c r="Y182" i="18"/>
  <c r="X182" i="18"/>
  <c r="W182" i="18"/>
  <c r="V182" i="18"/>
  <c r="U182" i="18"/>
  <c r="T182" i="18"/>
  <c r="S182" i="18"/>
  <c r="O182" i="18"/>
  <c r="K182" i="18"/>
  <c r="Z181" i="18"/>
  <c r="Y181" i="18"/>
  <c r="X181" i="18"/>
  <c r="W181" i="18"/>
  <c r="V181" i="18"/>
  <c r="U181" i="18"/>
  <c r="T181" i="18"/>
  <c r="S181" i="18"/>
  <c r="O181" i="18"/>
  <c r="K181" i="18"/>
  <c r="Z180" i="18"/>
  <c r="Y180" i="18"/>
  <c r="X180" i="18"/>
  <c r="W180" i="18"/>
  <c r="V180" i="18"/>
  <c r="U180" i="18"/>
  <c r="T180" i="18"/>
  <c r="S180" i="18"/>
  <c r="O180" i="18"/>
  <c r="K180" i="18"/>
  <c r="Z179" i="18"/>
  <c r="Y179" i="18"/>
  <c r="X179" i="18"/>
  <c r="W179" i="18"/>
  <c r="V179" i="18"/>
  <c r="U179" i="18"/>
  <c r="T179" i="18"/>
  <c r="S179" i="18"/>
  <c r="O179" i="18"/>
  <c r="K179" i="18"/>
  <c r="Z178" i="18"/>
  <c r="Y178" i="18"/>
  <c r="X178" i="18"/>
  <c r="W178" i="18"/>
  <c r="V178" i="18"/>
  <c r="U178" i="18"/>
  <c r="T178" i="18"/>
  <c r="S178" i="18"/>
  <c r="O178" i="18"/>
  <c r="K178" i="18"/>
  <c r="Z177" i="18"/>
  <c r="Y177" i="18"/>
  <c r="X177" i="18"/>
  <c r="W177" i="18"/>
  <c r="V177" i="18"/>
  <c r="U177" i="18"/>
  <c r="T177" i="18"/>
  <c r="S177" i="18"/>
  <c r="O177" i="18"/>
  <c r="K177" i="18"/>
  <c r="Z176" i="18"/>
  <c r="Y176" i="18"/>
  <c r="X176" i="18"/>
  <c r="W176" i="18"/>
  <c r="V176" i="18"/>
  <c r="U176" i="18"/>
  <c r="T176" i="18"/>
  <c r="S176" i="18"/>
  <c r="O176" i="18"/>
  <c r="K176" i="18"/>
  <c r="Z175" i="18"/>
  <c r="Y175" i="18"/>
  <c r="X175" i="18"/>
  <c r="W175" i="18"/>
  <c r="V175" i="18"/>
  <c r="U175" i="18"/>
  <c r="T175" i="18"/>
  <c r="S175" i="18"/>
  <c r="O175" i="18"/>
  <c r="K175" i="18"/>
  <c r="Z174" i="18"/>
  <c r="Y174" i="18"/>
  <c r="X174" i="18"/>
  <c r="W174" i="18"/>
  <c r="V174" i="18"/>
  <c r="U174" i="18"/>
  <c r="T174" i="18"/>
  <c r="S174" i="18"/>
  <c r="O174" i="18"/>
  <c r="K174" i="18"/>
  <c r="B174" i="18"/>
  <c r="C174" i="18" s="1"/>
  <c r="B175" i="18" s="1"/>
  <c r="C175" i="18" s="1"/>
  <c r="B176" i="18" s="1"/>
  <c r="C176" i="18" s="1"/>
  <c r="B177" i="18" s="1"/>
  <c r="C177" i="18" s="1"/>
  <c r="B178" i="18" s="1"/>
  <c r="C178" i="18" s="1"/>
  <c r="B179" i="18" s="1"/>
  <c r="C179" i="18" s="1"/>
  <c r="B180" i="18" s="1"/>
  <c r="C180" i="18" s="1"/>
  <c r="B181" i="18" s="1"/>
  <c r="C181" i="18" s="1"/>
  <c r="B182" i="18" s="1"/>
  <c r="C182" i="18" s="1"/>
  <c r="B183" i="18" s="1"/>
  <c r="C183" i="18" s="1"/>
  <c r="B184" i="18" s="1"/>
  <c r="C184" i="18" s="1"/>
  <c r="A174" i="18"/>
  <c r="Z173" i="18"/>
  <c r="Y173" i="18"/>
  <c r="X173" i="18"/>
  <c r="W173" i="18"/>
  <c r="V173" i="18"/>
  <c r="U173" i="18"/>
  <c r="T173" i="18"/>
  <c r="S173" i="18"/>
  <c r="O173" i="18"/>
  <c r="K173" i="18"/>
  <c r="Z172" i="18"/>
  <c r="Y172" i="18"/>
  <c r="X172" i="18"/>
  <c r="W172" i="18"/>
  <c r="V172" i="18"/>
  <c r="U172" i="18"/>
  <c r="T172" i="18"/>
  <c r="S172" i="18"/>
  <c r="O172" i="18"/>
  <c r="K172" i="18"/>
  <c r="Z171" i="18"/>
  <c r="Y171" i="18"/>
  <c r="X171" i="18"/>
  <c r="W171" i="18"/>
  <c r="V171" i="18"/>
  <c r="U171" i="18"/>
  <c r="T171" i="18"/>
  <c r="S171" i="18"/>
  <c r="O171" i="18"/>
  <c r="K171" i="18"/>
  <c r="Z170" i="18"/>
  <c r="Y170" i="18"/>
  <c r="X170" i="18"/>
  <c r="W170" i="18"/>
  <c r="V170" i="18"/>
  <c r="U170" i="18"/>
  <c r="T170" i="18"/>
  <c r="S170" i="18"/>
  <c r="O170" i="18"/>
  <c r="K170" i="18"/>
  <c r="Z169" i="18"/>
  <c r="Y169" i="18"/>
  <c r="X169" i="18"/>
  <c r="W169" i="18"/>
  <c r="V169" i="18"/>
  <c r="U169" i="18"/>
  <c r="T169" i="18"/>
  <c r="S169" i="18"/>
  <c r="O169" i="18"/>
  <c r="K169" i="18"/>
  <c r="Z168" i="18"/>
  <c r="Y168" i="18"/>
  <c r="X168" i="18"/>
  <c r="W168" i="18"/>
  <c r="V168" i="18"/>
  <c r="U168" i="18"/>
  <c r="T168" i="18"/>
  <c r="S168" i="18"/>
  <c r="O168" i="18"/>
  <c r="K168" i="18"/>
  <c r="Z167" i="18"/>
  <c r="Y167" i="18"/>
  <c r="X167" i="18"/>
  <c r="W167" i="18"/>
  <c r="V167" i="18"/>
  <c r="U167" i="18"/>
  <c r="T167" i="18"/>
  <c r="S167" i="18"/>
  <c r="O167" i="18"/>
  <c r="K167" i="18"/>
  <c r="Z166" i="18"/>
  <c r="Y166" i="18"/>
  <c r="X166" i="18"/>
  <c r="W166" i="18"/>
  <c r="V166" i="18"/>
  <c r="U166" i="18"/>
  <c r="T166" i="18"/>
  <c r="O166" i="18"/>
  <c r="K166" i="18"/>
  <c r="S166" i="18" s="1"/>
  <c r="Z165" i="18"/>
  <c r="Y165" i="18"/>
  <c r="X165" i="18"/>
  <c r="W165" i="18"/>
  <c r="V165" i="18"/>
  <c r="U165" i="18"/>
  <c r="T165" i="18"/>
  <c r="O165" i="18"/>
  <c r="K165" i="18"/>
  <c r="S165" i="18" s="1"/>
  <c r="Z164" i="18"/>
  <c r="Y164" i="18"/>
  <c r="X164" i="18"/>
  <c r="W164" i="18"/>
  <c r="V164" i="18"/>
  <c r="U164" i="18"/>
  <c r="T164" i="18"/>
  <c r="O164" i="18"/>
  <c r="K164" i="18"/>
  <c r="S164" i="18" s="1"/>
  <c r="Z163" i="18"/>
  <c r="Y163" i="18"/>
  <c r="X163" i="18"/>
  <c r="W163" i="18"/>
  <c r="V163" i="18"/>
  <c r="U163" i="18"/>
  <c r="T163" i="18"/>
  <c r="O163" i="18"/>
  <c r="K163" i="18"/>
  <c r="S163" i="18" s="1"/>
  <c r="Z162" i="18"/>
  <c r="Y162" i="18"/>
  <c r="X162" i="18"/>
  <c r="W162" i="18"/>
  <c r="V162" i="18"/>
  <c r="U162" i="18"/>
  <c r="T162" i="18"/>
  <c r="O162" i="18"/>
  <c r="K162" i="18"/>
  <c r="S162" i="18" s="1"/>
  <c r="B162" i="18"/>
  <c r="C162" i="18" s="1"/>
  <c r="B163" i="18" s="1"/>
  <c r="C163" i="18" s="1"/>
  <c r="B164" i="18" s="1"/>
  <c r="C164" i="18" s="1"/>
  <c r="B165" i="18" s="1"/>
  <c r="C165" i="18" s="1"/>
  <c r="B166" i="18" s="1"/>
  <c r="C166" i="18" s="1"/>
  <c r="B167" i="18" s="1"/>
  <c r="C167" i="18" s="1"/>
  <c r="B168" i="18" s="1"/>
  <c r="C168" i="18" s="1"/>
  <c r="B169" i="18" s="1"/>
  <c r="C169" i="18" s="1"/>
  <c r="B170" i="18" s="1"/>
  <c r="C170" i="18" s="1"/>
  <c r="B171" i="18" s="1"/>
  <c r="C171" i="18" s="1"/>
  <c r="B172" i="18" s="1"/>
  <c r="C172" i="18" s="1"/>
  <c r="B173" i="18" s="1"/>
  <c r="C173" i="18" s="1"/>
  <c r="A162" i="18"/>
  <c r="L158" i="18"/>
  <c r="K157" i="18"/>
  <c r="K156" i="18"/>
  <c r="K155" i="18"/>
  <c r="K154" i="18"/>
  <c r="K153" i="18"/>
  <c r="K152" i="18"/>
  <c r="K146" i="18"/>
  <c r="L146" i="18" s="1"/>
  <c r="G146" i="18"/>
  <c r="F146" i="18"/>
  <c r="D146" i="18"/>
  <c r="A146" i="18"/>
  <c r="K144" i="18"/>
  <c r="G144" i="18" s="1"/>
  <c r="F144" i="18"/>
  <c r="D144" i="18"/>
  <c r="A144" i="18"/>
  <c r="K142" i="18"/>
  <c r="G142" i="18" s="1"/>
  <c r="F142" i="18"/>
  <c r="D142" i="18"/>
  <c r="A142" i="18"/>
  <c r="K140" i="18"/>
  <c r="G140" i="18" s="1"/>
  <c r="F140" i="18"/>
  <c r="D140" i="18"/>
  <c r="A140" i="18"/>
  <c r="U138" i="18"/>
  <c r="R138" i="18"/>
  <c r="K138" i="18"/>
  <c r="G138" i="18" s="1"/>
  <c r="F138" i="18"/>
  <c r="D138" i="18"/>
  <c r="A138" i="18"/>
  <c r="K136" i="18"/>
  <c r="F136" i="18"/>
  <c r="D136" i="18"/>
  <c r="A136" i="18"/>
  <c r="R135" i="18"/>
  <c r="S134" i="18"/>
  <c r="Q134" i="18"/>
  <c r="Z113" i="18"/>
  <c r="Y113" i="18"/>
  <c r="X113" i="18"/>
  <c r="W113" i="18"/>
  <c r="V113" i="18"/>
  <c r="U113" i="18"/>
  <c r="T113" i="18"/>
  <c r="S113" i="18"/>
  <c r="O113" i="18"/>
  <c r="K113" i="18"/>
  <c r="Z112" i="18"/>
  <c r="Y112" i="18"/>
  <c r="X112" i="18"/>
  <c r="W112" i="18"/>
  <c r="V112" i="18"/>
  <c r="U112" i="18"/>
  <c r="T112" i="18"/>
  <c r="S112" i="18"/>
  <c r="O112" i="18"/>
  <c r="K112" i="18"/>
  <c r="Z111" i="18"/>
  <c r="Y111" i="18"/>
  <c r="X111" i="18"/>
  <c r="W111" i="18"/>
  <c r="V111" i="18"/>
  <c r="U111" i="18"/>
  <c r="T111" i="18"/>
  <c r="S111" i="18"/>
  <c r="O111" i="18"/>
  <c r="K111" i="18"/>
  <c r="Z110" i="18"/>
  <c r="Y110" i="18"/>
  <c r="X110" i="18"/>
  <c r="W110" i="18"/>
  <c r="V110" i="18"/>
  <c r="U110" i="18"/>
  <c r="T110" i="18"/>
  <c r="S110" i="18"/>
  <c r="O110" i="18"/>
  <c r="K110" i="18"/>
  <c r="Z109" i="18"/>
  <c r="Y109" i="18"/>
  <c r="X109" i="18"/>
  <c r="W109" i="18"/>
  <c r="V109" i="18"/>
  <c r="U109" i="18"/>
  <c r="T109" i="18"/>
  <c r="S109" i="18"/>
  <c r="O109" i="18"/>
  <c r="K109" i="18"/>
  <c r="Z108" i="18"/>
  <c r="Y108" i="18"/>
  <c r="X108" i="18"/>
  <c r="W108" i="18"/>
  <c r="V108" i="18"/>
  <c r="U108" i="18"/>
  <c r="T108" i="18"/>
  <c r="S108" i="18"/>
  <c r="O108" i="18"/>
  <c r="K108" i="18"/>
  <c r="Z107" i="18"/>
  <c r="Y107" i="18"/>
  <c r="X107" i="18"/>
  <c r="W107" i="18"/>
  <c r="V107" i="18"/>
  <c r="U107" i="18"/>
  <c r="T107" i="18"/>
  <c r="S107" i="18"/>
  <c r="O107" i="18"/>
  <c r="K107" i="18"/>
  <c r="Z106" i="18"/>
  <c r="Y106" i="18"/>
  <c r="X106" i="18"/>
  <c r="W106" i="18"/>
  <c r="V106" i="18"/>
  <c r="U106" i="18"/>
  <c r="T106" i="18"/>
  <c r="S106" i="18"/>
  <c r="O106" i="18"/>
  <c r="K106" i="18"/>
  <c r="Z105" i="18"/>
  <c r="Y105" i="18"/>
  <c r="X105" i="18"/>
  <c r="W105" i="18"/>
  <c r="V105" i="18"/>
  <c r="U105" i="18"/>
  <c r="T105" i="18"/>
  <c r="S105" i="18"/>
  <c r="O105" i="18"/>
  <c r="K105" i="18"/>
  <c r="Z104" i="18"/>
  <c r="Y104" i="18"/>
  <c r="U25" i="18" s="1"/>
  <c r="X104" i="18"/>
  <c r="W104" i="18"/>
  <c r="V104" i="18"/>
  <c r="U104" i="18"/>
  <c r="U21" i="18" s="1"/>
  <c r="T104" i="18"/>
  <c r="S104" i="18"/>
  <c r="O104" i="18"/>
  <c r="K104" i="18"/>
  <c r="Z103" i="18"/>
  <c r="Y103" i="18"/>
  <c r="X103" i="18"/>
  <c r="U24" i="18" s="1"/>
  <c r="W103" i="18"/>
  <c r="V103" i="18"/>
  <c r="U103" i="18"/>
  <c r="T103" i="18"/>
  <c r="S103" i="18"/>
  <c r="O103" i="18"/>
  <c r="K103" i="18"/>
  <c r="A103" i="18"/>
  <c r="Z102" i="18"/>
  <c r="Y102" i="18"/>
  <c r="X102" i="18"/>
  <c r="W102" i="18"/>
  <c r="U23" i="18" s="1"/>
  <c r="V102" i="18"/>
  <c r="U102" i="18"/>
  <c r="T102" i="18"/>
  <c r="S102" i="18"/>
  <c r="O102" i="18"/>
  <c r="K102" i="18"/>
  <c r="Z101" i="18"/>
  <c r="Y101" i="18"/>
  <c r="X101" i="18"/>
  <c r="W101" i="18"/>
  <c r="V101" i="18"/>
  <c r="U101" i="18"/>
  <c r="T101" i="18"/>
  <c r="S101" i="18"/>
  <c r="O101" i="18"/>
  <c r="K101" i="18"/>
  <c r="Z100" i="18"/>
  <c r="Y100" i="18"/>
  <c r="X100" i="18"/>
  <c r="W100" i="18"/>
  <c r="V100" i="18"/>
  <c r="U100" i="18"/>
  <c r="T100" i="18"/>
  <c r="S100" i="18"/>
  <c r="O100" i="18"/>
  <c r="K100" i="18"/>
  <c r="Z99" i="18"/>
  <c r="Y99" i="18"/>
  <c r="X99" i="18"/>
  <c r="W99" i="18"/>
  <c r="V99" i="18"/>
  <c r="U99" i="18"/>
  <c r="T99" i="18"/>
  <c r="S99" i="18"/>
  <c r="O99" i="18"/>
  <c r="K99" i="18"/>
  <c r="Z98" i="18"/>
  <c r="Y98" i="18"/>
  <c r="X98" i="18"/>
  <c r="W98" i="18"/>
  <c r="V98" i="18"/>
  <c r="U98" i="18"/>
  <c r="T98" i="18"/>
  <c r="S98" i="18"/>
  <c r="O98" i="18"/>
  <c r="K98" i="18"/>
  <c r="Z97" i="18"/>
  <c r="Y97" i="18"/>
  <c r="X97" i="18"/>
  <c r="W97" i="18"/>
  <c r="V97" i="18"/>
  <c r="U97" i="18"/>
  <c r="T97" i="18"/>
  <c r="S97" i="18"/>
  <c r="O97" i="18"/>
  <c r="K97" i="18"/>
  <c r="Z96" i="18"/>
  <c r="Y96" i="18"/>
  <c r="X96" i="18"/>
  <c r="W96" i="18"/>
  <c r="V96" i="18"/>
  <c r="U96" i="18"/>
  <c r="T96" i="18"/>
  <c r="S96" i="18"/>
  <c r="O96" i="18"/>
  <c r="K96" i="18"/>
  <c r="Z95" i="18"/>
  <c r="Y95" i="18"/>
  <c r="X95" i="18"/>
  <c r="W95" i="18"/>
  <c r="V95" i="18"/>
  <c r="U95" i="18"/>
  <c r="T95" i="18"/>
  <c r="S95" i="18"/>
  <c r="O95" i="18"/>
  <c r="K95" i="18"/>
  <c r="Z94" i="18"/>
  <c r="Y94" i="18"/>
  <c r="X94" i="18"/>
  <c r="W94" i="18"/>
  <c r="V94" i="18"/>
  <c r="U94" i="18"/>
  <c r="T94" i="18"/>
  <c r="S94" i="18"/>
  <c r="O94" i="18"/>
  <c r="K94" i="18"/>
  <c r="Z93" i="18"/>
  <c r="Y93" i="18"/>
  <c r="X93" i="18"/>
  <c r="W93" i="18"/>
  <c r="V93" i="18"/>
  <c r="U93" i="18"/>
  <c r="T93" i="18"/>
  <c r="S93" i="18"/>
  <c r="O93" i="18"/>
  <c r="K93" i="18"/>
  <c r="Z92" i="18"/>
  <c r="Y92" i="18"/>
  <c r="X92" i="18"/>
  <c r="W92" i="18"/>
  <c r="V92" i="18"/>
  <c r="U92" i="18"/>
  <c r="T92" i="18"/>
  <c r="S92" i="18"/>
  <c r="T19" i="18" s="1"/>
  <c r="O92" i="18"/>
  <c r="K92" i="18"/>
  <c r="A92" i="18"/>
  <c r="Z91" i="18"/>
  <c r="Y91" i="18"/>
  <c r="T25" i="18" s="1"/>
  <c r="X91" i="18"/>
  <c r="W91" i="18"/>
  <c r="V91" i="18"/>
  <c r="U91" i="18"/>
  <c r="T91" i="18"/>
  <c r="S91" i="18"/>
  <c r="O91" i="18"/>
  <c r="K91" i="18"/>
  <c r="Z90" i="18"/>
  <c r="Y90" i="18"/>
  <c r="X90" i="18"/>
  <c r="W90" i="18"/>
  <c r="V90" i="18"/>
  <c r="U90" i="18"/>
  <c r="T90" i="18"/>
  <c r="S90" i="18"/>
  <c r="O90" i="18"/>
  <c r="K90" i="18"/>
  <c r="Z89" i="18"/>
  <c r="Y89" i="18"/>
  <c r="X89" i="18"/>
  <c r="W89" i="18"/>
  <c r="V89" i="18"/>
  <c r="U89" i="18"/>
  <c r="T89" i="18"/>
  <c r="S89" i="18"/>
  <c r="O89" i="18"/>
  <c r="K89" i="18"/>
  <c r="Z88" i="18"/>
  <c r="Y88" i="18"/>
  <c r="X88" i="18"/>
  <c r="W88" i="18"/>
  <c r="V88" i="18"/>
  <c r="U88" i="18"/>
  <c r="T88" i="18"/>
  <c r="S88" i="18"/>
  <c r="O88" i="18"/>
  <c r="K88" i="18"/>
  <c r="Z87" i="18"/>
  <c r="Y87" i="18"/>
  <c r="X87" i="18"/>
  <c r="W87" i="18"/>
  <c r="V87" i="18"/>
  <c r="U87" i="18"/>
  <c r="T87" i="18"/>
  <c r="S87" i="18"/>
  <c r="O87" i="18"/>
  <c r="K87" i="18"/>
  <c r="Z86" i="18"/>
  <c r="Y86" i="18"/>
  <c r="X86" i="18"/>
  <c r="W86" i="18"/>
  <c r="V86" i="18"/>
  <c r="U86" i="18"/>
  <c r="T86" i="18"/>
  <c r="S86" i="18"/>
  <c r="O86" i="18"/>
  <c r="K86" i="18"/>
  <c r="Z85" i="18"/>
  <c r="Y85" i="18"/>
  <c r="X85" i="18"/>
  <c r="W85" i="18"/>
  <c r="V85" i="18"/>
  <c r="U85" i="18"/>
  <c r="T85" i="18"/>
  <c r="S85" i="18"/>
  <c r="O85" i="18"/>
  <c r="K85" i="18"/>
  <c r="Z84" i="18"/>
  <c r="Y84" i="18"/>
  <c r="X84" i="18"/>
  <c r="W84" i="18"/>
  <c r="V84" i="18"/>
  <c r="U84" i="18"/>
  <c r="T84" i="18"/>
  <c r="S84" i="18"/>
  <c r="O84" i="18"/>
  <c r="K84" i="18"/>
  <c r="Z83" i="18"/>
  <c r="Y83" i="18"/>
  <c r="X83" i="18"/>
  <c r="W83" i="18"/>
  <c r="V83" i="18"/>
  <c r="U83" i="18"/>
  <c r="T83" i="18"/>
  <c r="S83" i="18"/>
  <c r="O83" i="18"/>
  <c r="K83" i="18"/>
  <c r="Z82" i="18"/>
  <c r="Y82" i="18"/>
  <c r="X82" i="18"/>
  <c r="W82" i="18"/>
  <c r="S23" i="18" s="1"/>
  <c r="V82" i="18"/>
  <c r="U82" i="18"/>
  <c r="T82" i="18"/>
  <c r="S82" i="18"/>
  <c r="O82" i="18"/>
  <c r="K82" i="18"/>
  <c r="Z81" i="18"/>
  <c r="Y81" i="18"/>
  <c r="X81" i="18"/>
  <c r="W81" i="18"/>
  <c r="V81" i="18"/>
  <c r="U81" i="18"/>
  <c r="T81" i="18"/>
  <c r="S81" i="18"/>
  <c r="O81" i="18"/>
  <c r="K81" i="18"/>
  <c r="B81" i="18"/>
  <c r="C81" i="18" s="1"/>
  <c r="B82" i="18" s="1"/>
  <c r="C82" i="18" s="1"/>
  <c r="B83" i="18" s="1"/>
  <c r="C83" i="18" s="1"/>
  <c r="B84" i="18" s="1"/>
  <c r="C84" i="18" s="1"/>
  <c r="B85" i="18" s="1"/>
  <c r="C85" i="18" s="1"/>
  <c r="B86" i="18" s="1"/>
  <c r="C86" i="18" s="1"/>
  <c r="B87" i="18" s="1"/>
  <c r="C87" i="18" s="1"/>
  <c r="B88" i="18" s="1"/>
  <c r="C88" i="18" s="1"/>
  <c r="B89" i="18" s="1"/>
  <c r="C89" i="18" s="1"/>
  <c r="B90" i="18" s="1"/>
  <c r="C90" i="18" s="1"/>
  <c r="B91" i="18" s="1"/>
  <c r="C91" i="18" s="1"/>
  <c r="A81" i="18"/>
  <c r="Z80" i="18"/>
  <c r="S26" i="18" s="1"/>
  <c r="Y80" i="18"/>
  <c r="X80" i="18"/>
  <c r="W80" i="18"/>
  <c r="V80" i="18"/>
  <c r="S22" i="18" s="1"/>
  <c r="U80" i="18"/>
  <c r="T80" i="18"/>
  <c r="S80" i="18"/>
  <c r="O80" i="18"/>
  <c r="K80" i="18"/>
  <c r="Z79" i="18"/>
  <c r="Y79" i="18"/>
  <c r="X79" i="18"/>
  <c r="W79" i="18"/>
  <c r="V79" i="18"/>
  <c r="U79" i="18"/>
  <c r="T79" i="18"/>
  <c r="S79" i="18"/>
  <c r="O79" i="18"/>
  <c r="K79" i="18"/>
  <c r="Z78" i="18"/>
  <c r="Y78" i="18"/>
  <c r="X78" i="18"/>
  <c r="W78" i="18"/>
  <c r="V78" i="18"/>
  <c r="U78" i="18"/>
  <c r="T78" i="18"/>
  <c r="S78" i="18"/>
  <c r="O78" i="18"/>
  <c r="K78" i="18"/>
  <c r="Z77" i="18"/>
  <c r="Y77" i="18"/>
  <c r="X77" i="18"/>
  <c r="W77" i="18"/>
  <c r="V77" i="18"/>
  <c r="U77" i="18"/>
  <c r="T77" i="18"/>
  <c r="S77" i="18"/>
  <c r="O77" i="18"/>
  <c r="K77" i="18"/>
  <c r="Z76" i="18"/>
  <c r="Y76" i="18"/>
  <c r="X76" i="18"/>
  <c r="W76" i="18"/>
  <c r="V76" i="18"/>
  <c r="U76" i="18"/>
  <c r="T76" i="18"/>
  <c r="S76" i="18"/>
  <c r="O76" i="18"/>
  <c r="K76" i="18"/>
  <c r="Z75" i="18"/>
  <c r="Y75" i="18"/>
  <c r="X75" i="18"/>
  <c r="W75" i="18"/>
  <c r="V75" i="18"/>
  <c r="U75" i="18"/>
  <c r="T75" i="18"/>
  <c r="S75" i="18"/>
  <c r="O75" i="18"/>
  <c r="K75" i="18"/>
  <c r="Z74" i="18"/>
  <c r="Y74" i="18"/>
  <c r="X74" i="18"/>
  <c r="W74" i="18"/>
  <c r="V74" i="18"/>
  <c r="U74" i="18"/>
  <c r="T74" i="18"/>
  <c r="S74" i="18"/>
  <c r="O74" i="18"/>
  <c r="K74" i="18"/>
  <c r="Z73" i="18"/>
  <c r="Y73" i="18"/>
  <c r="X73" i="18"/>
  <c r="W73" i="18"/>
  <c r="V73" i="18"/>
  <c r="U73" i="18"/>
  <c r="T73" i="18"/>
  <c r="S73" i="18"/>
  <c r="O73" i="18"/>
  <c r="K73" i="18"/>
  <c r="Z72" i="18"/>
  <c r="Y72" i="18"/>
  <c r="R25" i="18" s="1"/>
  <c r="X72" i="18"/>
  <c r="W72" i="18"/>
  <c r="V72" i="18"/>
  <c r="U72" i="18"/>
  <c r="R21" i="18" s="1"/>
  <c r="T72" i="18"/>
  <c r="S72" i="18"/>
  <c r="O72" i="18"/>
  <c r="K72" i="18"/>
  <c r="Z71" i="18"/>
  <c r="Y71" i="18"/>
  <c r="X71" i="18"/>
  <c r="W71" i="18"/>
  <c r="V71" i="18"/>
  <c r="U71" i="18"/>
  <c r="T71" i="18"/>
  <c r="S71" i="18"/>
  <c r="R19" i="18" s="1"/>
  <c r="O71" i="18"/>
  <c r="K71" i="18"/>
  <c r="Z70" i="18"/>
  <c r="Y70" i="18"/>
  <c r="X70" i="18"/>
  <c r="W70" i="18"/>
  <c r="V70" i="18"/>
  <c r="R22" i="18" s="1"/>
  <c r="U70" i="18"/>
  <c r="T70" i="18"/>
  <c r="S70" i="18"/>
  <c r="O70" i="18"/>
  <c r="K70" i="18"/>
  <c r="B70" i="18"/>
  <c r="C70" i="18" s="1"/>
  <c r="B71" i="18" s="1"/>
  <c r="C71" i="18" s="1"/>
  <c r="B72" i="18" s="1"/>
  <c r="C72" i="18" s="1"/>
  <c r="B73" i="18" s="1"/>
  <c r="C73" i="18" s="1"/>
  <c r="B74" i="18" s="1"/>
  <c r="C74" i="18" s="1"/>
  <c r="B75" i="18" s="1"/>
  <c r="C75" i="18" s="1"/>
  <c r="B76" i="18" s="1"/>
  <c r="C76" i="18" s="1"/>
  <c r="B77" i="18" s="1"/>
  <c r="C77" i="18" s="1"/>
  <c r="B78" i="18" s="1"/>
  <c r="C78" i="18" s="1"/>
  <c r="B79" i="18" s="1"/>
  <c r="C79" i="18" s="1"/>
  <c r="B80" i="18" s="1"/>
  <c r="C80" i="18" s="1"/>
  <c r="A70" i="18"/>
  <c r="Z69" i="18"/>
  <c r="Y69" i="18"/>
  <c r="X69" i="18"/>
  <c r="W69" i="18"/>
  <c r="R23" i="18" s="1"/>
  <c r="V69" i="18"/>
  <c r="U69" i="18"/>
  <c r="T69" i="18"/>
  <c r="R20" i="18" s="1"/>
  <c r="S69" i="18"/>
  <c r="O69" i="18"/>
  <c r="K69" i="18"/>
  <c r="Z68" i="18"/>
  <c r="Y68" i="18"/>
  <c r="X68" i="18"/>
  <c r="W68" i="18"/>
  <c r="V68" i="18"/>
  <c r="U68" i="18"/>
  <c r="T68" i="18"/>
  <c r="S68" i="18"/>
  <c r="O68" i="18"/>
  <c r="K68" i="18"/>
  <c r="Z67" i="18"/>
  <c r="Y67" i="18"/>
  <c r="X67" i="18"/>
  <c r="W67" i="18"/>
  <c r="V67" i="18"/>
  <c r="U67" i="18"/>
  <c r="T67" i="18"/>
  <c r="S67" i="18"/>
  <c r="O67" i="18"/>
  <c r="K67" i="18"/>
  <c r="Z66" i="18"/>
  <c r="Y66" i="18"/>
  <c r="X66" i="18"/>
  <c r="W66" i="18"/>
  <c r="V66" i="18"/>
  <c r="U66" i="18"/>
  <c r="T66" i="18"/>
  <c r="S66" i="18"/>
  <c r="O66" i="18"/>
  <c r="K66" i="18"/>
  <c r="Z65" i="18"/>
  <c r="Y65" i="18"/>
  <c r="X65" i="18"/>
  <c r="W65" i="18"/>
  <c r="V65" i="18"/>
  <c r="U65" i="18"/>
  <c r="T65" i="18"/>
  <c r="S65" i="18"/>
  <c r="O65" i="18"/>
  <c r="K65" i="18"/>
  <c r="Z64" i="18"/>
  <c r="Y64" i="18"/>
  <c r="X64" i="18"/>
  <c r="W64" i="18"/>
  <c r="V64" i="18"/>
  <c r="U64" i="18"/>
  <c r="T64" i="18"/>
  <c r="S64" i="18"/>
  <c r="O64" i="18"/>
  <c r="K64" i="18"/>
  <c r="Z63" i="18"/>
  <c r="Y63" i="18"/>
  <c r="X63" i="18"/>
  <c r="W63" i="18"/>
  <c r="V63" i="18"/>
  <c r="U63" i="18"/>
  <c r="T63" i="18"/>
  <c r="S63" i="18"/>
  <c r="O63" i="18"/>
  <c r="K63" i="18"/>
  <c r="Z62" i="18"/>
  <c r="Y62" i="18"/>
  <c r="X62" i="18"/>
  <c r="W62" i="18"/>
  <c r="V62" i="18"/>
  <c r="U62" i="18"/>
  <c r="T62" i="18"/>
  <c r="O62" i="18"/>
  <c r="K62" i="18"/>
  <c r="S62" i="18" s="1"/>
  <c r="Z61" i="18"/>
  <c r="Y61" i="18"/>
  <c r="X61" i="18"/>
  <c r="W61" i="18"/>
  <c r="V61" i="18"/>
  <c r="U61" i="18"/>
  <c r="T61" i="18"/>
  <c r="O61" i="18"/>
  <c r="K61" i="18"/>
  <c r="S61" i="18" s="1"/>
  <c r="Z60" i="18"/>
  <c r="Y60" i="18"/>
  <c r="X60" i="18"/>
  <c r="W60" i="18"/>
  <c r="V60" i="18"/>
  <c r="U60" i="18"/>
  <c r="T60" i="18"/>
  <c r="S60" i="18"/>
  <c r="O60" i="18"/>
  <c r="K60" i="18"/>
  <c r="Z59" i="18"/>
  <c r="Y59" i="18"/>
  <c r="X59" i="18"/>
  <c r="W59" i="18"/>
  <c r="V59" i="18"/>
  <c r="U59" i="18"/>
  <c r="T59" i="18"/>
  <c r="O59" i="18"/>
  <c r="K59" i="18"/>
  <c r="S59" i="18" s="1"/>
  <c r="B59" i="18"/>
  <c r="C59" i="18" s="1"/>
  <c r="B60" i="18" s="1"/>
  <c r="C60" i="18" s="1"/>
  <c r="B61" i="18" s="1"/>
  <c r="C61" i="18" s="1"/>
  <c r="B62" i="18" s="1"/>
  <c r="C62" i="18" s="1"/>
  <c r="B63" i="18" s="1"/>
  <c r="C63" i="18" s="1"/>
  <c r="B64" i="18" s="1"/>
  <c r="C64" i="18" s="1"/>
  <c r="B65" i="18" s="1"/>
  <c r="C65" i="18" s="1"/>
  <c r="B66" i="18" s="1"/>
  <c r="C66" i="18" s="1"/>
  <c r="B67" i="18" s="1"/>
  <c r="C67" i="18" s="1"/>
  <c r="B68" i="18" s="1"/>
  <c r="C68" i="18" s="1"/>
  <c r="B69" i="18" s="1"/>
  <c r="C69" i="18" s="1"/>
  <c r="A59" i="18"/>
  <c r="Z58" i="18"/>
  <c r="Y58" i="18"/>
  <c r="X58" i="18"/>
  <c r="W58" i="18"/>
  <c r="V58" i="18"/>
  <c r="U58" i="18"/>
  <c r="T58" i="18"/>
  <c r="S58" i="18"/>
  <c r="O58" i="18"/>
  <c r="K58" i="18"/>
  <c r="Z57" i="18"/>
  <c r="Y57" i="18"/>
  <c r="X57" i="18"/>
  <c r="W57" i="18"/>
  <c r="V57" i="18"/>
  <c r="U57" i="18"/>
  <c r="T57" i="18"/>
  <c r="S57" i="18"/>
  <c r="O57" i="18"/>
  <c r="K57" i="18"/>
  <c r="Z56" i="18"/>
  <c r="Y56" i="18"/>
  <c r="X56" i="18"/>
  <c r="W56" i="18"/>
  <c r="V56" i="18"/>
  <c r="U56" i="18"/>
  <c r="T56" i="18"/>
  <c r="S56" i="18"/>
  <c r="O56" i="18"/>
  <c r="K56" i="18"/>
  <c r="Z55" i="18"/>
  <c r="Y55" i="18"/>
  <c r="X55" i="18"/>
  <c r="W55" i="18"/>
  <c r="V55" i="18"/>
  <c r="U55" i="18"/>
  <c r="T55" i="18"/>
  <c r="S55" i="18"/>
  <c r="O55" i="18"/>
  <c r="K55" i="18"/>
  <c r="Z54" i="18"/>
  <c r="Y54" i="18"/>
  <c r="X54" i="18"/>
  <c r="W54" i="18"/>
  <c r="V54" i="18"/>
  <c r="U54" i="18"/>
  <c r="T54" i="18"/>
  <c r="S54" i="18"/>
  <c r="O54" i="18"/>
  <c r="K54" i="18"/>
  <c r="Z53" i="18"/>
  <c r="Y53" i="18"/>
  <c r="X53" i="18"/>
  <c r="W53" i="18"/>
  <c r="V53" i="18"/>
  <c r="U53" i="18"/>
  <c r="T53" i="18"/>
  <c r="S53" i="18"/>
  <c r="O53" i="18"/>
  <c r="K53" i="18"/>
  <c r="Z52" i="18"/>
  <c r="Y52" i="18"/>
  <c r="X52" i="18"/>
  <c r="W52" i="18"/>
  <c r="V52" i="18"/>
  <c r="U52" i="18"/>
  <c r="T52" i="18"/>
  <c r="S52" i="18"/>
  <c r="O52" i="18"/>
  <c r="K52" i="18"/>
  <c r="Z51" i="18"/>
  <c r="Y51" i="18"/>
  <c r="X51" i="18"/>
  <c r="W51" i="18"/>
  <c r="V51" i="18"/>
  <c r="U51" i="18"/>
  <c r="T51" i="18"/>
  <c r="S51" i="18"/>
  <c r="O51" i="18"/>
  <c r="K51" i="18"/>
  <c r="Z50" i="18"/>
  <c r="Y50" i="18"/>
  <c r="X50" i="18"/>
  <c r="W50" i="18"/>
  <c r="V50" i="18"/>
  <c r="U50" i="18"/>
  <c r="T50" i="18"/>
  <c r="S50" i="18"/>
  <c r="O50" i="18"/>
  <c r="K50" i="18"/>
  <c r="Z49" i="18"/>
  <c r="Y49" i="18"/>
  <c r="X49" i="18"/>
  <c r="W49" i="18"/>
  <c r="V49" i="18"/>
  <c r="U49" i="18"/>
  <c r="T49" i="18"/>
  <c r="S49" i="18"/>
  <c r="O49" i="18"/>
  <c r="K49" i="18"/>
  <c r="Z48" i="18"/>
  <c r="Y48" i="18"/>
  <c r="X48" i="18"/>
  <c r="W48" i="18"/>
  <c r="V48" i="18"/>
  <c r="U48" i="18"/>
  <c r="T48" i="18"/>
  <c r="O48" i="18"/>
  <c r="K48" i="18"/>
  <c r="S48" i="18" s="1"/>
  <c r="Z47" i="18"/>
  <c r="Y47" i="18"/>
  <c r="X47" i="18"/>
  <c r="W47" i="18"/>
  <c r="V47" i="18"/>
  <c r="U47" i="18"/>
  <c r="T47" i="18"/>
  <c r="O47" i="18"/>
  <c r="K47" i="18"/>
  <c r="S47" i="18" s="1"/>
  <c r="B47" i="18"/>
  <c r="C47" i="18" s="1"/>
  <c r="B48" i="18" s="1"/>
  <c r="C48" i="18" s="1"/>
  <c r="B49" i="18" s="1"/>
  <c r="C49" i="18" s="1"/>
  <c r="B50" i="18" s="1"/>
  <c r="C50" i="18" s="1"/>
  <c r="B51" i="18" s="1"/>
  <c r="C51" i="18" s="1"/>
  <c r="B52" i="18" s="1"/>
  <c r="C52" i="18" s="1"/>
  <c r="B53" i="18" s="1"/>
  <c r="C53" i="18" s="1"/>
  <c r="B54" i="18" s="1"/>
  <c r="C54" i="18" s="1"/>
  <c r="B55" i="18" s="1"/>
  <c r="C55" i="18" s="1"/>
  <c r="B56" i="18" s="1"/>
  <c r="C56" i="18" s="1"/>
  <c r="B57" i="18" s="1"/>
  <c r="C57" i="18" s="1"/>
  <c r="B58" i="18" s="1"/>
  <c r="C58" i="18" s="1"/>
  <c r="A47" i="18"/>
  <c r="L43" i="18"/>
  <c r="K42" i="18"/>
  <c r="K41" i="18"/>
  <c r="K40" i="18"/>
  <c r="K39" i="18"/>
  <c r="K43" i="18" s="1"/>
  <c r="K38" i="18"/>
  <c r="K37" i="18"/>
  <c r="K31" i="18"/>
  <c r="G31" i="18" s="1"/>
  <c r="F31" i="18"/>
  <c r="D31" i="18"/>
  <c r="A31" i="18"/>
  <c r="K29" i="18"/>
  <c r="G29" i="18" s="1"/>
  <c r="F29" i="18"/>
  <c r="D29" i="18"/>
  <c r="A29" i="18"/>
  <c r="K27" i="18"/>
  <c r="L27" i="18" s="1"/>
  <c r="G27" i="18"/>
  <c r="F27" i="18"/>
  <c r="D27" i="18"/>
  <c r="A27" i="18"/>
  <c r="U26" i="18"/>
  <c r="L25" i="18"/>
  <c r="K25" i="18"/>
  <c r="G25" i="18" s="1"/>
  <c r="F25" i="18"/>
  <c r="D25" i="18"/>
  <c r="A25" i="18"/>
  <c r="S24" i="18"/>
  <c r="R24" i="18"/>
  <c r="K23" i="18"/>
  <c r="G23" i="18" s="1"/>
  <c r="F23" i="18"/>
  <c r="D23" i="18"/>
  <c r="A23" i="18"/>
  <c r="U22" i="18"/>
  <c r="K21" i="18"/>
  <c r="F21" i="18"/>
  <c r="D21" i="18"/>
  <c r="A21" i="18"/>
  <c r="U20" i="18"/>
  <c r="S20" i="18"/>
  <c r="Z228" i="17"/>
  <c r="Y228" i="17"/>
  <c r="X228" i="17"/>
  <c r="W228" i="17"/>
  <c r="V228" i="17"/>
  <c r="U228" i="17"/>
  <c r="T228" i="17"/>
  <c r="S228" i="17"/>
  <c r="O228" i="17"/>
  <c r="K228" i="17"/>
  <c r="Z227" i="17"/>
  <c r="Y227" i="17"/>
  <c r="X227" i="17"/>
  <c r="W227" i="17"/>
  <c r="V227" i="17"/>
  <c r="U227" i="17"/>
  <c r="T227" i="17"/>
  <c r="S227" i="17"/>
  <c r="O227" i="17"/>
  <c r="K227" i="17"/>
  <c r="Z226" i="17"/>
  <c r="Y226" i="17"/>
  <c r="X226" i="17"/>
  <c r="W226" i="17"/>
  <c r="V226" i="17"/>
  <c r="U226" i="17"/>
  <c r="T226" i="17"/>
  <c r="S226" i="17"/>
  <c r="O226" i="17"/>
  <c r="K226" i="17"/>
  <c r="Z225" i="17"/>
  <c r="Y225" i="17"/>
  <c r="X225" i="17"/>
  <c r="W225" i="17"/>
  <c r="V225" i="17"/>
  <c r="U225" i="17"/>
  <c r="T225" i="17"/>
  <c r="S225" i="17"/>
  <c r="O225" i="17"/>
  <c r="K225" i="17"/>
  <c r="Z224" i="17"/>
  <c r="Y224" i="17"/>
  <c r="X224" i="17"/>
  <c r="W224" i="17"/>
  <c r="V224" i="17"/>
  <c r="U224" i="17"/>
  <c r="T224" i="17"/>
  <c r="S224" i="17"/>
  <c r="O224" i="17"/>
  <c r="K224" i="17"/>
  <c r="Z223" i="17"/>
  <c r="Y223" i="17"/>
  <c r="X223" i="17"/>
  <c r="W223" i="17"/>
  <c r="V223" i="17"/>
  <c r="U223" i="17"/>
  <c r="T223" i="17"/>
  <c r="S223" i="17"/>
  <c r="O223" i="17"/>
  <c r="K223" i="17"/>
  <c r="Z222" i="17"/>
  <c r="Y222" i="17"/>
  <c r="X222" i="17"/>
  <c r="W222" i="17"/>
  <c r="V222" i="17"/>
  <c r="U222" i="17"/>
  <c r="T222" i="17"/>
  <c r="S222" i="17"/>
  <c r="O222" i="17"/>
  <c r="K222" i="17"/>
  <c r="Z221" i="17"/>
  <c r="Y221" i="17"/>
  <c r="X221" i="17"/>
  <c r="W221" i="17"/>
  <c r="V221" i="17"/>
  <c r="U221" i="17"/>
  <c r="T221" i="17"/>
  <c r="U135" i="17" s="1"/>
  <c r="S221" i="17"/>
  <c r="O221" i="17"/>
  <c r="K221" i="17"/>
  <c r="Z220" i="17"/>
  <c r="Y220" i="17"/>
  <c r="X220" i="17"/>
  <c r="W220" i="17"/>
  <c r="V220" i="17"/>
  <c r="U137" i="17" s="1"/>
  <c r="U220" i="17"/>
  <c r="T220" i="17"/>
  <c r="S220" i="17"/>
  <c r="O220" i="17"/>
  <c r="K220" i="17"/>
  <c r="Z219" i="17"/>
  <c r="Y219" i="17"/>
  <c r="X219" i="17"/>
  <c r="U139" i="17" s="1"/>
  <c r="W219" i="17"/>
  <c r="V219" i="17"/>
  <c r="U219" i="17"/>
  <c r="T219" i="17"/>
  <c r="S219" i="17"/>
  <c r="O219" i="17"/>
  <c r="K219" i="17"/>
  <c r="Z218" i="17"/>
  <c r="U141" i="17" s="1"/>
  <c r="Y218" i="17"/>
  <c r="X218" i="17"/>
  <c r="W218" i="17"/>
  <c r="V218" i="17"/>
  <c r="U218" i="17"/>
  <c r="T218" i="17"/>
  <c r="S218" i="17"/>
  <c r="O218" i="17"/>
  <c r="K218" i="17"/>
  <c r="A218" i="17"/>
  <c r="Z217" i="17"/>
  <c r="Y217" i="17"/>
  <c r="X217" i="17"/>
  <c r="W217" i="17"/>
  <c r="V217" i="17"/>
  <c r="U217" i="17"/>
  <c r="U136" i="17" s="1"/>
  <c r="T217" i="17"/>
  <c r="S217" i="17"/>
  <c r="O217" i="17"/>
  <c r="K217" i="17"/>
  <c r="Z216" i="17"/>
  <c r="Y216" i="17"/>
  <c r="X216" i="17"/>
  <c r="W216" i="17"/>
  <c r="V216" i="17"/>
  <c r="U216" i="17"/>
  <c r="T216" i="17"/>
  <c r="S216" i="17"/>
  <c r="O216" i="17"/>
  <c r="K216" i="17"/>
  <c r="Z215" i="17"/>
  <c r="Y215" i="17"/>
  <c r="X215" i="17"/>
  <c r="W215" i="17"/>
  <c r="V215" i="17"/>
  <c r="U215" i="17"/>
  <c r="T215" i="17"/>
  <c r="S215" i="17"/>
  <c r="O215" i="17"/>
  <c r="K215" i="17"/>
  <c r="Z214" i="17"/>
  <c r="Y214" i="17"/>
  <c r="X214" i="17"/>
  <c r="W214" i="17"/>
  <c r="V214" i="17"/>
  <c r="U214" i="17"/>
  <c r="T214" i="17"/>
  <c r="S214" i="17"/>
  <c r="O214" i="17"/>
  <c r="K214" i="17"/>
  <c r="Z213" i="17"/>
  <c r="Y213" i="17"/>
  <c r="X213" i="17"/>
  <c r="W213" i="17"/>
  <c r="V213" i="17"/>
  <c r="U213" i="17"/>
  <c r="T213" i="17"/>
  <c r="S213" i="17"/>
  <c r="O213" i="17"/>
  <c r="K213" i="17"/>
  <c r="Z212" i="17"/>
  <c r="Y212" i="17"/>
  <c r="X212" i="17"/>
  <c r="W212" i="17"/>
  <c r="V212" i="17"/>
  <c r="U212" i="17"/>
  <c r="T212" i="17"/>
  <c r="S212" i="17"/>
  <c r="O212" i="17"/>
  <c r="K212" i="17"/>
  <c r="Z211" i="17"/>
  <c r="Y211" i="17"/>
  <c r="X211" i="17"/>
  <c r="W211" i="17"/>
  <c r="V211" i="17"/>
  <c r="U211" i="17"/>
  <c r="T211" i="17"/>
  <c r="S211" i="17"/>
  <c r="O211" i="17"/>
  <c r="K211" i="17"/>
  <c r="Z210" i="17"/>
  <c r="Y210" i="17"/>
  <c r="X210" i="17"/>
  <c r="T139" i="17" s="1"/>
  <c r="W210" i="17"/>
  <c r="V210" i="17"/>
  <c r="U210" i="17"/>
  <c r="T210" i="17"/>
  <c r="S210" i="17"/>
  <c r="T134" i="17" s="1"/>
  <c r="O210" i="17"/>
  <c r="K210" i="17"/>
  <c r="Z209" i="17"/>
  <c r="Y209" i="17"/>
  <c r="X209" i="17"/>
  <c r="W209" i="17"/>
  <c r="V209" i="17"/>
  <c r="U209" i="17"/>
  <c r="T209" i="17"/>
  <c r="S209" i="17"/>
  <c r="O209" i="17"/>
  <c r="K209" i="17"/>
  <c r="Z208" i="17"/>
  <c r="Y208" i="17"/>
  <c r="X208" i="17"/>
  <c r="W208" i="17"/>
  <c r="V208" i="17"/>
  <c r="U208" i="17"/>
  <c r="T136" i="17" s="1"/>
  <c r="T208" i="17"/>
  <c r="S208" i="17"/>
  <c r="O208" i="17"/>
  <c r="K208" i="17"/>
  <c r="Z207" i="17"/>
  <c r="Y207" i="17"/>
  <c r="X207" i="17"/>
  <c r="W207" i="17"/>
  <c r="T138" i="17" s="1"/>
  <c r="V207" i="17"/>
  <c r="U207" i="17"/>
  <c r="T207" i="17"/>
  <c r="S207" i="17"/>
  <c r="O207" i="17"/>
  <c r="K207" i="17"/>
  <c r="A207" i="17"/>
  <c r="Z206" i="17"/>
  <c r="T141" i="17" s="1"/>
  <c r="Y206" i="17"/>
  <c r="T140" i="17" s="1"/>
  <c r="X206" i="17"/>
  <c r="W206" i="17"/>
  <c r="V206" i="17"/>
  <c r="T137" i="17" s="1"/>
  <c r="U206" i="17"/>
  <c r="T206" i="17"/>
  <c r="T135" i="17" s="1"/>
  <c r="S206" i="17"/>
  <c r="O206" i="17"/>
  <c r="K206" i="17"/>
  <c r="Z205" i="17"/>
  <c r="Y205" i="17"/>
  <c r="X205" i="17"/>
  <c r="W205" i="17"/>
  <c r="V205" i="17"/>
  <c r="U205" i="17"/>
  <c r="T205" i="17"/>
  <c r="S205" i="17"/>
  <c r="O205" i="17"/>
  <c r="K205" i="17"/>
  <c r="Z204" i="17"/>
  <c r="Y204" i="17"/>
  <c r="X204" i="17"/>
  <c r="W204" i="17"/>
  <c r="V204" i="17"/>
  <c r="U204" i="17"/>
  <c r="T204" i="17"/>
  <c r="S204" i="17"/>
  <c r="O204" i="17"/>
  <c r="K204" i="17"/>
  <c r="Z203" i="17"/>
  <c r="Y203" i="17"/>
  <c r="X203" i="17"/>
  <c r="W203" i="17"/>
  <c r="V203" i="17"/>
  <c r="U203" i="17"/>
  <c r="T203" i="17"/>
  <c r="S203" i="17"/>
  <c r="O203" i="17"/>
  <c r="K203" i="17"/>
  <c r="Z202" i="17"/>
  <c r="Y202" i="17"/>
  <c r="X202" i="17"/>
  <c r="W202" i="17"/>
  <c r="V202" i="17"/>
  <c r="U202" i="17"/>
  <c r="T202" i="17"/>
  <c r="S202" i="17"/>
  <c r="O202" i="17"/>
  <c r="K202" i="17"/>
  <c r="Z201" i="17"/>
  <c r="Y201" i="17"/>
  <c r="X201" i="17"/>
  <c r="W201" i="17"/>
  <c r="V201" i="17"/>
  <c r="U201" i="17"/>
  <c r="T201" i="17"/>
  <c r="S201" i="17"/>
  <c r="O201" i="17"/>
  <c r="K201" i="17"/>
  <c r="Z200" i="17"/>
  <c r="Y200" i="17"/>
  <c r="X200" i="17"/>
  <c r="W200" i="17"/>
  <c r="V200" i="17"/>
  <c r="U200" i="17"/>
  <c r="T200" i="17"/>
  <c r="S200" i="17"/>
  <c r="O200" i="17"/>
  <c r="K200" i="17"/>
  <c r="Z199" i="17"/>
  <c r="Y199" i="17"/>
  <c r="X199" i="17"/>
  <c r="W199" i="17"/>
  <c r="V199" i="17"/>
  <c r="U199" i="17"/>
  <c r="T199" i="17"/>
  <c r="S199" i="17"/>
  <c r="O199" i="17"/>
  <c r="K199" i="17"/>
  <c r="Z198" i="17"/>
  <c r="Y198" i="17"/>
  <c r="X198" i="17"/>
  <c r="W198" i="17"/>
  <c r="V198" i="17"/>
  <c r="U198" i="17"/>
  <c r="T198" i="17"/>
  <c r="S198" i="17"/>
  <c r="O198" i="17"/>
  <c r="K198" i="17"/>
  <c r="Z197" i="17"/>
  <c r="Y197" i="17"/>
  <c r="X197" i="17"/>
  <c r="S139" i="17" s="1"/>
  <c r="W197" i="17"/>
  <c r="V197" i="17"/>
  <c r="U197" i="17"/>
  <c r="S136" i="17" s="1"/>
  <c r="T197" i="17"/>
  <c r="S197" i="17"/>
  <c r="O197" i="17"/>
  <c r="K197" i="17"/>
  <c r="Z196" i="17"/>
  <c r="S141" i="17" s="1"/>
  <c r="Y196" i="17"/>
  <c r="X196" i="17"/>
  <c r="W196" i="17"/>
  <c r="V196" i="17"/>
  <c r="U196" i="17"/>
  <c r="T196" i="17"/>
  <c r="S135" i="17" s="1"/>
  <c r="S196" i="17"/>
  <c r="O196" i="17"/>
  <c r="K196" i="17"/>
  <c r="B196" i="17"/>
  <c r="C196" i="17" s="1"/>
  <c r="B197" i="17" s="1"/>
  <c r="C197" i="17" s="1"/>
  <c r="B198" i="17" s="1"/>
  <c r="C198" i="17" s="1"/>
  <c r="B199" i="17" s="1"/>
  <c r="C199" i="17" s="1"/>
  <c r="B200" i="17" s="1"/>
  <c r="C200" i="17" s="1"/>
  <c r="B201" i="17" s="1"/>
  <c r="C201" i="17" s="1"/>
  <c r="B202" i="17" s="1"/>
  <c r="C202" i="17" s="1"/>
  <c r="B203" i="17" s="1"/>
  <c r="C203" i="17" s="1"/>
  <c r="B204" i="17" s="1"/>
  <c r="C204" i="17" s="1"/>
  <c r="B205" i="17" s="1"/>
  <c r="C205" i="17" s="1"/>
  <c r="B206" i="17" s="1"/>
  <c r="C206" i="17" s="1"/>
  <c r="A196" i="17"/>
  <c r="Z195" i="17"/>
  <c r="Y195" i="17"/>
  <c r="S140" i="17" s="1"/>
  <c r="X195" i="17"/>
  <c r="W195" i="17"/>
  <c r="S138" i="17" s="1"/>
  <c r="V195" i="17"/>
  <c r="S137" i="17" s="1"/>
  <c r="U195" i="17"/>
  <c r="T195" i="17"/>
  <c r="S195" i="17"/>
  <c r="O195" i="17"/>
  <c r="K195" i="17"/>
  <c r="Z194" i="17"/>
  <c r="Y194" i="17"/>
  <c r="X194" i="17"/>
  <c r="W194" i="17"/>
  <c r="V194" i="17"/>
  <c r="U194" i="17"/>
  <c r="T194" i="17"/>
  <c r="S194" i="17"/>
  <c r="O194" i="17"/>
  <c r="K194" i="17"/>
  <c r="Z193" i="17"/>
  <c r="Y193" i="17"/>
  <c r="X193" i="17"/>
  <c r="W193" i="17"/>
  <c r="V193" i="17"/>
  <c r="U193" i="17"/>
  <c r="T193" i="17"/>
  <c r="S193" i="17"/>
  <c r="O193" i="17"/>
  <c r="K193" i="17"/>
  <c r="Z192" i="17"/>
  <c r="Y192" i="17"/>
  <c r="X192" i="17"/>
  <c r="W192" i="17"/>
  <c r="V192" i="17"/>
  <c r="U192" i="17"/>
  <c r="T192" i="17"/>
  <c r="S192" i="17"/>
  <c r="O192" i="17"/>
  <c r="K192" i="17"/>
  <c r="Z191" i="17"/>
  <c r="Y191" i="17"/>
  <c r="X191" i="17"/>
  <c r="W191" i="17"/>
  <c r="V191" i="17"/>
  <c r="U191" i="17"/>
  <c r="T191" i="17"/>
  <c r="S191" i="17"/>
  <c r="O191" i="17"/>
  <c r="K191" i="17"/>
  <c r="Z190" i="17"/>
  <c r="Y190" i="17"/>
  <c r="X190" i="17"/>
  <c r="W190" i="17"/>
  <c r="V190" i="17"/>
  <c r="U190" i="17"/>
  <c r="T190" i="17"/>
  <c r="S190" i="17"/>
  <c r="O190" i="17"/>
  <c r="K190" i="17"/>
  <c r="Z189" i="17"/>
  <c r="Y189" i="17"/>
  <c r="X189" i="17"/>
  <c r="W189" i="17"/>
  <c r="V189" i="17"/>
  <c r="U189" i="17"/>
  <c r="T189" i="17"/>
  <c r="S189" i="17"/>
  <c r="O189" i="17"/>
  <c r="K189" i="17"/>
  <c r="Z188" i="17"/>
  <c r="Y188" i="17"/>
  <c r="X188" i="17"/>
  <c r="W188" i="17"/>
  <c r="V188" i="17"/>
  <c r="U188" i="17"/>
  <c r="T188" i="17"/>
  <c r="S188" i="17"/>
  <c r="O188" i="17"/>
  <c r="K188" i="17"/>
  <c r="Z187" i="17"/>
  <c r="Y187" i="17"/>
  <c r="X187" i="17"/>
  <c r="W187" i="17"/>
  <c r="V187" i="17"/>
  <c r="U187" i="17"/>
  <c r="T187" i="17"/>
  <c r="S187" i="17"/>
  <c r="O187" i="17"/>
  <c r="K187" i="17"/>
  <c r="Z186" i="17"/>
  <c r="Y186" i="17"/>
  <c r="X186" i="17"/>
  <c r="W186" i="17"/>
  <c r="V186" i="17"/>
  <c r="U186" i="17"/>
  <c r="R136" i="17" s="1"/>
  <c r="T186" i="17"/>
  <c r="S186" i="17"/>
  <c r="O186" i="17"/>
  <c r="K186" i="17"/>
  <c r="Z185" i="17"/>
  <c r="Y185" i="17"/>
  <c r="R140" i="17" s="1"/>
  <c r="X185" i="17"/>
  <c r="W185" i="17"/>
  <c r="V185" i="17"/>
  <c r="U185" i="17"/>
  <c r="T185" i="17"/>
  <c r="S185" i="17"/>
  <c r="R134" i="17" s="1"/>
  <c r="O185" i="17"/>
  <c r="K185" i="17"/>
  <c r="B185" i="17"/>
  <c r="C185" i="17" s="1"/>
  <c r="B186" i="17" s="1"/>
  <c r="C186" i="17" s="1"/>
  <c r="B187" i="17" s="1"/>
  <c r="C187" i="17" s="1"/>
  <c r="B188" i="17" s="1"/>
  <c r="C188" i="17" s="1"/>
  <c r="B189" i="17" s="1"/>
  <c r="C189" i="17" s="1"/>
  <c r="B190" i="17" s="1"/>
  <c r="C190" i="17" s="1"/>
  <c r="B191" i="17" s="1"/>
  <c r="C191" i="17" s="1"/>
  <c r="B192" i="17" s="1"/>
  <c r="C192" i="17" s="1"/>
  <c r="B193" i="17" s="1"/>
  <c r="C193" i="17" s="1"/>
  <c r="B194" i="17" s="1"/>
  <c r="C194" i="17" s="1"/>
  <c r="B195" i="17" s="1"/>
  <c r="C195" i="17" s="1"/>
  <c r="A185" i="17"/>
  <c r="Z184" i="17"/>
  <c r="Y184" i="17"/>
  <c r="X184" i="17"/>
  <c r="W184" i="17"/>
  <c r="V184" i="17"/>
  <c r="R137" i="17" s="1"/>
  <c r="U184" i="17"/>
  <c r="T184" i="17"/>
  <c r="S184" i="17"/>
  <c r="O184" i="17"/>
  <c r="K184" i="17"/>
  <c r="Z183" i="17"/>
  <c r="Y183" i="17"/>
  <c r="X183" i="17"/>
  <c r="W183" i="17"/>
  <c r="V183" i="17"/>
  <c r="U183" i="17"/>
  <c r="T183" i="17"/>
  <c r="S183" i="17"/>
  <c r="O183" i="17"/>
  <c r="K183" i="17"/>
  <c r="Z182" i="17"/>
  <c r="Y182" i="17"/>
  <c r="X182" i="17"/>
  <c r="W182" i="17"/>
  <c r="V182" i="17"/>
  <c r="U182" i="17"/>
  <c r="T182" i="17"/>
  <c r="S182" i="17"/>
  <c r="O182" i="17"/>
  <c r="K182" i="17"/>
  <c r="Z181" i="17"/>
  <c r="Y181" i="17"/>
  <c r="X181" i="17"/>
  <c r="W181" i="17"/>
  <c r="V181" i="17"/>
  <c r="U181" i="17"/>
  <c r="T181" i="17"/>
  <c r="S181" i="17"/>
  <c r="O181" i="17"/>
  <c r="K181" i="17"/>
  <c r="Z180" i="17"/>
  <c r="Y180" i="17"/>
  <c r="X180" i="17"/>
  <c r="W180" i="17"/>
  <c r="V180" i="17"/>
  <c r="U180" i="17"/>
  <c r="T180" i="17"/>
  <c r="S180" i="17"/>
  <c r="O180" i="17"/>
  <c r="K180" i="17"/>
  <c r="Z179" i="17"/>
  <c r="Y179" i="17"/>
  <c r="X179" i="17"/>
  <c r="W179" i="17"/>
  <c r="V179" i="17"/>
  <c r="U179" i="17"/>
  <c r="T179" i="17"/>
  <c r="S179" i="17"/>
  <c r="O179" i="17"/>
  <c r="K179" i="17"/>
  <c r="Z178" i="17"/>
  <c r="Y178" i="17"/>
  <c r="X178" i="17"/>
  <c r="W178" i="17"/>
  <c r="V178" i="17"/>
  <c r="U178" i="17"/>
  <c r="T178" i="17"/>
  <c r="S178" i="17"/>
  <c r="O178" i="17"/>
  <c r="K178" i="17"/>
  <c r="Z177" i="17"/>
  <c r="Y177" i="17"/>
  <c r="X177" i="17"/>
  <c r="W177" i="17"/>
  <c r="V177" i="17"/>
  <c r="U177" i="17"/>
  <c r="T177" i="17"/>
  <c r="S177" i="17"/>
  <c r="O177" i="17"/>
  <c r="K177" i="17"/>
  <c r="Z176" i="17"/>
  <c r="Y176" i="17"/>
  <c r="X176" i="17"/>
  <c r="W176" i="17"/>
  <c r="V176" i="17"/>
  <c r="U176" i="17"/>
  <c r="T176" i="17"/>
  <c r="S176" i="17"/>
  <c r="O176" i="17"/>
  <c r="K176" i="17"/>
  <c r="Z175" i="17"/>
  <c r="Q141" i="17" s="1"/>
  <c r="Y175" i="17"/>
  <c r="X175" i="17"/>
  <c r="W175" i="17"/>
  <c r="Q138" i="17" s="1"/>
  <c r="V175" i="17"/>
  <c r="U175" i="17"/>
  <c r="T175" i="17"/>
  <c r="S175" i="17"/>
  <c r="O175" i="17"/>
  <c r="K175" i="17"/>
  <c r="C175" i="17"/>
  <c r="B176" i="17" s="1"/>
  <c r="C176" i="17" s="1"/>
  <c r="B177" i="17" s="1"/>
  <c r="C177" i="17" s="1"/>
  <c r="B178" i="17" s="1"/>
  <c r="C178" i="17" s="1"/>
  <c r="B179" i="17" s="1"/>
  <c r="C179" i="17" s="1"/>
  <c r="B180" i="17" s="1"/>
  <c r="C180" i="17" s="1"/>
  <c r="B181" i="17" s="1"/>
  <c r="C181" i="17" s="1"/>
  <c r="B182" i="17" s="1"/>
  <c r="C182" i="17" s="1"/>
  <c r="B183" i="17" s="1"/>
  <c r="C183" i="17" s="1"/>
  <c r="B184" i="17" s="1"/>
  <c r="C184" i="17" s="1"/>
  <c r="B175" i="17"/>
  <c r="Z174" i="17"/>
  <c r="Y174" i="17"/>
  <c r="X174" i="17"/>
  <c r="W174" i="17"/>
  <c r="V174" i="17"/>
  <c r="Q137" i="17" s="1"/>
  <c r="U174" i="17"/>
  <c r="T174" i="17"/>
  <c r="Q135" i="17" s="1"/>
  <c r="S174" i="17"/>
  <c r="O174" i="17"/>
  <c r="K174" i="17"/>
  <c r="C174" i="17"/>
  <c r="B174" i="17"/>
  <c r="A174" i="17"/>
  <c r="Z173" i="17"/>
  <c r="Y173" i="17"/>
  <c r="Q140" i="17" s="1"/>
  <c r="X173" i="17"/>
  <c r="Q139" i="17" s="1"/>
  <c r="W173" i="17"/>
  <c r="V173" i="17"/>
  <c r="U173" i="17"/>
  <c r="Q136" i="17" s="1"/>
  <c r="T173" i="17"/>
  <c r="S173" i="17"/>
  <c r="O173" i="17"/>
  <c r="K173" i="17"/>
  <c r="Z172" i="17"/>
  <c r="Y172" i="17"/>
  <c r="X172" i="17"/>
  <c r="W172" i="17"/>
  <c r="V172" i="17"/>
  <c r="U172" i="17"/>
  <c r="T172" i="17"/>
  <c r="S172" i="17"/>
  <c r="O172" i="17"/>
  <c r="K172" i="17"/>
  <c r="Z171" i="17"/>
  <c r="Y171" i="17"/>
  <c r="X171" i="17"/>
  <c r="W171" i="17"/>
  <c r="V171" i="17"/>
  <c r="U171" i="17"/>
  <c r="T171" i="17"/>
  <c r="S171" i="17"/>
  <c r="O171" i="17"/>
  <c r="K171" i="17"/>
  <c r="Z170" i="17"/>
  <c r="Y170" i="17"/>
  <c r="X170" i="17"/>
  <c r="W170" i="17"/>
  <c r="V170" i="17"/>
  <c r="U170" i="17"/>
  <c r="T170" i="17"/>
  <c r="S170" i="17"/>
  <c r="O170" i="17"/>
  <c r="K170" i="17"/>
  <c r="Z169" i="17"/>
  <c r="Y169" i="17"/>
  <c r="X169" i="17"/>
  <c r="W169" i="17"/>
  <c r="V169" i="17"/>
  <c r="U169" i="17"/>
  <c r="T169" i="17"/>
  <c r="S169" i="17"/>
  <c r="O169" i="17"/>
  <c r="K169" i="17"/>
  <c r="Z168" i="17"/>
  <c r="Y168" i="17"/>
  <c r="X168" i="17"/>
  <c r="W168" i="17"/>
  <c r="V168" i="17"/>
  <c r="U168" i="17"/>
  <c r="T168" i="17"/>
  <c r="S168" i="17"/>
  <c r="O168" i="17"/>
  <c r="K168" i="17"/>
  <c r="Z167" i="17"/>
  <c r="Y167" i="17"/>
  <c r="X167" i="17"/>
  <c r="W167" i="17"/>
  <c r="V167" i="17"/>
  <c r="T167" i="17"/>
  <c r="S167" i="17"/>
  <c r="O167" i="17"/>
  <c r="K167" i="17"/>
  <c r="U167" i="17" s="1"/>
  <c r="Z166" i="17"/>
  <c r="Y166" i="17"/>
  <c r="X166" i="17"/>
  <c r="W166" i="17"/>
  <c r="V166" i="17"/>
  <c r="U166" i="17"/>
  <c r="T166" i="17"/>
  <c r="O166" i="17"/>
  <c r="K166" i="17"/>
  <c r="S166" i="17" s="1"/>
  <c r="Z165" i="17"/>
  <c r="Y165" i="17"/>
  <c r="X165" i="17"/>
  <c r="W165" i="17"/>
  <c r="V165" i="17"/>
  <c r="U165" i="17"/>
  <c r="T165" i="17"/>
  <c r="S165" i="17"/>
  <c r="O165" i="17"/>
  <c r="K165" i="17"/>
  <c r="Z164" i="17"/>
  <c r="Y164" i="17"/>
  <c r="X164" i="17"/>
  <c r="W164" i="17"/>
  <c r="V164" i="17"/>
  <c r="U164" i="17"/>
  <c r="T164" i="17"/>
  <c r="O164" i="17"/>
  <c r="K164" i="17"/>
  <c r="S164" i="17" s="1"/>
  <c r="Z163" i="17"/>
  <c r="Y163" i="17"/>
  <c r="X163" i="17"/>
  <c r="W163" i="17"/>
  <c r="V163" i="17"/>
  <c r="T163" i="17"/>
  <c r="S163" i="17"/>
  <c r="O163" i="17"/>
  <c r="K163" i="17"/>
  <c r="U163" i="17" s="1"/>
  <c r="Z162" i="17"/>
  <c r="Y162" i="17"/>
  <c r="X162" i="17"/>
  <c r="W162" i="17"/>
  <c r="V162" i="17"/>
  <c r="U162" i="17"/>
  <c r="T162" i="17"/>
  <c r="O162" i="17"/>
  <c r="K162" i="17"/>
  <c r="S162" i="17" s="1"/>
  <c r="B162" i="17"/>
  <c r="C162" i="17" s="1"/>
  <c r="B163" i="17" s="1"/>
  <c r="C163" i="17" s="1"/>
  <c r="B164" i="17" s="1"/>
  <c r="C164" i="17" s="1"/>
  <c r="B165" i="17" s="1"/>
  <c r="C165" i="17" s="1"/>
  <c r="B166" i="17" s="1"/>
  <c r="C166" i="17" s="1"/>
  <c r="B167" i="17" s="1"/>
  <c r="C167" i="17" s="1"/>
  <c r="B168" i="17" s="1"/>
  <c r="C168" i="17" s="1"/>
  <c r="B169" i="17" s="1"/>
  <c r="C169" i="17" s="1"/>
  <c r="B170" i="17" s="1"/>
  <c r="C170" i="17" s="1"/>
  <c r="B171" i="17" s="1"/>
  <c r="C171" i="17" s="1"/>
  <c r="B172" i="17" s="1"/>
  <c r="C172" i="17" s="1"/>
  <c r="B173" i="17" s="1"/>
  <c r="C173" i="17" s="1"/>
  <c r="A162" i="17"/>
  <c r="L158" i="17"/>
  <c r="K157" i="17"/>
  <c r="K156" i="17"/>
  <c r="K155" i="17"/>
  <c r="K154" i="17"/>
  <c r="K153" i="17"/>
  <c r="K152" i="17"/>
  <c r="L146" i="17"/>
  <c r="K146" i="17"/>
  <c r="G146" i="17"/>
  <c r="F146" i="17"/>
  <c r="D146" i="17"/>
  <c r="A146" i="17"/>
  <c r="L144" i="17"/>
  <c r="K144" i="17"/>
  <c r="G144" i="17"/>
  <c r="F144" i="17"/>
  <c r="D144" i="17"/>
  <c r="A144" i="17"/>
  <c r="K142" i="17"/>
  <c r="G142" i="17" s="1"/>
  <c r="F142" i="17"/>
  <c r="D142" i="17"/>
  <c r="A142" i="17"/>
  <c r="R141" i="17"/>
  <c r="U140" i="17"/>
  <c r="K140" i="17"/>
  <c r="G140" i="17" s="1"/>
  <c r="F140" i="17"/>
  <c r="D140" i="17"/>
  <c r="A140" i="17"/>
  <c r="R139" i="17"/>
  <c r="U138" i="17"/>
  <c r="R138" i="17"/>
  <c r="K138" i="17"/>
  <c r="G138" i="17" s="1"/>
  <c r="F138" i="17"/>
  <c r="D138" i="17"/>
  <c r="A138" i="17"/>
  <c r="K136" i="17"/>
  <c r="F136" i="17"/>
  <c r="D136" i="17"/>
  <c r="W21" i="32" s="1"/>
  <c r="A136" i="17"/>
  <c r="R135" i="17"/>
  <c r="U134" i="17"/>
  <c r="U142" i="17" s="1"/>
  <c r="S134" i="17"/>
  <c r="Q134" i="17"/>
  <c r="Z113" i="17"/>
  <c r="Y113" i="17"/>
  <c r="X113" i="17"/>
  <c r="W113" i="17"/>
  <c r="V113" i="17"/>
  <c r="U113" i="17"/>
  <c r="T113" i="17"/>
  <c r="S113" i="17"/>
  <c r="O113" i="17"/>
  <c r="K113" i="17"/>
  <c r="Z112" i="17"/>
  <c r="Y112" i="17"/>
  <c r="X112" i="17"/>
  <c r="W112" i="17"/>
  <c r="V112" i="17"/>
  <c r="U112" i="17"/>
  <c r="T112" i="17"/>
  <c r="S112" i="17"/>
  <c r="O112" i="17"/>
  <c r="K112" i="17"/>
  <c r="Z111" i="17"/>
  <c r="Y111" i="17"/>
  <c r="X111" i="17"/>
  <c r="W111" i="17"/>
  <c r="V111" i="17"/>
  <c r="U111" i="17"/>
  <c r="T111" i="17"/>
  <c r="S111" i="17"/>
  <c r="O111" i="17"/>
  <c r="K111" i="17"/>
  <c r="Z110" i="17"/>
  <c r="Y110" i="17"/>
  <c r="X110" i="17"/>
  <c r="W110" i="17"/>
  <c r="V110" i="17"/>
  <c r="U110" i="17"/>
  <c r="T110" i="17"/>
  <c r="S110" i="17"/>
  <c r="O110" i="17"/>
  <c r="K110" i="17"/>
  <c r="Z109" i="17"/>
  <c r="Y109" i="17"/>
  <c r="X109" i="17"/>
  <c r="W109" i="17"/>
  <c r="V109" i="17"/>
  <c r="U109" i="17"/>
  <c r="T109" i="17"/>
  <c r="S109" i="17"/>
  <c r="O109" i="17"/>
  <c r="K109" i="17"/>
  <c r="Z108" i="17"/>
  <c r="Y108" i="17"/>
  <c r="X108" i="17"/>
  <c r="W108" i="17"/>
  <c r="V108" i="17"/>
  <c r="U108" i="17"/>
  <c r="T108" i="17"/>
  <c r="S108" i="17"/>
  <c r="O108" i="17"/>
  <c r="K108" i="17"/>
  <c r="Z107" i="17"/>
  <c r="Y107" i="17"/>
  <c r="X107" i="17"/>
  <c r="W107" i="17"/>
  <c r="V107" i="17"/>
  <c r="U107" i="17"/>
  <c r="T107" i="17"/>
  <c r="S107" i="17"/>
  <c r="O107" i="17"/>
  <c r="K107" i="17"/>
  <c r="Z106" i="17"/>
  <c r="Y106" i="17"/>
  <c r="X106" i="17"/>
  <c r="W106" i="17"/>
  <c r="V106" i="17"/>
  <c r="U106" i="17"/>
  <c r="T106" i="17"/>
  <c r="S106" i="17"/>
  <c r="O106" i="17"/>
  <c r="K106" i="17"/>
  <c r="Z105" i="17"/>
  <c r="Y105" i="17"/>
  <c r="X105" i="17"/>
  <c r="W105" i="17"/>
  <c r="V105" i="17"/>
  <c r="U105" i="17"/>
  <c r="T105" i="17"/>
  <c r="S105" i="17"/>
  <c r="O105" i="17"/>
  <c r="K105" i="17"/>
  <c r="Z104" i="17"/>
  <c r="Y104" i="17"/>
  <c r="X104" i="17"/>
  <c r="W104" i="17"/>
  <c r="V104" i="17"/>
  <c r="U104" i="17"/>
  <c r="T104" i="17"/>
  <c r="S104" i="17"/>
  <c r="U19" i="17" s="1"/>
  <c r="O104" i="17"/>
  <c r="K104" i="17"/>
  <c r="Z103" i="17"/>
  <c r="Y103" i="17"/>
  <c r="X103" i="17"/>
  <c r="W103" i="17"/>
  <c r="V103" i="17"/>
  <c r="U103" i="17"/>
  <c r="T103" i="17"/>
  <c r="S103" i="17"/>
  <c r="O103" i="17"/>
  <c r="K103" i="17"/>
  <c r="A103" i="17"/>
  <c r="Z102" i="17"/>
  <c r="Y102" i="17"/>
  <c r="X102" i="17"/>
  <c r="W102" i="17"/>
  <c r="V102" i="17"/>
  <c r="U102" i="17"/>
  <c r="T102" i="17"/>
  <c r="S102" i="17"/>
  <c r="O102" i="17"/>
  <c r="K102" i="17"/>
  <c r="Z101" i="17"/>
  <c r="Y101" i="17"/>
  <c r="X101" i="17"/>
  <c r="W101" i="17"/>
  <c r="V101" i="17"/>
  <c r="U101" i="17"/>
  <c r="T101" i="17"/>
  <c r="S101" i="17"/>
  <c r="O101" i="17"/>
  <c r="K101" i="17"/>
  <c r="Z100" i="17"/>
  <c r="Y100" i="17"/>
  <c r="X100" i="17"/>
  <c r="W100" i="17"/>
  <c r="V100" i="17"/>
  <c r="U100" i="17"/>
  <c r="T100" i="17"/>
  <c r="S100" i="17"/>
  <c r="O100" i="17"/>
  <c r="K100" i="17"/>
  <c r="Z99" i="17"/>
  <c r="Y99" i="17"/>
  <c r="X99" i="17"/>
  <c r="W99" i="17"/>
  <c r="V99" i="17"/>
  <c r="U99" i="17"/>
  <c r="T99" i="17"/>
  <c r="S99" i="17"/>
  <c r="O99" i="17"/>
  <c r="K99" i="17"/>
  <c r="Z98" i="17"/>
  <c r="Y98" i="17"/>
  <c r="X98" i="17"/>
  <c r="W98" i="17"/>
  <c r="V98" i="17"/>
  <c r="U98" i="17"/>
  <c r="T98" i="17"/>
  <c r="S98" i="17"/>
  <c r="O98" i="17"/>
  <c r="K98" i="17"/>
  <c r="Z97" i="17"/>
  <c r="Y97" i="17"/>
  <c r="X97" i="17"/>
  <c r="W97" i="17"/>
  <c r="V97" i="17"/>
  <c r="U97" i="17"/>
  <c r="T97" i="17"/>
  <c r="S97" i="17"/>
  <c r="O97" i="17"/>
  <c r="K97" i="17"/>
  <c r="Z96" i="17"/>
  <c r="Y96" i="17"/>
  <c r="X96" i="17"/>
  <c r="W96" i="17"/>
  <c r="V96" i="17"/>
  <c r="U96" i="17"/>
  <c r="T96" i="17"/>
  <c r="S96" i="17"/>
  <c r="O96" i="17"/>
  <c r="K96" i="17"/>
  <c r="Z95" i="17"/>
  <c r="Y95" i="17"/>
  <c r="X95" i="17"/>
  <c r="W95" i="17"/>
  <c r="V95" i="17"/>
  <c r="U95" i="17"/>
  <c r="T95" i="17"/>
  <c r="S95" i="17"/>
  <c r="O95" i="17"/>
  <c r="K95" i="17"/>
  <c r="Z94" i="17"/>
  <c r="Y94" i="17"/>
  <c r="X94" i="17"/>
  <c r="W94" i="17"/>
  <c r="V94" i="17"/>
  <c r="U94" i="17"/>
  <c r="T94" i="17"/>
  <c r="S94" i="17"/>
  <c r="O94" i="17"/>
  <c r="K94" i="17"/>
  <c r="Z93" i="17"/>
  <c r="T26" i="17" s="1"/>
  <c r="Y93" i="17"/>
  <c r="X93" i="17"/>
  <c r="W93" i="17"/>
  <c r="V93" i="17"/>
  <c r="U93" i="17"/>
  <c r="T93" i="17"/>
  <c r="S93" i="17"/>
  <c r="O93" i="17"/>
  <c r="K93" i="17"/>
  <c r="Z92" i="17"/>
  <c r="Y92" i="17"/>
  <c r="X92" i="17"/>
  <c r="T24" i="17" s="1"/>
  <c r="W92" i="17"/>
  <c r="V92" i="17"/>
  <c r="U92" i="17"/>
  <c r="T92" i="17"/>
  <c r="T20" i="17" s="1"/>
  <c r="S92" i="17"/>
  <c r="O92" i="17"/>
  <c r="K92" i="17"/>
  <c r="A92" i="17"/>
  <c r="Z91" i="17"/>
  <c r="Y91" i="17"/>
  <c r="T25" i="17" s="1"/>
  <c r="X91" i="17"/>
  <c r="W91" i="17"/>
  <c r="T23" i="17" s="1"/>
  <c r="V91" i="17"/>
  <c r="T22" i="17" s="1"/>
  <c r="U91" i="17"/>
  <c r="T91" i="17"/>
  <c r="S91" i="17"/>
  <c r="O91" i="17"/>
  <c r="K91" i="17"/>
  <c r="Z90" i="17"/>
  <c r="Y90" i="17"/>
  <c r="X90" i="17"/>
  <c r="W90" i="17"/>
  <c r="V90" i="17"/>
  <c r="U90" i="17"/>
  <c r="T90" i="17"/>
  <c r="S90" i="17"/>
  <c r="O90" i="17"/>
  <c r="K90" i="17"/>
  <c r="Z89" i="17"/>
  <c r="Y89" i="17"/>
  <c r="X89" i="17"/>
  <c r="W89" i="17"/>
  <c r="V89" i="17"/>
  <c r="U89" i="17"/>
  <c r="T89" i="17"/>
  <c r="S89" i="17"/>
  <c r="O89" i="17"/>
  <c r="K89" i="17"/>
  <c r="Z88" i="17"/>
  <c r="Y88" i="17"/>
  <c r="X88" i="17"/>
  <c r="W88" i="17"/>
  <c r="V88" i="17"/>
  <c r="U88" i="17"/>
  <c r="T88" i="17"/>
  <c r="S88" i="17"/>
  <c r="O88" i="17"/>
  <c r="K88" i="17"/>
  <c r="Z87" i="17"/>
  <c r="Y87" i="17"/>
  <c r="X87" i="17"/>
  <c r="W87" i="17"/>
  <c r="V87" i="17"/>
  <c r="U87" i="17"/>
  <c r="T87" i="17"/>
  <c r="S87" i="17"/>
  <c r="O87" i="17"/>
  <c r="K87" i="17"/>
  <c r="Z86" i="17"/>
  <c r="Y86" i="17"/>
  <c r="X86" i="17"/>
  <c r="W86" i="17"/>
  <c r="V86" i="17"/>
  <c r="U86" i="17"/>
  <c r="T86" i="17"/>
  <c r="S86" i="17"/>
  <c r="O86" i="17"/>
  <c r="K86" i="17"/>
  <c r="Z85" i="17"/>
  <c r="Y85" i="17"/>
  <c r="X85" i="17"/>
  <c r="W85" i="17"/>
  <c r="V85" i="17"/>
  <c r="U85" i="17"/>
  <c r="T85" i="17"/>
  <c r="S85" i="17"/>
  <c r="O85" i="17"/>
  <c r="K85" i="17"/>
  <c r="Z84" i="17"/>
  <c r="Y84" i="17"/>
  <c r="X84" i="17"/>
  <c r="W84" i="17"/>
  <c r="V84" i="17"/>
  <c r="U84" i="17"/>
  <c r="T84" i="17"/>
  <c r="S84" i="17"/>
  <c r="O84" i="17"/>
  <c r="K84" i="17"/>
  <c r="Z83" i="17"/>
  <c r="Y83" i="17"/>
  <c r="X83" i="17"/>
  <c r="W83" i="17"/>
  <c r="V83" i="17"/>
  <c r="U83" i="17"/>
  <c r="T83" i="17"/>
  <c r="S83" i="17"/>
  <c r="O83" i="17"/>
  <c r="K83" i="17"/>
  <c r="Z82" i="17"/>
  <c r="Y82" i="17"/>
  <c r="X82" i="17"/>
  <c r="W82" i="17"/>
  <c r="V82" i="17"/>
  <c r="U82" i="17"/>
  <c r="S21" i="17" s="1"/>
  <c r="T82" i="17"/>
  <c r="S82" i="17"/>
  <c r="O82" i="17"/>
  <c r="K82" i="17"/>
  <c r="Z81" i="17"/>
  <c r="Y81" i="17"/>
  <c r="S25" i="17" s="1"/>
  <c r="X81" i="17"/>
  <c r="W81" i="17"/>
  <c r="V81" i="17"/>
  <c r="U81" i="17"/>
  <c r="T81" i="17"/>
  <c r="S81" i="17"/>
  <c r="S19" i="17" s="1"/>
  <c r="O81" i="17"/>
  <c r="K81" i="17"/>
  <c r="B81" i="17"/>
  <c r="C81" i="17" s="1"/>
  <c r="B82" i="17" s="1"/>
  <c r="C82" i="17" s="1"/>
  <c r="B83" i="17" s="1"/>
  <c r="C83" i="17" s="1"/>
  <c r="B84" i="17" s="1"/>
  <c r="C84" i="17" s="1"/>
  <c r="B85" i="17" s="1"/>
  <c r="C85" i="17" s="1"/>
  <c r="B86" i="17" s="1"/>
  <c r="C86" i="17" s="1"/>
  <c r="B87" i="17" s="1"/>
  <c r="C87" i="17" s="1"/>
  <c r="B88" i="17" s="1"/>
  <c r="C88" i="17" s="1"/>
  <c r="B89" i="17" s="1"/>
  <c r="C89" i="17" s="1"/>
  <c r="B90" i="17" s="1"/>
  <c r="C90" i="17" s="1"/>
  <c r="B91" i="17" s="1"/>
  <c r="C91" i="17" s="1"/>
  <c r="A81" i="17"/>
  <c r="Z80" i="17"/>
  <c r="Y80" i="17"/>
  <c r="X80" i="17"/>
  <c r="W80" i="17"/>
  <c r="V80" i="17"/>
  <c r="S22" i="17" s="1"/>
  <c r="U80" i="17"/>
  <c r="T80" i="17"/>
  <c r="S80" i="17"/>
  <c r="O80" i="17"/>
  <c r="K80" i="17"/>
  <c r="Z79" i="17"/>
  <c r="Y79" i="17"/>
  <c r="X79" i="17"/>
  <c r="W79" i="17"/>
  <c r="V79" i="17"/>
  <c r="U79" i="17"/>
  <c r="T79" i="17"/>
  <c r="S79" i="17"/>
  <c r="O79" i="17"/>
  <c r="K79" i="17"/>
  <c r="Z78" i="17"/>
  <c r="Y78" i="17"/>
  <c r="X78" i="17"/>
  <c r="W78" i="17"/>
  <c r="V78" i="17"/>
  <c r="U78" i="17"/>
  <c r="T78" i="17"/>
  <c r="S78" i="17"/>
  <c r="O78" i="17"/>
  <c r="K78" i="17"/>
  <c r="Z77" i="17"/>
  <c r="Y77" i="17"/>
  <c r="X77" i="17"/>
  <c r="W77" i="17"/>
  <c r="V77" i="17"/>
  <c r="U77" i="17"/>
  <c r="T77" i="17"/>
  <c r="S77" i="17"/>
  <c r="O77" i="17"/>
  <c r="K77" i="17"/>
  <c r="Z76" i="17"/>
  <c r="Y76" i="17"/>
  <c r="X76" i="17"/>
  <c r="W76" i="17"/>
  <c r="V76" i="17"/>
  <c r="U76" i="17"/>
  <c r="T76" i="17"/>
  <c r="S76" i="17"/>
  <c r="O76" i="17"/>
  <c r="K76" i="17"/>
  <c r="Z75" i="17"/>
  <c r="Y75" i="17"/>
  <c r="X75" i="17"/>
  <c r="W75" i="17"/>
  <c r="V75" i="17"/>
  <c r="U75" i="17"/>
  <c r="T75" i="17"/>
  <c r="S75" i="17"/>
  <c r="O75" i="17"/>
  <c r="K75" i="17"/>
  <c r="Z74" i="17"/>
  <c r="Y74" i="17"/>
  <c r="X74" i="17"/>
  <c r="W74" i="17"/>
  <c r="V74" i="17"/>
  <c r="U74" i="17"/>
  <c r="T74" i="17"/>
  <c r="S74" i="17"/>
  <c r="O74" i="17"/>
  <c r="K74" i="17"/>
  <c r="Z73" i="17"/>
  <c r="Y73" i="17"/>
  <c r="X73" i="17"/>
  <c r="W73" i="17"/>
  <c r="V73" i="17"/>
  <c r="U73" i="17"/>
  <c r="T73" i="17"/>
  <c r="S73" i="17"/>
  <c r="O73" i="17"/>
  <c r="K73" i="17"/>
  <c r="Z72" i="17"/>
  <c r="Y72" i="17"/>
  <c r="X72" i="17"/>
  <c r="W72" i="17"/>
  <c r="V72" i="17"/>
  <c r="U72" i="17"/>
  <c r="T72" i="17"/>
  <c r="S72" i="17"/>
  <c r="O72" i="17"/>
  <c r="K72" i="17"/>
  <c r="Z71" i="17"/>
  <c r="R26" i="17" s="1"/>
  <c r="Y71" i="17"/>
  <c r="X71" i="17"/>
  <c r="R24" i="17" s="1"/>
  <c r="W71" i="17"/>
  <c r="V71" i="17"/>
  <c r="U71" i="17"/>
  <c r="T71" i="17"/>
  <c r="S71" i="17"/>
  <c r="O71" i="17"/>
  <c r="K71" i="17"/>
  <c r="Z70" i="17"/>
  <c r="Y70" i="17"/>
  <c r="X70" i="17"/>
  <c r="W70" i="17"/>
  <c r="V70" i="17"/>
  <c r="R22" i="17" s="1"/>
  <c r="U70" i="17"/>
  <c r="T70" i="17"/>
  <c r="R20" i="17" s="1"/>
  <c r="S70" i="17"/>
  <c r="O70" i="17"/>
  <c r="K70" i="17"/>
  <c r="C70" i="17"/>
  <c r="B71" i="17" s="1"/>
  <c r="C71" i="17" s="1"/>
  <c r="B72" i="17" s="1"/>
  <c r="C72" i="17" s="1"/>
  <c r="B73" i="17" s="1"/>
  <c r="C73" i="17" s="1"/>
  <c r="B74" i="17" s="1"/>
  <c r="C74" i="17" s="1"/>
  <c r="B75" i="17" s="1"/>
  <c r="C75" i="17" s="1"/>
  <c r="B76" i="17" s="1"/>
  <c r="C76" i="17" s="1"/>
  <c r="B77" i="17" s="1"/>
  <c r="C77" i="17" s="1"/>
  <c r="B78" i="17" s="1"/>
  <c r="C78" i="17" s="1"/>
  <c r="B79" i="17" s="1"/>
  <c r="C79" i="17" s="1"/>
  <c r="B80" i="17" s="1"/>
  <c r="C80" i="17" s="1"/>
  <c r="B70" i="17"/>
  <c r="A70" i="17"/>
  <c r="Z69" i="17"/>
  <c r="Y69" i="17"/>
  <c r="R25" i="17" s="1"/>
  <c r="X69" i="17"/>
  <c r="W69" i="17"/>
  <c r="V69" i="17"/>
  <c r="U69" i="17"/>
  <c r="T69" i="17"/>
  <c r="S69" i="17"/>
  <c r="O69" i="17"/>
  <c r="K69" i="17"/>
  <c r="Z68" i="17"/>
  <c r="Y68" i="17"/>
  <c r="X68" i="17"/>
  <c r="W68" i="17"/>
  <c r="V68" i="17"/>
  <c r="U68" i="17"/>
  <c r="T68" i="17"/>
  <c r="S68" i="17"/>
  <c r="O68" i="17"/>
  <c r="K68" i="17"/>
  <c r="Z67" i="17"/>
  <c r="Y67" i="17"/>
  <c r="X67" i="17"/>
  <c r="W67" i="17"/>
  <c r="V67" i="17"/>
  <c r="U67" i="17"/>
  <c r="T67" i="17"/>
  <c r="S67" i="17"/>
  <c r="O67" i="17"/>
  <c r="K67" i="17"/>
  <c r="Z66" i="17"/>
  <c r="Y66" i="17"/>
  <c r="X66" i="17"/>
  <c r="W66" i="17"/>
  <c r="V66" i="17"/>
  <c r="U66" i="17"/>
  <c r="T66" i="17"/>
  <c r="S66" i="17"/>
  <c r="O66" i="17"/>
  <c r="K66" i="17"/>
  <c r="Z65" i="17"/>
  <c r="Y65" i="17"/>
  <c r="X65" i="17"/>
  <c r="W65" i="17"/>
  <c r="V65" i="17"/>
  <c r="U65" i="17"/>
  <c r="T65" i="17"/>
  <c r="S65" i="17"/>
  <c r="O65" i="17"/>
  <c r="K65" i="17"/>
  <c r="Z64" i="17"/>
  <c r="Y64" i="17"/>
  <c r="X64" i="17"/>
  <c r="W64" i="17"/>
  <c r="V64" i="17"/>
  <c r="U64" i="17"/>
  <c r="T64" i="17"/>
  <c r="S64" i="17"/>
  <c r="O64" i="17"/>
  <c r="K64" i="17"/>
  <c r="Z63" i="17"/>
  <c r="Y63" i="17"/>
  <c r="X63" i="17"/>
  <c r="W63" i="17"/>
  <c r="V63" i="17"/>
  <c r="U63" i="17"/>
  <c r="T63" i="17"/>
  <c r="S63" i="17"/>
  <c r="O63" i="17"/>
  <c r="K63" i="17"/>
  <c r="Z62" i="17"/>
  <c r="Y62" i="17"/>
  <c r="X62" i="17"/>
  <c r="W62" i="17"/>
  <c r="V62" i="17"/>
  <c r="U62" i="17"/>
  <c r="T62" i="17"/>
  <c r="S62" i="17"/>
  <c r="O62" i="17"/>
  <c r="K62" i="17"/>
  <c r="Z61" i="17"/>
  <c r="Y61" i="17"/>
  <c r="X61" i="17"/>
  <c r="W61" i="17"/>
  <c r="V61" i="17"/>
  <c r="U61" i="17"/>
  <c r="T61" i="17"/>
  <c r="S61" i="17"/>
  <c r="O61" i="17"/>
  <c r="K61" i="17"/>
  <c r="Z60" i="17"/>
  <c r="Y60" i="17"/>
  <c r="X60" i="17"/>
  <c r="W60" i="17"/>
  <c r="Q23" i="17" s="1"/>
  <c r="V60" i="17"/>
  <c r="U60" i="17"/>
  <c r="T60" i="17"/>
  <c r="Q20" i="17" s="1"/>
  <c r="S60" i="17"/>
  <c r="O60" i="17"/>
  <c r="K60" i="17"/>
  <c r="B60" i="17"/>
  <c r="C60" i="17" s="1"/>
  <c r="B61" i="17" s="1"/>
  <c r="C61" i="17" s="1"/>
  <c r="B62" i="17" s="1"/>
  <c r="C62" i="17" s="1"/>
  <c r="B63" i="17" s="1"/>
  <c r="C63" i="17" s="1"/>
  <c r="B64" i="17" s="1"/>
  <c r="C64" i="17" s="1"/>
  <c r="B65" i="17" s="1"/>
  <c r="C65" i="17" s="1"/>
  <c r="B66" i="17" s="1"/>
  <c r="C66" i="17" s="1"/>
  <c r="B67" i="17" s="1"/>
  <c r="C67" i="17" s="1"/>
  <c r="B68" i="17" s="1"/>
  <c r="C68" i="17" s="1"/>
  <c r="B69" i="17" s="1"/>
  <c r="C69" i="17" s="1"/>
  <c r="Z59" i="17"/>
  <c r="Y59" i="17"/>
  <c r="Q25" i="17" s="1"/>
  <c r="X59" i="17"/>
  <c r="W59" i="17"/>
  <c r="V59" i="17"/>
  <c r="U59" i="17"/>
  <c r="T59" i="17"/>
  <c r="S59" i="17"/>
  <c r="Q19" i="17" s="1"/>
  <c r="O59" i="17"/>
  <c r="K59" i="17"/>
  <c r="C59" i="17"/>
  <c r="B59" i="17"/>
  <c r="A59" i="17"/>
  <c r="Z58" i="17"/>
  <c r="Q26" i="17" s="1"/>
  <c r="Y58" i="17"/>
  <c r="X58" i="17"/>
  <c r="Q24" i="17" s="1"/>
  <c r="W58" i="17"/>
  <c r="V58" i="17"/>
  <c r="Q22" i="17" s="1"/>
  <c r="U58" i="17"/>
  <c r="Q21" i="17" s="1"/>
  <c r="T58" i="17"/>
  <c r="S58" i="17"/>
  <c r="O58" i="17"/>
  <c r="K58" i="17"/>
  <c r="Z57" i="17"/>
  <c r="Y57" i="17"/>
  <c r="X57" i="17"/>
  <c r="W57" i="17"/>
  <c r="V57" i="17"/>
  <c r="U57" i="17"/>
  <c r="T57" i="17"/>
  <c r="S57" i="17"/>
  <c r="O57" i="17"/>
  <c r="K57" i="17"/>
  <c r="Z56" i="17"/>
  <c r="Y56" i="17"/>
  <c r="X56" i="17"/>
  <c r="W56" i="17"/>
  <c r="V56" i="17"/>
  <c r="U56" i="17"/>
  <c r="T56" i="17"/>
  <c r="S56" i="17"/>
  <c r="O56" i="17"/>
  <c r="K56" i="17"/>
  <c r="Z55" i="17"/>
  <c r="Y55" i="17"/>
  <c r="X55" i="17"/>
  <c r="W55" i="17"/>
  <c r="V55" i="17"/>
  <c r="U55" i="17"/>
  <c r="T55" i="17"/>
  <c r="S55" i="17"/>
  <c r="O55" i="17"/>
  <c r="K55" i="17"/>
  <c r="Z54" i="17"/>
  <c r="Y54" i="17"/>
  <c r="X54" i="17"/>
  <c r="W54" i="17"/>
  <c r="V54" i="17"/>
  <c r="U54" i="17"/>
  <c r="T54" i="17"/>
  <c r="S54" i="17"/>
  <c r="O54" i="17"/>
  <c r="K54" i="17"/>
  <c r="Z53" i="17"/>
  <c r="Y53" i="17"/>
  <c r="X53" i="17"/>
  <c r="W53" i="17"/>
  <c r="V53" i="17"/>
  <c r="U53" i="17"/>
  <c r="T53" i="17"/>
  <c r="S53" i="17"/>
  <c r="O53" i="17"/>
  <c r="K53" i="17"/>
  <c r="Z52" i="17"/>
  <c r="Y52" i="17"/>
  <c r="X52" i="17"/>
  <c r="W52" i="17"/>
  <c r="V52" i="17"/>
  <c r="U52" i="17"/>
  <c r="T52" i="17"/>
  <c r="S52" i="17"/>
  <c r="O52" i="17"/>
  <c r="K52" i="17"/>
  <c r="Z51" i="17"/>
  <c r="Y51" i="17"/>
  <c r="X51" i="17"/>
  <c r="W51" i="17"/>
  <c r="V51" i="17"/>
  <c r="T51" i="17"/>
  <c r="S51" i="17"/>
  <c r="O51" i="17"/>
  <c r="K51" i="17"/>
  <c r="U51" i="17" s="1"/>
  <c r="Z50" i="17"/>
  <c r="Y50" i="17"/>
  <c r="X50" i="17"/>
  <c r="W50" i="17"/>
  <c r="V50" i="17"/>
  <c r="T50" i="17"/>
  <c r="S50" i="17"/>
  <c r="O50" i="17"/>
  <c r="K50" i="17"/>
  <c r="U50" i="17" s="1"/>
  <c r="Z49" i="17"/>
  <c r="Y49" i="17"/>
  <c r="X49" i="17"/>
  <c r="W49" i="17"/>
  <c r="V49" i="17"/>
  <c r="U49" i="17"/>
  <c r="T49" i="17"/>
  <c r="S49" i="17"/>
  <c r="O49" i="17"/>
  <c r="K49" i="17"/>
  <c r="Z48" i="17"/>
  <c r="Y48" i="17"/>
  <c r="X48" i="17"/>
  <c r="W48" i="17"/>
  <c r="V48" i="17"/>
  <c r="U48" i="17"/>
  <c r="T48" i="17"/>
  <c r="O48" i="17"/>
  <c r="K48" i="17"/>
  <c r="S48" i="17" s="1"/>
  <c r="Z47" i="17"/>
  <c r="Y47" i="17"/>
  <c r="X47" i="17"/>
  <c r="W47" i="17"/>
  <c r="V47" i="17"/>
  <c r="U47" i="17"/>
  <c r="T47" i="17"/>
  <c r="O47" i="17"/>
  <c r="K47" i="17"/>
  <c r="S47" i="17" s="1"/>
  <c r="B47" i="17"/>
  <c r="C47" i="17" s="1"/>
  <c r="B48" i="17" s="1"/>
  <c r="C48" i="17" s="1"/>
  <c r="B49" i="17" s="1"/>
  <c r="C49" i="17" s="1"/>
  <c r="B50" i="17" s="1"/>
  <c r="C50" i="17" s="1"/>
  <c r="B51" i="17" s="1"/>
  <c r="C51" i="17" s="1"/>
  <c r="B52" i="17" s="1"/>
  <c r="C52" i="17" s="1"/>
  <c r="B53" i="17" s="1"/>
  <c r="C53" i="17" s="1"/>
  <c r="B54" i="17" s="1"/>
  <c r="C54" i="17" s="1"/>
  <c r="B55" i="17" s="1"/>
  <c r="C55" i="17" s="1"/>
  <c r="B56" i="17" s="1"/>
  <c r="C56" i="17" s="1"/>
  <c r="B57" i="17" s="1"/>
  <c r="C57" i="17" s="1"/>
  <c r="B58" i="17" s="1"/>
  <c r="C58" i="17" s="1"/>
  <c r="A47" i="17"/>
  <c r="L43" i="17"/>
  <c r="K43" i="17"/>
  <c r="K42" i="17"/>
  <c r="K41" i="17"/>
  <c r="K40" i="17"/>
  <c r="K39" i="17"/>
  <c r="K38" i="17"/>
  <c r="K37" i="17"/>
  <c r="L31" i="17"/>
  <c r="K31" i="17"/>
  <c r="G31" i="17"/>
  <c r="F31" i="17"/>
  <c r="D31" i="17"/>
  <c r="A31" i="17"/>
  <c r="K29" i="17"/>
  <c r="L30" i="17" s="1"/>
  <c r="G29" i="17"/>
  <c r="F29" i="17"/>
  <c r="D29" i="17"/>
  <c r="A29" i="17"/>
  <c r="L27" i="17"/>
  <c r="K27" i="17"/>
  <c r="G27" i="17"/>
  <c r="F27" i="17"/>
  <c r="D27" i="17"/>
  <c r="A27" i="17"/>
  <c r="U26" i="17"/>
  <c r="S26" i="17"/>
  <c r="U25" i="17"/>
  <c r="L25" i="17"/>
  <c r="K25" i="17"/>
  <c r="G25" i="17"/>
  <c r="F25" i="17"/>
  <c r="D25" i="17"/>
  <c r="A25" i="17"/>
  <c r="U24" i="17"/>
  <c r="S24" i="17"/>
  <c r="U23" i="17"/>
  <c r="S23" i="17"/>
  <c r="R23" i="17"/>
  <c r="L23" i="17"/>
  <c r="K23" i="17"/>
  <c r="G23" i="17"/>
  <c r="F23" i="17"/>
  <c r="D23" i="17"/>
  <c r="A23" i="17"/>
  <c r="U22" i="17"/>
  <c r="U21" i="17"/>
  <c r="T21" i="17"/>
  <c r="R21" i="17"/>
  <c r="K21" i="17"/>
  <c r="G21" i="17"/>
  <c r="F21" i="17"/>
  <c r="D21" i="17"/>
  <c r="W5" i="32" s="1"/>
  <c r="A21" i="17"/>
  <c r="U20" i="17"/>
  <c r="S20" i="17"/>
  <c r="T19" i="17"/>
  <c r="H29" i="17" s="1"/>
  <c r="J29" i="17" s="1"/>
  <c r="R19" i="17"/>
  <c r="Z228" i="16"/>
  <c r="Y228" i="16"/>
  <c r="X228" i="16"/>
  <c r="W228" i="16"/>
  <c r="V228" i="16"/>
  <c r="U228" i="16"/>
  <c r="T228" i="16"/>
  <c r="S228" i="16"/>
  <c r="O228" i="16"/>
  <c r="K228" i="16"/>
  <c r="Z227" i="16"/>
  <c r="Y227" i="16"/>
  <c r="X227" i="16"/>
  <c r="W227" i="16"/>
  <c r="V227" i="16"/>
  <c r="U227" i="16"/>
  <c r="T227" i="16"/>
  <c r="S227" i="16"/>
  <c r="O227" i="16"/>
  <c r="K227" i="16"/>
  <c r="Z226" i="16"/>
  <c r="Y226" i="16"/>
  <c r="X226" i="16"/>
  <c r="W226" i="16"/>
  <c r="V226" i="16"/>
  <c r="U226" i="16"/>
  <c r="T226" i="16"/>
  <c r="S226" i="16"/>
  <c r="O226" i="16"/>
  <c r="K226" i="16"/>
  <c r="Z225" i="16"/>
  <c r="Y225" i="16"/>
  <c r="X225" i="16"/>
  <c r="W225" i="16"/>
  <c r="V225" i="16"/>
  <c r="U225" i="16"/>
  <c r="T225" i="16"/>
  <c r="S225" i="16"/>
  <c r="O225" i="16"/>
  <c r="K225" i="16"/>
  <c r="Z224" i="16"/>
  <c r="Y224" i="16"/>
  <c r="X224" i="16"/>
  <c r="W224" i="16"/>
  <c r="V224" i="16"/>
  <c r="U224" i="16"/>
  <c r="T224" i="16"/>
  <c r="S224" i="16"/>
  <c r="O224" i="16"/>
  <c r="K224" i="16"/>
  <c r="Z223" i="16"/>
  <c r="Y223" i="16"/>
  <c r="X223" i="16"/>
  <c r="W223" i="16"/>
  <c r="V223" i="16"/>
  <c r="U223" i="16"/>
  <c r="T223" i="16"/>
  <c r="S223" i="16"/>
  <c r="O223" i="16"/>
  <c r="K223" i="16"/>
  <c r="Z222" i="16"/>
  <c r="Y222" i="16"/>
  <c r="X222" i="16"/>
  <c r="W222" i="16"/>
  <c r="V222" i="16"/>
  <c r="U222" i="16"/>
  <c r="T222" i="16"/>
  <c r="S222" i="16"/>
  <c r="O222" i="16"/>
  <c r="K222" i="16"/>
  <c r="Z221" i="16"/>
  <c r="Y221" i="16"/>
  <c r="X221" i="16"/>
  <c r="W221" i="16"/>
  <c r="V221" i="16"/>
  <c r="U221" i="16"/>
  <c r="T221" i="16"/>
  <c r="U135" i="16" s="1"/>
  <c r="S221" i="16"/>
  <c r="O221" i="16"/>
  <c r="K221" i="16"/>
  <c r="Z220" i="16"/>
  <c r="Y220" i="16"/>
  <c r="X220" i="16"/>
  <c r="W220" i="16"/>
  <c r="V220" i="16"/>
  <c r="U137" i="16" s="1"/>
  <c r="U220" i="16"/>
  <c r="T220" i="16"/>
  <c r="S220" i="16"/>
  <c r="O220" i="16"/>
  <c r="K220" i="16"/>
  <c r="Z219" i="16"/>
  <c r="Y219" i="16"/>
  <c r="X219" i="16"/>
  <c r="U139" i="16" s="1"/>
  <c r="W219" i="16"/>
  <c r="V219" i="16"/>
  <c r="U219" i="16"/>
  <c r="T219" i="16"/>
  <c r="S219" i="16"/>
  <c r="O219" i="16"/>
  <c r="K219" i="16"/>
  <c r="Z218" i="16"/>
  <c r="U141" i="16" s="1"/>
  <c r="Y218" i="16"/>
  <c r="X218" i="16"/>
  <c r="W218" i="16"/>
  <c r="V218" i="16"/>
  <c r="U218" i="16"/>
  <c r="T218" i="16"/>
  <c r="S218" i="16"/>
  <c r="O218" i="16"/>
  <c r="K218" i="16"/>
  <c r="A218" i="16"/>
  <c r="Z217" i="16"/>
  <c r="Y217" i="16"/>
  <c r="X217" i="16"/>
  <c r="W217" i="16"/>
  <c r="V217" i="16"/>
  <c r="U217" i="16"/>
  <c r="U136" i="16" s="1"/>
  <c r="T217" i="16"/>
  <c r="S217" i="16"/>
  <c r="O217" i="16"/>
  <c r="K217" i="16"/>
  <c r="Z216" i="16"/>
  <c r="Y216" i="16"/>
  <c r="X216" i="16"/>
  <c r="W216" i="16"/>
  <c r="V216" i="16"/>
  <c r="U216" i="16"/>
  <c r="T216" i="16"/>
  <c r="S216" i="16"/>
  <c r="O216" i="16"/>
  <c r="K216" i="16"/>
  <c r="Z215" i="16"/>
  <c r="Y215" i="16"/>
  <c r="X215" i="16"/>
  <c r="W215" i="16"/>
  <c r="V215" i="16"/>
  <c r="U215" i="16"/>
  <c r="T215" i="16"/>
  <c r="S215" i="16"/>
  <c r="O215" i="16"/>
  <c r="K215" i="16"/>
  <c r="Z214" i="16"/>
  <c r="Y214" i="16"/>
  <c r="X214" i="16"/>
  <c r="W214" i="16"/>
  <c r="V214" i="16"/>
  <c r="U214" i="16"/>
  <c r="T214" i="16"/>
  <c r="S214" i="16"/>
  <c r="O214" i="16"/>
  <c r="K214" i="16"/>
  <c r="Z213" i="16"/>
  <c r="Y213" i="16"/>
  <c r="X213" i="16"/>
  <c r="W213" i="16"/>
  <c r="V213" i="16"/>
  <c r="U213" i="16"/>
  <c r="T213" i="16"/>
  <c r="S213" i="16"/>
  <c r="O213" i="16"/>
  <c r="K213" i="16"/>
  <c r="Z212" i="16"/>
  <c r="Y212" i="16"/>
  <c r="X212" i="16"/>
  <c r="W212" i="16"/>
  <c r="V212" i="16"/>
  <c r="U212" i="16"/>
  <c r="T212" i="16"/>
  <c r="S212" i="16"/>
  <c r="O212" i="16"/>
  <c r="K212" i="16"/>
  <c r="Z211" i="16"/>
  <c r="Y211" i="16"/>
  <c r="X211" i="16"/>
  <c r="W211" i="16"/>
  <c r="V211" i="16"/>
  <c r="U211" i="16"/>
  <c r="T211" i="16"/>
  <c r="S211" i="16"/>
  <c r="O211" i="16"/>
  <c r="K211" i="16"/>
  <c r="Z210" i="16"/>
  <c r="Y210" i="16"/>
  <c r="X210" i="16"/>
  <c r="W210" i="16"/>
  <c r="V210" i="16"/>
  <c r="U210" i="16"/>
  <c r="T210" i="16"/>
  <c r="S210" i="16"/>
  <c r="T134" i="16" s="1"/>
  <c r="O210" i="16"/>
  <c r="K210" i="16"/>
  <c r="Z209" i="16"/>
  <c r="Y209" i="16"/>
  <c r="X209" i="16"/>
  <c r="W209" i="16"/>
  <c r="V209" i="16"/>
  <c r="U209" i="16"/>
  <c r="T209" i="16"/>
  <c r="S209" i="16"/>
  <c r="O209" i="16"/>
  <c r="K209" i="16"/>
  <c r="Z208" i="16"/>
  <c r="Y208" i="16"/>
  <c r="X208" i="16"/>
  <c r="T139" i="16" s="1"/>
  <c r="W208" i="16"/>
  <c r="V208" i="16"/>
  <c r="U208" i="16"/>
  <c r="T208" i="16"/>
  <c r="S208" i="16"/>
  <c r="O208" i="16"/>
  <c r="K208" i="16"/>
  <c r="Z207" i="16"/>
  <c r="Y207" i="16"/>
  <c r="X207" i="16"/>
  <c r="W207" i="16"/>
  <c r="T138" i="16" s="1"/>
  <c r="V207" i="16"/>
  <c r="T137" i="16" s="1"/>
  <c r="U207" i="16"/>
  <c r="T207" i="16"/>
  <c r="S207" i="16"/>
  <c r="O207" i="16"/>
  <c r="K207" i="16"/>
  <c r="A207" i="16"/>
  <c r="Z206" i="16"/>
  <c r="T141" i="16" s="1"/>
  <c r="Y206" i="16"/>
  <c r="T140" i="16" s="1"/>
  <c r="X206" i="16"/>
  <c r="W206" i="16"/>
  <c r="V206" i="16"/>
  <c r="U206" i="16"/>
  <c r="T136" i="16" s="1"/>
  <c r="T206" i="16"/>
  <c r="T135" i="16" s="1"/>
  <c r="S206" i="16"/>
  <c r="O206" i="16"/>
  <c r="K206" i="16"/>
  <c r="Z205" i="16"/>
  <c r="Y205" i="16"/>
  <c r="X205" i="16"/>
  <c r="W205" i="16"/>
  <c r="V205" i="16"/>
  <c r="U205" i="16"/>
  <c r="T205" i="16"/>
  <c r="S205" i="16"/>
  <c r="O205" i="16"/>
  <c r="K205" i="16"/>
  <c r="Z204" i="16"/>
  <c r="Y204" i="16"/>
  <c r="X204" i="16"/>
  <c r="W204" i="16"/>
  <c r="V204" i="16"/>
  <c r="U204" i="16"/>
  <c r="T204" i="16"/>
  <c r="S204" i="16"/>
  <c r="O204" i="16"/>
  <c r="K204" i="16"/>
  <c r="Z203" i="16"/>
  <c r="Y203" i="16"/>
  <c r="X203" i="16"/>
  <c r="W203" i="16"/>
  <c r="V203" i="16"/>
  <c r="U203" i="16"/>
  <c r="T203" i="16"/>
  <c r="S203" i="16"/>
  <c r="O203" i="16"/>
  <c r="K203" i="16"/>
  <c r="Z202" i="16"/>
  <c r="Y202" i="16"/>
  <c r="X202" i="16"/>
  <c r="W202" i="16"/>
  <c r="V202" i="16"/>
  <c r="U202" i="16"/>
  <c r="T202" i="16"/>
  <c r="S202" i="16"/>
  <c r="O202" i="16"/>
  <c r="K202" i="16"/>
  <c r="Z201" i="16"/>
  <c r="Y201" i="16"/>
  <c r="X201" i="16"/>
  <c r="W201" i="16"/>
  <c r="V201" i="16"/>
  <c r="U201" i="16"/>
  <c r="T201" i="16"/>
  <c r="S201" i="16"/>
  <c r="O201" i="16"/>
  <c r="K201" i="16"/>
  <c r="Z200" i="16"/>
  <c r="Y200" i="16"/>
  <c r="X200" i="16"/>
  <c r="W200" i="16"/>
  <c r="V200" i="16"/>
  <c r="U200" i="16"/>
  <c r="T200" i="16"/>
  <c r="S200" i="16"/>
  <c r="O200" i="16"/>
  <c r="K200" i="16"/>
  <c r="Z199" i="16"/>
  <c r="Y199" i="16"/>
  <c r="X199" i="16"/>
  <c r="W199" i="16"/>
  <c r="V199" i="16"/>
  <c r="U199" i="16"/>
  <c r="T199" i="16"/>
  <c r="S199" i="16"/>
  <c r="O199" i="16"/>
  <c r="K199" i="16"/>
  <c r="Z198" i="16"/>
  <c r="Y198" i="16"/>
  <c r="X198" i="16"/>
  <c r="W198" i="16"/>
  <c r="V198" i="16"/>
  <c r="U198" i="16"/>
  <c r="T198" i="16"/>
  <c r="S198" i="16"/>
  <c r="O198" i="16"/>
  <c r="K198" i="16"/>
  <c r="Z197" i="16"/>
  <c r="Y197" i="16"/>
  <c r="X197" i="16"/>
  <c r="S139" i="16" s="1"/>
  <c r="W197" i="16"/>
  <c r="V197" i="16"/>
  <c r="U197" i="16"/>
  <c r="T197" i="16"/>
  <c r="S197" i="16"/>
  <c r="O197" i="16"/>
  <c r="K197" i="16"/>
  <c r="Z196" i="16"/>
  <c r="Y196" i="16"/>
  <c r="X196" i="16"/>
  <c r="W196" i="16"/>
  <c r="V196" i="16"/>
  <c r="U196" i="16"/>
  <c r="S136" i="16" s="1"/>
  <c r="T196" i="16"/>
  <c r="S135" i="16" s="1"/>
  <c r="S196" i="16"/>
  <c r="O196" i="16"/>
  <c r="K196" i="16"/>
  <c r="B196" i="16"/>
  <c r="C196" i="16" s="1"/>
  <c r="B197" i="16" s="1"/>
  <c r="C197" i="16" s="1"/>
  <c r="B198" i="16" s="1"/>
  <c r="C198" i="16" s="1"/>
  <c r="B199" i="16" s="1"/>
  <c r="C199" i="16" s="1"/>
  <c r="B200" i="16" s="1"/>
  <c r="C200" i="16" s="1"/>
  <c r="B201" i="16" s="1"/>
  <c r="C201" i="16" s="1"/>
  <c r="B202" i="16" s="1"/>
  <c r="C202" i="16" s="1"/>
  <c r="B203" i="16" s="1"/>
  <c r="C203" i="16" s="1"/>
  <c r="B204" i="16" s="1"/>
  <c r="C204" i="16" s="1"/>
  <c r="B205" i="16" s="1"/>
  <c r="C205" i="16" s="1"/>
  <c r="B206" i="16" s="1"/>
  <c r="C206" i="16" s="1"/>
  <c r="A196" i="16"/>
  <c r="Z195" i="16"/>
  <c r="S141" i="16" s="1"/>
  <c r="Y195" i="16"/>
  <c r="S140" i="16" s="1"/>
  <c r="X195" i="16"/>
  <c r="W195" i="16"/>
  <c r="S138" i="16" s="1"/>
  <c r="V195" i="16"/>
  <c r="S137" i="16" s="1"/>
  <c r="U195" i="16"/>
  <c r="T195" i="16"/>
  <c r="S195" i="16"/>
  <c r="O195" i="16"/>
  <c r="K195" i="16"/>
  <c r="Z194" i="16"/>
  <c r="Y194" i="16"/>
  <c r="X194" i="16"/>
  <c r="W194" i="16"/>
  <c r="V194" i="16"/>
  <c r="U194" i="16"/>
  <c r="T194" i="16"/>
  <c r="S194" i="16"/>
  <c r="O194" i="16"/>
  <c r="K194" i="16"/>
  <c r="Z193" i="16"/>
  <c r="Y193" i="16"/>
  <c r="X193" i="16"/>
  <c r="W193" i="16"/>
  <c r="V193" i="16"/>
  <c r="U193" i="16"/>
  <c r="T193" i="16"/>
  <c r="S193" i="16"/>
  <c r="O193" i="16"/>
  <c r="K193" i="16"/>
  <c r="Z192" i="16"/>
  <c r="Y192" i="16"/>
  <c r="X192" i="16"/>
  <c r="W192" i="16"/>
  <c r="V192" i="16"/>
  <c r="U192" i="16"/>
  <c r="T192" i="16"/>
  <c r="S192" i="16"/>
  <c r="O192" i="16"/>
  <c r="K192" i="16"/>
  <c r="Z191" i="16"/>
  <c r="Y191" i="16"/>
  <c r="X191" i="16"/>
  <c r="W191" i="16"/>
  <c r="V191" i="16"/>
  <c r="U191" i="16"/>
  <c r="T191" i="16"/>
  <c r="S191" i="16"/>
  <c r="O191" i="16"/>
  <c r="K191" i="16"/>
  <c r="Z190" i="16"/>
  <c r="Y190" i="16"/>
  <c r="X190" i="16"/>
  <c r="W190" i="16"/>
  <c r="V190" i="16"/>
  <c r="U190" i="16"/>
  <c r="T190" i="16"/>
  <c r="S190" i="16"/>
  <c r="O190" i="16"/>
  <c r="K190" i="16"/>
  <c r="Z189" i="16"/>
  <c r="Y189" i="16"/>
  <c r="X189" i="16"/>
  <c r="W189" i="16"/>
  <c r="V189" i="16"/>
  <c r="U189" i="16"/>
  <c r="T189" i="16"/>
  <c r="S189" i="16"/>
  <c r="O189" i="16"/>
  <c r="K189" i="16"/>
  <c r="Z188" i="16"/>
  <c r="Y188" i="16"/>
  <c r="X188" i="16"/>
  <c r="W188" i="16"/>
  <c r="V188" i="16"/>
  <c r="U188" i="16"/>
  <c r="T188" i="16"/>
  <c r="S188" i="16"/>
  <c r="O188" i="16"/>
  <c r="K188" i="16"/>
  <c r="Z187" i="16"/>
  <c r="Y187" i="16"/>
  <c r="X187" i="16"/>
  <c r="W187" i="16"/>
  <c r="V187" i="16"/>
  <c r="U187" i="16"/>
  <c r="T187" i="16"/>
  <c r="S187" i="16"/>
  <c r="O187" i="16"/>
  <c r="K187" i="16"/>
  <c r="Z186" i="16"/>
  <c r="Y186" i="16"/>
  <c r="X186" i="16"/>
  <c r="W186" i="16"/>
  <c r="V186" i="16"/>
  <c r="U186" i="16"/>
  <c r="R136" i="16" s="1"/>
  <c r="T186" i="16"/>
  <c r="S186" i="16"/>
  <c r="R134" i="16" s="1"/>
  <c r="O186" i="16"/>
  <c r="K186" i="16"/>
  <c r="Z185" i="16"/>
  <c r="R141" i="16" s="1"/>
  <c r="Y185" i="16"/>
  <c r="R140" i="16" s="1"/>
  <c r="X185" i="16"/>
  <c r="W185" i="16"/>
  <c r="V185" i="16"/>
  <c r="U185" i="16"/>
  <c r="T185" i="16"/>
  <c r="S185" i="16"/>
  <c r="O185" i="16"/>
  <c r="K185" i="16"/>
  <c r="B185" i="16"/>
  <c r="C185" i="16" s="1"/>
  <c r="B186" i="16" s="1"/>
  <c r="C186" i="16" s="1"/>
  <c r="B187" i="16" s="1"/>
  <c r="C187" i="16" s="1"/>
  <c r="B188" i="16" s="1"/>
  <c r="C188" i="16" s="1"/>
  <c r="B189" i="16" s="1"/>
  <c r="C189" i="16" s="1"/>
  <c r="B190" i="16" s="1"/>
  <c r="C190" i="16" s="1"/>
  <c r="B191" i="16" s="1"/>
  <c r="C191" i="16" s="1"/>
  <c r="B192" i="16" s="1"/>
  <c r="C192" i="16" s="1"/>
  <c r="B193" i="16" s="1"/>
  <c r="C193" i="16" s="1"/>
  <c r="B194" i="16" s="1"/>
  <c r="C194" i="16" s="1"/>
  <c r="B195" i="16" s="1"/>
  <c r="C195" i="16" s="1"/>
  <c r="A185" i="16"/>
  <c r="Z184" i="16"/>
  <c r="Y184" i="16"/>
  <c r="X184" i="16"/>
  <c r="W184" i="16"/>
  <c r="R138" i="16" s="1"/>
  <c r="V184" i="16"/>
  <c r="R137" i="16" s="1"/>
  <c r="U184" i="16"/>
  <c r="T184" i="16"/>
  <c r="R135" i="16" s="1"/>
  <c r="S184" i="16"/>
  <c r="O184" i="16"/>
  <c r="K184" i="16"/>
  <c r="Z183" i="16"/>
  <c r="Y183" i="16"/>
  <c r="X183" i="16"/>
  <c r="W183" i="16"/>
  <c r="V183" i="16"/>
  <c r="U183" i="16"/>
  <c r="T183" i="16"/>
  <c r="S183" i="16"/>
  <c r="O183" i="16"/>
  <c r="K183" i="16"/>
  <c r="Z182" i="16"/>
  <c r="Y182" i="16"/>
  <c r="X182" i="16"/>
  <c r="W182" i="16"/>
  <c r="V182" i="16"/>
  <c r="U182" i="16"/>
  <c r="T182" i="16"/>
  <c r="S182" i="16"/>
  <c r="O182" i="16"/>
  <c r="K182" i="16"/>
  <c r="Z181" i="16"/>
  <c r="Y181" i="16"/>
  <c r="X181" i="16"/>
  <c r="W181" i="16"/>
  <c r="V181" i="16"/>
  <c r="U181" i="16"/>
  <c r="T181" i="16"/>
  <c r="S181" i="16"/>
  <c r="O181" i="16"/>
  <c r="K181" i="16"/>
  <c r="Z180" i="16"/>
  <c r="Y180" i="16"/>
  <c r="X180" i="16"/>
  <c r="W180" i="16"/>
  <c r="V180" i="16"/>
  <c r="U180" i="16"/>
  <c r="T180" i="16"/>
  <c r="S180" i="16"/>
  <c r="O180" i="16"/>
  <c r="K180" i="16"/>
  <c r="Z179" i="16"/>
  <c r="Y179" i="16"/>
  <c r="X179" i="16"/>
  <c r="W179" i="16"/>
  <c r="V179" i="16"/>
  <c r="U179" i="16"/>
  <c r="T179" i="16"/>
  <c r="S179" i="16"/>
  <c r="O179" i="16"/>
  <c r="K179" i="16"/>
  <c r="Z178" i="16"/>
  <c r="Y178" i="16"/>
  <c r="X178" i="16"/>
  <c r="W178" i="16"/>
  <c r="V178" i="16"/>
  <c r="U178" i="16"/>
  <c r="T178" i="16"/>
  <c r="S178" i="16"/>
  <c r="O178" i="16"/>
  <c r="K178" i="16"/>
  <c r="Z177" i="16"/>
  <c r="Y177" i="16"/>
  <c r="X177" i="16"/>
  <c r="W177" i="16"/>
  <c r="V177" i="16"/>
  <c r="U177" i="16"/>
  <c r="T177" i="16"/>
  <c r="S177" i="16"/>
  <c r="O177" i="16"/>
  <c r="K177" i="16"/>
  <c r="Z176" i="16"/>
  <c r="Y176" i="16"/>
  <c r="X176" i="16"/>
  <c r="W176" i="16"/>
  <c r="V176" i="16"/>
  <c r="U176" i="16"/>
  <c r="T176" i="16"/>
  <c r="S176" i="16"/>
  <c r="O176" i="16"/>
  <c r="K176" i="16"/>
  <c r="Z175" i="16"/>
  <c r="Q141" i="16" s="1"/>
  <c r="Y175" i="16"/>
  <c r="Q140" i="16" s="1"/>
  <c r="X175" i="16"/>
  <c r="W175" i="16"/>
  <c r="V175" i="16"/>
  <c r="U175" i="16"/>
  <c r="Q136" i="16" s="1"/>
  <c r="T175" i="16"/>
  <c r="Q135" i="16" s="1"/>
  <c r="S175" i="16"/>
  <c r="O175" i="16"/>
  <c r="K175" i="16"/>
  <c r="Z174" i="16"/>
  <c r="Y174" i="16"/>
  <c r="X174" i="16"/>
  <c r="W174" i="16"/>
  <c r="V174" i="16"/>
  <c r="U174" i="16"/>
  <c r="T174" i="16"/>
  <c r="S174" i="16"/>
  <c r="Q134" i="16" s="1"/>
  <c r="O174" i="16"/>
  <c r="K174" i="16"/>
  <c r="B174" i="16"/>
  <c r="C174" i="16" s="1"/>
  <c r="B175" i="16" s="1"/>
  <c r="C175" i="16" s="1"/>
  <c r="B176" i="16" s="1"/>
  <c r="C176" i="16" s="1"/>
  <c r="B177" i="16" s="1"/>
  <c r="C177" i="16" s="1"/>
  <c r="B178" i="16" s="1"/>
  <c r="C178" i="16" s="1"/>
  <c r="B179" i="16" s="1"/>
  <c r="C179" i="16" s="1"/>
  <c r="B180" i="16" s="1"/>
  <c r="C180" i="16" s="1"/>
  <c r="B181" i="16" s="1"/>
  <c r="C181" i="16" s="1"/>
  <c r="B182" i="16" s="1"/>
  <c r="C182" i="16" s="1"/>
  <c r="B183" i="16" s="1"/>
  <c r="C183" i="16" s="1"/>
  <c r="B184" i="16" s="1"/>
  <c r="C184" i="16" s="1"/>
  <c r="A174" i="16"/>
  <c r="Z173" i="16"/>
  <c r="Y173" i="16"/>
  <c r="X173" i="16"/>
  <c r="W173" i="16"/>
  <c r="V173" i="16"/>
  <c r="U173" i="16"/>
  <c r="T173" i="16"/>
  <c r="S173" i="16"/>
  <c r="O173" i="16"/>
  <c r="K173" i="16"/>
  <c r="Z172" i="16"/>
  <c r="Y172" i="16"/>
  <c r="X172" i="16"/>
  <c r="W172" i="16"/>
  <c r="V172" i="16"/>
  <c r="U172" i="16"/>
  <c r="T172" i="16"/>
  <c r="S172" i="16"/>
  <c r="O172" i="16"/>
  <c r="K172" i="16"/>
  <c r="Z171" i="16"/>
  <c r="Y171" i="16"/>
  <c r="X171" i="16"/>
  <c r="W171" i="16"/>
  <c r="V171" i="16"/>
  <c r="U171" i="16"/>
  <c r="T171" i="16"/>
  <c r="S171" i="16"/>
  <c r="O171" i="16"/>
  <c r="K171" i="16"/>
  <c r="Z170" i="16"/>
  <c r="Y170" i="16"/>
  <c r="X170" i="16"/>
  <c r="W170" i="16"/>
  <c r="V170" i="16"/>
  <c r="U170" i="16"/>
  <c r="T170" i="16"/>
  <c r="S170" i="16"/>
  <c r="O170" i="16"/>
  <c r="K170" i="16"/>
  <c r="Z169" i="16"/>
  <c r="Y169" i="16"/>
  <c r="X169" i="16"/>
  <c r="W169" i="16"/>
  <c r="V169" i="16"/>
  <c r="U169" i="16"/>
  <c r="T169" i="16"/>
  <c r="S169" i="16"/>
  <c r="O169" i="16"/>
  <c r="K169" i="16"/>
  <c r="Z168" i="16"/>
  <c r="Y168" i="16"/>
  <c r="X168" i="16"/>
  <c r="W168" i="16"/>
  <c r="V168" i="16"/>
  <c r="U168" i="16"/>
  <c r="T168" i="16"/>
  <c r="S168" i="16"/>
  <c r="O168" i="16"/>
  <c r="K168" i="16"/>
  <c r="Z167" i="16"/>
  <c r="Y167" i="16"/>
  <c r="X167" i="16"/>
  <c r="W167" i="16"/>
  <c r="V167" i="16"/>
  <c r="U167" i="16"/>
  <c r="T167" i="16"/>
  <c r="S167" i="16"/>
  <c r="O167" i="16"/>
  <c r="K167" i="16"/>
  <c r="Z166" i="16"/>
  <c r="Y166" i="16"/>
  <c r="X166" i="16"/>
  <c r="W166" i="16"/>
  <c r="V166" i="16"/>
  <c r="U166" i="16"/>
  <c r="T166" i="16"/>
  <c r="S166" i="16"/>
  <c r="O166" i="16"/>
  <c r="K166" i="16"/>
  <c r="Z165" i="16"/>
  <c r="Y165" i="16"/>
  <c r="X165" i="16"/>
  <c r="W165" i="16"/>
  <c r="V165" i="16"/>
  <c r="U165" i="16"/>
  <c r="T165" i="16"/>
  <c r="S165" i="16"/>
  <c r="O165" i="16"/>
  <c r="K165" i="16"/>
  <c r="Z164" i="16"/>
  <c r="Y164" i="16"/>
  <c r="X164" i="16"/>
  <c r="W164" i="16"/>
  <c r="V164" i="16"/>
  <c r="T164" i="16"/>
  <c r="S164" i="16"/>
  <c r="O164" i="16"/>
  <c r="K164" i="16"/>
  <c r="U164" i="16" s="1"/>
  <c r="Z163" i="16"/>
  <c r="Y163" i="16"/>
  <c r="X163" i="16"/>
  <c r="W163" i="16"/>
  <c r="V163" i="16"/>
  <c r="U163" i="16"/>
  <c r="T163" i="16"/>
  <c r="S163" i="16"/>
  <c r="O163" i="16"/>
  <c r="K163" i="16"/>
  <c r="Y162" i="16"/>
  <c r="X162" i="16"/>
  <c r="X229" i="16" s="1"/>
  <c r="W162" i="16"/>
  <c r="V162" i="16"/>
  <c r="U162" i="16"/>
  <c r="T162" i="16"/>
  <c r="T229" i="16" s="1"/>
  <c r="S162" i="16"/>
  <c r="O162" i="16"/>
  <c r="K162" i="16"/>
  <c r="Z162" i="16" s="1"/>
  <c r="B162" i="16"/>
  <c r="C162" i="16" s="1"/>
  <c r="B163" i="16" s="1"/>
  <c r="C163" i="16" s="1"/>
  <c r="B164" i="16" s="1"/>
  <c r="C164" i="16" s="1"/>
  <c r="B165" i="16" s="1"/>
  <c r="C165" i="16" s="1"/>
  <c r="B166" i="16" s="1"/>
  <c r="C166" i="16" s="1"/>
  <c r="B167" i="16" s="1"/>
  <c r="C167" i="16" s="1"/>
  <c r="B168" i="16" s="1"/>
  <c r="C168" i="16" s="1"/>
  <c r="B169" i="16" s="1"/>
  <c r="C169" i="16" s="1"/>
  <c r="B170" i="16" s="1"/>
  <c r="C170" i="16" s="1"/>
  <c r="B171" i="16" s="1"/>
  <c r="C171" i="16" s="1"/>
  <c r="B172" i="16" s="1"/>
  <c r="C172" i="16" s="1"/>
  <c r="B173" i="16" s="1"/>
  <c r="C173" i="16" s="1"/>
  <c r="A162" i="16"/>
  <c r="L158" i="16"/>
  <c r="K157" i="16"/>
  <c r="K156" i="16"/>
  <c r="K155" i="16"/>
  <c r="K154" i="16"/>
  <c r="K153" i="16"/>
  <c r="K158" i="16" s="1"/>
  <c r="K152" i="16"/>
  <c r="K146" i="16"/>
  <c r="G146" i="16" s="1"/>
  <c r="F146" i="16"/>
  <c r="D146" i="16"/>
  <c r="A146" i="16"/>
  <c r="L144" i="16"/>
  <c r="K144" i="16"/>
  <c r="G144" i="16"/>
  <c r="F144" i="16"/>
  <c r="D144" i="16"/>
  <c r="A144" i="16"/>
  <c r="K142" i="16"/>
  <c r="G142" i="16" s="1"/>
  <c r="F142" i="16"/>
  <c r="D142" i="16"/>
  <c r="A142" i="16"/>
  <c r="U140" i="16"/>
  <c r="K140" i="16"/>
  <c r="G140" i="16" s="1"/>
  <c r="F140" i="16"/>
  <c r="D140" i="16"/>
  <c r="A140" i="16"/>
  <c r="R139" i="16"/>
  <c r="Q139" i="16"/>
  <c r="U138" i="16"/>
  <c r="Q138" i="16"/>
  <c r="K138" i="16"/>
  <c r="G138" i="16" s="1"/>
  <c r="F138" i="16"/>
  <c r="D138" i="16"/>
  <c r="A138" i="16"/>
  <c r="P137" i="16"/>
  <c r="K136" i="16"/>
  <c r="F136" i="16"/>
  <c r="D136" i="16"/>
  <c r="V21" i="32" s="1"/>
  <c r="A136" i="16"/>
  <c r="U134" i="16"/>
  <c r="S134" i="16"/>
  <c r="Z113" i="16"/>
  <c r="Y113" i="16"/>
  <c r="X113" i="16"/>
  <c r="W113" i="16"/>
  <c r="V113" i="16"/>
  <c r="U113" i="16"/>
  <c r="T113" i="16"/>
  <c r="S113" i="16"/>
  <c r="O113" i="16"/>
  <c r="K113" i="16"/>
  <c r="Z112" i="16"/>
  <c r="Y112" i="16"/>
  <c r="X112" i="16"/>
  <c r="W112" i="16"/>
  <c r="V112" i="16"/>
  <c r="U112" i="16"/>
  <c r="T112" i="16"/>
  <c r="S112" i="16"/>
  <c r="O112" i="16"/>
  <c r="K112" i="16"/>
  <c r="Z111" i="16"/>
  <c r="Y111" i="16"/>
  <c r="X111" i="16"/>
  <c r="W111" i="16"/>
  <c r="V111" i="16"/>
  <c r="U111" i="16"/>
  <c r="T111" i="16"/>
  <c r="S111" i="16"/>
  <c r="O111" i="16"/>
  <c r="K111" i="16"/>
  <c r="Z110" i="16"/>
  <c r="Y110" i="16"/>
  <c r="X110" i="16"/>
  <c r="W110" i="16"/>
  <c r="V110" i="16"/>
  <c r="U110" i="16"/>
  <c r="T110" i="16"/>
  <c r="S110" i="16"/>
  <c r="O110" i="16"/>
  <c r="K110" i="16"/>
  <c r="Z109" i="16"/>
  <c r="Y109" i="16"/>
  <c r="X109" i="16"/>
  <c r="W109" i="16"/>
  <c r="V109" i="16"/>
  <c r="U109" i="16"/>
  <c r="T109" i="16"/>
  <c r="S109" i="16"/>
  <c r="O109" i="16"/>
  <c r="K109" i="16"/>
  <c r="Z108" i="16"/>
  <c r="Y108" i="16"/>
  <c r="X108" i="16"/>
  <c r="W108" i="16"/>
  <c r="V108" i="16"/>
  <c r="U108" i="16"/>
  <c r="T108" i="16"/>
  <c r="S108" i="16"/>
  <c r="O108" i="16"/>
  <c r="K108" i="16"/>
  <c r="Z107" i="16"/>
  <c r="Y107" i="16"/>
  <c r="X107" i="16"/>
  <c r="W107" i="16"/>
  <c r="V107" i="16"/>
  <c r="U107" i="16"/>
  <c r="T107" i="16"/>
  <c r="S107" i="16"/>
  <c r="O107" i="16"/>
  <c r="K107" i="16"/>
  <c r="Z106" i="16"/>
  <c r="Y106" i="16"/>
  <c r="X106" i="16"/>
  <c r="W106" i="16"/>
  <c r="V106" i="16"/>
  <c r="U106" i="16"/>
  <c r="T106" i="16"/>
  <c r="S106" i="16"/>
  <c r="O106" i="16"/>
  <c r="K106" i="16"/>
  <c r="Z105" i="16"/>
  <c r="Y105" i="16"/>
  <c r="X105" i="16"/>
  <c r="W105" i="16"/>
  <c r="V105" i="16"/>
  <c r="U105" i="16"/>
  <c r="T105" i="16"/>
  <c r="S105" i="16"/>
  <c r="U19" i="16" s="1"/>
  <c r="O105" i="16"/>
  <c r="K105" i="16"/>
  <c r="Z104" i="16"/>
  <c r="Y104" i="16"/>
  <c r="X104" i="16"/>
  <c r="W104" i="16"/>
  <c r="V104" i="16"/>
  <c r="U104" i="16"/>
  <c r="T104" i="16"/>
  <c r="S104" i="16"/>
  <c r="O104" i="16"/>
  <c r="K104" i="16"/>
  <c r="Z103" i="16"/>
  <c r="Y103" i="16"/>
  <c r="X103" i="16"/>
  <c r="W103" i="16"/>
  <c r="V103" i="16"/>
  <c r="U103" i="16"/>
  <c r="T103" i="16"/>
  <c r="S103" i="16"/>
  <c r="O103" i="16"/>
  <c r="K103" i="16"/>
  <c r="A103" i="16"/>
  <c r="Z102" i="16"/>
  <c r="Y102" i="16"/>
  <c r="X102" i="16"/>
  <c r="W102" i="16"/>
  <c r="V102" i="16"/>
  <c r="U102" i="16"/>
  <c r="T102" i="16"/>
  <c r="S102" i="16"/>
  <c r="O102" i="16"/>
  <c r="K102" i="16"/>
  <c r="Z101" i="16"/>
  <c r="Y101" i="16"/>
  <c r="X101" i="16"/>
  <c r="W101" i="16"/>
  <c r="V101" i="16"/>
  <c r="U101" i="16"/>
  <c r="T101" i="16"/>
  <c r="S101" i="16"/>
  <c r="O101" i="16"/>
  <c r="K101" i="16"/>
  <c r="Z100" i="16"/>
  <c r="Y100" i="16"/>
  <c r="X100" i="16"/>
  <c r="W100" i="16"/>
  <c r="V100" i="16"/>
  <c r="U100" i="16"/>
  <c r="T100" i="16"/>
  <c r="S100" i="16"/>
  <c r="O100" i="16"/>
  <c r="K100" i="16"/>
  <c r="Z99" i="16"/>
  <c r="Y99" i="16"/>
  <c r="X99" i="16"/>
  <c r="W99" i="16"/>
  <c r="V99" i="16"/>
  <c r="U99" i="16"/>
  <c r="T99" i="16"/>
  <c r="S99" i="16"/>
  <c r="O99" i="16"/>
  <c r="K99" i="16"/>
  <c r="Z98" i="16"/>
  <c r="Y98" i="16"/>
  <c r="X98" i="16"/>
  <c r="W98" i="16"/>
  <c r="V98" i="16"/>
  <c r="U98" i="16"/>
  <c r="T98" i="16"/>
  <c r="S98" i="16"/>
  <c r="O98" i="16"/>
  <c r="K98" i="16"/>
  <c r="Z97" i="16"/>
  <c r="Y97" i="16"/>
  <c r="X97" i="16"/>
  <c r="W97" i="16"/>
  <c r="V97" i="16"/>
  <c r="U97" i="16"/>
  <c r="T97" i="16"/>
  <c r="S97" i="16"/>
  <c r="O97" i="16"/>
  <c r="K97" i="16"/>
  <c r="Z96" i="16"/>
  <c r="Y96" i="16"/>
  <c r="X96" i="16"/>
  <c r="W96" i="16"/>
  <c r="V96" i="16"/>
  <c r="U96" i="16"/>
  <c r="T96" i="16"/>
  <c r="S96" i="16"/>
  <c r="O96" i="16"/>
  <c r="K96" i="16"/>
  <c r="Z95" i="16"/>
  <c r="Y95" i="16"/>
  <c r="X95" i="16"/>
  <c r="W95" i="16"/>
  <c r="V95" i="16"/>
  <c r="U95" i="16"/>
  <c r="T95" i="16"/>
  <c r="S95" i="16"/>
  <c r="O95" i="16"/>
  <c r="K95" i="16"/>
  <c r="Z94" i="16"/>
  <c r="Y94" i="16"/>
  <c r="X94" i="16"/>
  <c r="T24" i="16" s="1"/>
  <c r="W94" i="16"/>
  <c r="V94" i="16"/>
  <c r="U94" i="16"/>
  <c r="T94" i="16"/>
  <c r="S94" i="16"/>
  <c r="O94" i="16"/>
  <c r="K94" i="16"/>
  <c r="Z93" i="16"/>
  <c r="Y93" i="16"/>
  <c r="X93" i="16"/>
  <c r="W93" i="16"/>
  <c r="V93" i="16"/>
  <c r="U93" i="16"/>
  <c r="T21" i="16" s="1"/>
  <c r="T93" i="16"/>
  <c r="S93" i="16"/>
  <c r="O93" i="16"/>
  <c r="K93" i="16"/>
  <c r="Z92" i="16"/>
  <c r="Y92" i="16"/>
  <c r="X92" i="16"/>
  <c r="W92" i="16"/>
  <c r="V92" i="16"/>
  <c r="U92" i="16"/>
  <c r="T92" i="16"/>
  <c r="T20" i="16" s="1"/>
  <c r="S92" i="16"/>
  <c r="O92" i="16"/>
  <c r="K92" i="16"/>
  <c r="A92" i="16"/>
  <c r="Z91" i="16"/>
  <c r="T26" i="16" s="1"/>
  <c r="Y91" i="16"/>
  <c r="T25" i="16" s="1"/>
  <c r="X91" i="16"/>
  <c r="W91" i="16"/>
  <c r="T23" i="16" s="1"/>
  <c r="V91" i="16"/>
  <c r="T22" i="16" s="1"/>
  <c r="U91" i="16"/>
  <c r="T91" i="16"/>
  <c r="S91" i="16"/>
  <c r="O91" i="16"/>
  <c r="K91" i="16"/>
  <c r="Z90" i="16"/>
  <c r="Y90" i="16"/>
  <c r="X90" i="16"/>
  <c r="W90" i="16"/>
  <c r="V90" i="16"/>
  <c r="U90" i="16"/>
  <c r="T90" i="16"/>
  <c r="S90" i="16"/>
  <c r="O90" i="16"/>
  <c r="K90" i="16"/>
  <c r="Z89" i="16"/>
  <c r="Y89" i="16"/>
  <c r="X89" i="16"/>
  <c r="W89" i="16"/>
  <c r="V89" i="16"/>
  <c r="U89" i="16"/>
  <c r="T89" i="16"/>
  <c r="S89" i="16"/>
  <c r="O89" i="16"/>
  <c r="K89" i="16"/>
  <c r="Z88" i="16"/>
  <c r="Y88" i="16"/>
  <c r="X88" i="16"/>
  <c r="W88" i="16"/>
  <c r="V88" i="16"/>
  <c r="U88" i="16"/>
  <c r="T88" i="16"/>
  <c r="S88" i="16"/>
  <c r="O88" i="16"/>
  <c r="K88" i="16"/>
  <c r="Z87" i="16"/>
  <c r="Y87" i="16"/>
  <c r="X87" i="16"/>
  <c r="W87" i="16"/>
  <c r="V87" i="16"/>
  <c r="U87" i="16"/>
  <c r="T87" i="16"/>
  <c r="S87" i="16"/>
  <c r="O87" i="16"/>
  <c r="K87" i="16"/>
  <c r="Z86" i="16"/>
  <c r="Y86" i="16"/>
  <c r="X86" i="16"/>
  <c r="W86" i="16"/>
  <c r="V86" i="16"/>
  <c r="U86" i="16"/>
  <c r="T86" i="16"/>
  <c r="S86" i="16"/>
  <c r="O86" i="16"/>
  <c r="K86" i="16"/>
  <c r="Z85" i="16"/>
  <c r="Y85" i="16"/>
  <c r="X85" i="16"/>
  <c r="W85" i="16"/>
  <c r="V85" i="16"/>
  <c r="U85" i="16"/>
  <c r="T85" i="16"/>
  <c r="S85" i="16"/>
  <c r="O85" i="16"/>
  <c r="K85" i="16"/>
  <c r="Z84" i="16"/>
  <c r="Y84" i="16"/>
  <c r="X84" i="16"/>
  <c r="W84" i="16"/>
  <c r="V84" i="16"/>
  <c r="U84" i="16"/>
  <c r="T84" i="16"/>
  <c r="S84" i="16"/>
  <c r="O84" i="16"/>
  <c r="K84" i="16"/>
  <c r="Z83" i="16"/>
  <c r="Y83" i="16"/>
  <c r="X83" i="16"/>
  <c r="W83" i="16"/>
  <c r="V83" i="16"/>
  <c r="U83" i="16"/>
  <c r="T83" i="16"/>
  <c r="S83" i="16"/>
  <c r="O83" i="16"/>
  <c r="K83" i="16"/>
  <c r="Z82" i="16"/>
  <c r="Y82" i="16"/>
  <c r="X82" i="16"/>
  <c r="W82" i="16"/>
  <c r="V82" i="16"/>
  <c r="U82" i="16"/>
  <c r="S21" i="16" s="1"/>
  <c r="T82" i="16"/>
  <c r="S82" i="16"/>
  <c r="S19" i="16" s="1"/>
  <c r="O82" i="16"/>
  <c r="K82" i="16"/>
  <c r="Z81" i="16"/>
  <c r="Y81" i="16"/>
  <c r="S25" i="16" s="1"/>
  <c r="X81" i="16"/>
  <c r="W81" i="16"/>
  <c r="V81" i="16"/>
  <c r="U81" i="16"/>
  <c r="T81" i="16"/>
  <c r="S81" i="16"/>
  <c r="O81" i="16"/>
  <c r="K81" i="16"/>
  <c r="B81" i="16"/>
  <c r="C81" i="16" s="1"/>
  <c r="B82" i="16" s="1"/>
  <c r="C82" i="16" s="1"/>
  <c r="B83" i="16" s="1"/>
  <c r="C83" i="16" s="1"/>
  <c r="B84" i="16" s="1"/>
  <c r="C84" i="16" s="1"/>
  <c r="B85" i="16" s="1"/>
  <c r="C85" i="16" s="1"/>
  <c r="B86" i="16" s="1"/>
  <c r="C86" i="16" s="1"/>
  <c r="B87" i="16" s="1"/>
  <c r="C87" i="16" s="1"/>
  <c r="B88" i="16" s="1"/>
  <c r="C88" i="16" s="1"/>
  <c r="B89" i="16" s="1"/>
  <c r="C89" i="16" s="1"/>
  <c r="B90" i="16" s="1"/>
  <c r="C90" i="16" s="1"/>
  <c r="B91" i="16" s="1"/>
  <c r="C91" i="16" s="1"/>
  <c r="A81" i="16"/>
  <c r="Z80" i="16"/>
  <c r="Y80" i="16"/>
  <c r="X80" i="16"/>
  <c r="W80" i="16"/>
  <c r="V80" i="16"/>
  <c r="S22" i="16" s="1"/>
  <c r="U80" i="16"/>
  <c r="T80" i="16"/>
  <c r="S80" i="16"/>
  <c r="O80" i="16"/>
  <c r="K80" i="16"/>
  <c r="Z79" i="16"/>
  <c r="Y79" i="16"/>
  <c r="X79" i="16"/>
  <c r="W79" i="16"/>
  <c r="V79" i="16"/>
  <c r="U79" i="16"/>
  <c r="T79" i="16"/>
  <c r="S79" i="16"/>
  <c r="O79" i="16"/>
  <c r="K79" i="16"/>
  <c r="Z78" i="16"/>
  <c r="Y78" i="16"/>
  <c r="X78" i="16"/>
  <c r="W78" i="16"/>
  <c r="V78" i="16"/>
  <c r="U78" i="16"/>
  <c r="T78" i="16"/>
  <c r="S78" i="16"/>
  <c r="O78" i="16"/>
  <c r="K78" i="16"/>
  <c r="Z77" i="16"/>
  <c r="Y77" i="16"/>
  <c r="X77" i="16"/>
  <c r="W77" i="16"/>
  <c r="V77" i="16"/>
  <c r="U77" i="16"/>
  <c r="T77" i="16"/>
  <c r="S77" i="16"/>
  <c r="O77" i="16"/>
  <c r="K77" i="16"/>
  <c r="Z76" i="16"/>
  <c r="Y76" i="16"/>
  <c r="X76" i="16"/>
  <c r="W76" i="16"/>
  <c r="V76" i="16"/>
  <c r="U76" i="16"/>
  <c r="T76" i="16"/>
  <c r="S76" i="16"/>
  <c r="O76" i="16"/>
  <c r="K76" i="16"/>
  <c r="Z75" i="16"/>
  <c r="Y75" i="16"/>
  <c r="X75" i="16"/>
  <c r="W75" i="16"/>
  <c r="V75" i="16"/>
  <c r="U75" i="16"/>
  <c r="T75" i="16"/>
  <c r="S75" i="16"/>
  <c r="O75" i="16"/>
  <c r="K75" i="16"/>
  <c r="Z74" i="16"/>
  <c r="Y74" i="16"/>
  <c r="X74" i="16"/>
  <c r="W74" i="16"/>
  <c r="V74" i="16"/>
  <c r="U74" i="16"/>
  <c r="T74" i="16"/>
  <c r="S74" i="16"/>
  <c r="O74" i="16"/>
  <c r="K74" i="16"/>
  <c r="Z73" i="16"/>
  <c r="Y73" i="16"/>
  <c r="X73" i="16"/>
  <c r="W73" i="16"/>
  <c r="V73" i="16"/>
  <c r="U73" i="16"/>
  <c r="T73" i="16"/>
  <c r="S73" i="16"/>
  <c r="O73" i="16"/>
  <c r="K73" i="16"/>
  <c r="Z72" i="16"/>
  <c r="Y72" i="16"/>
  <c r="X72" i="16"/>
  <c r="W72" i="16"/>
  <c r="V72" i="16"/>
  <c r="U72" i="16"/>
  <c r="T72" i="16"/>
  <c r="S72" i="16"/>
  <c r="O72" i="16"/>
  <c r="K72" i="16"/>
  <c r="Z71" i="16"/>
  <c r="R26" i="16" s="1"/>
  <c r="Y71" i="16"/>
  <c r="X71" i="16"/>
  <c r="W71" i="16"/>
  <c r="V71" i="16"/>
  <c r="U71" i="16"/>
  <c r="T71" i="16"/>
  <c r="S71" i="16"/>
  <c r="O71" i="16"/>
  <c r="K71" i="16"/>
  <c r="Z70" i="16"/>
  <c r="Y70" i="16"/>
  <c r="X70" i="16"/>
  <c r="W70" i="16"/>
  <c r="V70" i="16"/>
  <c r="R22" i="16" s="1"/>
  <c r="U70" i="16"/>
  <c r="T70" i="16"/>
  <c r="S70" i="16"/>
  <c r="O70" i="16"/>
  <c r="K70" i="16"/>
  <c r="B70" i="16"/>
  <c r="C70" i="16" s="1"/>
  <c r="B71" i="16" s="1"/>
  <c r="C71" i="16" s="1"/>
  <c r="B72" i="16" s="1"/>
  <c r="C72" i="16" s="1"/>
  <c r="B73" i="16" s="1"/>
  <c r="C73" i="16" s="1"/>
  <c r="B74" i="16" s="1"/>
  <c r="C74" i="16" s="1"/>
  <c r="B75" i="16" s="1"/>
  <c r="C75" i="16" s="1"/>
  <c r="B76" i="16" s="1"/>
  <c r="C76" i="16" s="1"/>
  <c r="B77" i="16" s="1"/>
  <c r="C77" i="16" s="1"/>
  <c r="B78" i="16" s="1"/>
  <c r="C78" i="16" s="1"/>
  <c r="B79" i="16" s="1"/>
  <c r="C79" i="16" s="1"/>
  <c r="B80" i="16" s="1"/>
  <c r="C80" i="16" s="1"/>
  <c r="A70" i="16"/>
  <c r="Z69" i="16"/>
  <c r="Y69" i="16"/>
  <c r="X69" i="16"/>
  <c r="W69" i="16"/>
  <c r="V69" i="16"/>
  <c r="U69" i="16"/>
  <c r="T69" i="16"/>
  <c r="S69" i="16"/>
  <c r="O69" i="16"/>
  <c r="K69" i="16"/>
  <c r="Z68" i="16"/>
  <c r="Y68" i="16"/>
  <c r="X68" i="16"/>
  <c r="W68" i="16"/>
  <c r="V68" i="16"/>
  <c r="U68" i="16"/>
  <c r="T68" i="16"/>
  <c r="S68" i="16"/>
  <c r="O68" i="16"/>
  <c r="K68" i="16"/>
  <c r="Z67" i="16"/>
  <c r="Y67" i="16"/>
  <c r="X67" i="16"/>
  <c r="W67" i="16"/>
  <c r="V67" i="16"/>
  <c r="U67" i="16"/>
  <c r="T67" i="16"/>
  <c r="S67" i="16"/>
  <c r="O67" i="16"/>
  <c r="K67" i="16"/>
  <c r="Z66" i="16"/>
  <c r="Y66" i="16"/>
  <c r="X66" i="16"/>
  <c r="W66" i="16"/>
  <c r="V66" i="16"/>
  <c r="U66" i="16"/>
  <c r="T66" i="16"/>
  <c r="S66" i="16"/>
  <c r="O66" i="16"/>
  <c r="K66" i="16"/>
  <c r="Z65" i="16"/>
  <c r="Y65" i="16"/>
  <c r="X65" i="16"/>
  <c r="W65" i="16"/>
  <c r="V65" i="16"/>
  <c r="U65" i="16"/>
  <c r="T65" i="16"/>
  <c r="S65" i="16"/>
  <c r="O65" i="16"/>
  <c r="K65" i="16"/>
  <c r="Z64" i="16"/>
  <c r="Y64" i="16"/>
  <c r="X64" i="16"/>
  <c r="W64" i="16"/>
  <c r="V64" i="16"/>
  <c r="U64" i="16"/>
  <c r="T64" i="16"/>
  <c r="S64" i="16"/>
  <c r="O64" i="16"/>
  <c r="K64" i="16"/>
  <c r="Z63" i="16"/>
  <c r="Y63" i="16"/>
  <c r="X63" i="16"/>
  <c r="W63" i="16"/>
  <c r="V63" i="16"/>
  <c r="U63" i="16"/>
  <c r="T63" i="16"/>
  <c r="S63" i="16"/>
  <c r="O63" i="16"/>
  <c r="K63" i="16"/>
  <c r="Z62" i="16"/>
  <c r="Y62" i="16"/>
  <c r="X62" i="16"/>
  <c r="W62" i="16"/>
  <c r="V62" i="16"/>
  <c r="U62" i="16"/>
  <c r="T62" i="16"/>
  <c r="S62" i="16"/>
  <c r="O62" i="16"/>
  <c r="K62" i="16"/>
  <c r="Z61" i="16"/>
  <c r="Y61" i="16"/>
  <c r="X61" i="16"/>
  <c r="W61" i="16"/>
  <c r="V61" i="16"/>
  <c r="U61" i="16"/>
  <c r="T61" i="16"/>
  <c r="S61" i="16"/>
  <c r="O61" i="16"/>
  <c r="K61" i="16"/>
  <c r="Z60" i="16"/>
  <c r="Y60" i="16"/>
  <c r="X60" i="16"/>
  <c r="W60" i="16"/>
  <c r="Q23" i="16" s="1"/>
  <c r="V60" i="16"/>
  <c r="U60" i="16"/>
  <c r="T60" i="16"/>
  <c r="S60" i="16"/>
  <c r="O60" i="16"/>
  <c r="K60" i="16"/>
  <c r="B60" i="16"/>
  <c r="C60" i="16" s="1"/>
  <c r="B61" i="16" s="1"/>
  <c r="C61" i="16" s="1"/>
  <c r="B62" i="16" s="1"/>
  <c r="C62" i="16" s="1"/>
  <c r="B63" i="16" s="1"/>
  <c r="C63" i="16" s="1"/>
  <c r="B64" i="16" s="1"/>
  <c r="C64" i="16" s="1"/>
  <c r="B65" i="16" s="1"/>
  <c r="C65" i="16" s="1"/>
  <c r="B66" i="16" s="1"/>
  <c r="C66" i="16" s="1"/>
  <c r="B67" i="16" s="1"/>
  <c r="C67" i="16" s="1"/>
  <c r="B68" i="16" s="1"/>
  <c r="C68" i="16" s="1"/>
  <c r="B69" i="16" s="1"/>
  <c r="C69" i="16" s="1"/>
  <c r="Z59" i="16"/>
  <c r="Y59" i="16"/>
  <c r="X59" i="16"/>
  <c r="W59" i="16"/>
  <c r="V59" i="16"/>
  <c r="U59" i="16"/>
  <c r="T59" i="16"/>
  <c r="Q20" i="16" s="1"/>
  <c r="S59" i="16"/>
  <c r="Q19" i="16" s="1"/>
  <c r="O59" i="16"/>
  <c r="K59" i="16"/>
  <c r="C59" i="16"/>
  <c r="B59" i="16"/>
  <c r="A59" i="16"/>
  <c r="Z58" i="16"/>
  <c r="Y58" i="16"/>
  <c r="Q25" i="16" s="1"/>
  <c r="X58" i="16"/>
  <c r="Q24" i="16" s="1"/>
  <c r="W58" i="16"/>
  <c r="V58" i="16"/>
  <c r="Q22" i="16" s="1"/>
  <c r="U58" i="16"/>
  <c r="Q21" i="16" s="1"/>
  <c r="T58" i="16"/>
  <c r="S58" i="16"/>
  <c r="O58" i="16"/>
  <c r="K58" i="16"/>
  <c r="Z57" i="16"/>
  <c r="Y57" i="16"/>
  <c r="X57" i="16"/>
  <c r="W57" i="16"/>
  <c r="V57" i="16"/>
  <c r="U57" i="16"/>
  <c r="T57" i="16"/>
  <c r="S57" i="16"/>
  <c r="O57" i="16"/>
  <c r="K57" i="16"/>
  <c r="Z56" i="16"/>
  <c r="Y56" i="16"/>
  <c r="X56" i="16"/>
  <c r="W56" i="16"/>
  <c r="V56" i="16"/>
  <c r="U56" i="16"/>
  <c r="T56" i="16"/>
  <c r="S56" i="16"/>
  <c r="O56" i="16"/>
  <c r="K56" i="16"/>
  <c r="Z55" i="16"/>
  <c r="Y55" i="16"/>
  <c r="X55" i="16"/>
  <c r="W55" i="16"/>
  <c r="V55" i="16"/>
  <c r="U55" i="16"/>
  <c r="T55" i="16"/>
  <c r="S55" i="16"/>
  <c r="O55" i="16"/>
  <c r="K55" i="16"/>
  <c r="Z54" i="16"/>
  <c r="Y54" i="16"/>
  <c r="X54" i="16"/>
  <c r="W54" i="16"/>
  <c r="V54" i="16"/>
  <c r="U54" i="16"/>
  <c r="T54" i="16"/>
  <c r="S54" i="16"/>
  <c r="O54" i="16"/>
  <c r="K54" i="16"/>
  <c r="Z53" i="16"/>
  <c r="Y53" i="16"/>
  <c r="X53" i="16"/>
  <c r="W53" i="16"/>
  <c r="V53" i="16"/>
  <c r="U53" i="16"/>
  <c r="T53" i="16"/>
  <c r="S53" i="16"/>
  <c r="O53" i="16"/>
  <c r="K53" i="16"/>
  <c r="Z52" i="16"/>
  <c r="Y52" i="16"/>
  <c r="X52" i="16"/>
  <c r="W52" i="16"/>
  <c r="V52" i="16"/>
  <c r="U52" i="16"/>
  <c r="T52" i="16"/>
  <c r="S52" i="16"/>
  <c r="O52" i="16"/>
  <c r="K52" i="16"/>
  <c r="Y51" i="16"/>
  <c r="X51" i="16"/>
  <c r="W51" i="16"/>
  <c r="V51" i="16"/>
  <c r="U51" i="16"/>
  <c r="T51" i="16"/>
  <c r="S51" i="16"/>
  <c r="O51" i="16"/>
  <c r="K51" i="16"/>
  <c r="Z51" i="16" s="1"/>
  <c r="Y50" i="16"/>
  <c r="X50" i="16"/>
  <c r="W50" i="16"/>
  <c r="V50" i="16"/>
  <c r="U50" i="16"/>
  <c r="T50" i="16"/>
  <c r="S50" i="16"/>
  <c r="O50" i="16"/>
  <c r="K50" i="16"/>
  <c r="Z50" i="16" s="1"/>
  <c r="Z49" i="16"/>
  <c r="Y49" i="16"/>
  <c r="X49" i="16"/>
  <c r="V49" i="16"/>
  <c r="U49" i="16"/>
  <c r="T49" i="16"/>
  <c r="S49" i="16"/>
  <c r="O49" i="16"/>
  <c r="K49" i="16"/>
  <c r="W49" i="16" s="1"/>
  <c r="Z48" i="16"/>
  <c r="Y48" i="16"/>
  <c r="X48" i="16"/>
  <c r="W48" i="16"/>
  <c r="V48" i="16"/>
  <c r="U48" i="16"/>
  <c r="T48" i="16"/>
  <c r="O48" i="16"/>
  <c r="K48" i="16"/>
  <c r="S48" i="16" s="1"/>
  <c r="Z47" i="16"/>
  <c r="Y47" i="16"/>
  <c r="X47" i="16"/>
  <c r="W47" i="16"/>
  <c r="V47" i="16"/>
  <c r="U47" i="16"/>
  <c r="T47" i="16"/>
  <c r="O47" i="16"/>
  <c r="K47" i="16"/>
  <c r="S47" i="16" s="1"/>
  <c r="B47" i="16"/>
  <c r="C47" i="16" s="1"/>
  <c r="B48" i="16" s="1"/>
  <c r="C48" i="16" s="1"/>
  <c r="B49" i="16" s="1"/>
  <c r="C49" i="16" s="1"/>
  <c r="B50" i="16" s="1"/>
  <c r="C50" i="16" s="1"/>
  <c r="B51" i="16" s="1"/>
  <c r="C51" i="16" s="1"/>
  <c r="B52" i="16" s="1"/>
  <c r="C52" i="16" s="1"/>
  <c r="B53" i="16" s="1"/>
  <c r="C53" i="16" s="1"/>
  <c r="B54" i="16" s="1"/>
  <c r="C54" i="16" s="1"/>
  <c r="B55" i="16" s="1"/>
  <c r="C55" i="16" s="1"/>
  <c r="B56" i="16" s="1"/>
  <c r="C56" i="16" s="1"/>
  <c r="B57" i="16" s="1"/>
  <c r="C57" i="16" s="1"/>
  <c r="B58" i="16" s="1"/>
  <c r="C58" i="16" s="1"/>
  <c r="A47" i="16"/>
  <c r="L43" i="16"/>
  <c r="K42" i="16"/>
  <c r="K43" i="16" s="1"/>
  <c r="K41" i="16"/>
  <c r="K40" i="16"/>
  <c r="K39" i="16"/>
  <c r="K38" i="16"/>
  <c r="K37" i="16"/>
  <c r="L31" i="16"/>
  <c r="K31" i="16"/>
  <c r="G31" i="16"/>
  <c r="F31" i="16"/>
  <c r="D31" i="16"/>
  <c r="A31" i="16"/>
  <c r="K29" i="16"/>
  <c r="G29" i="16"/>
  <c r="F29" i="16"/>
  <c r="D29" i="16"/>
  <c r="A29" i="16"/>
  <c r="K27" i="16"/>
  <c r="G27" i="16"/>
  <c r="F27" i="16"/>
  <c r="D27" i="16"/>
  <c r="A27" i="16"/>
  <c r="U26" i="16"/>
  <c r="S26" i="16"/>
  <c r="Q26" i="16"/>
  <c r="U25" i="16"/>
  <c r="R25" i="16"/>
  <c r="K25" i="16"/>
  <c r="G25" i="16"/>
  <c r="F25" i="16"/>
  <c r="D25" i="16"/>
  <c r="A25" i="16"/>
  <c r="U24" i="16"/>
  <c r="S24" i="16"/>
  <c r="R24" i="16"/>
  <c r="U23" i="16"/>
  <c r="S23" i="16"/>
  <c r="R23" i="16"/>
  <c r="K23" i="16"/>
  <c r="G23" i="16"/>
  <c r="F23" i="16"/>
  <c r="D23" i="16"/>
  <c r="A23" i="16"/>
  <c r="U22" i="16"/>
  <c r="U21" i="16"/>
  <c r="R21" i="16"/>
  <c r="K21" i="16"/>
  <c r="G21" i="16"/>
  <c r="F21" i="16"/>
  <c r="V4" i="32" s="1"/>
  <c r="D21" i="16"/>
  <c r="V5" i="32" s="1"/>
  <c r="V37" i="32" s="1"/>
  <c r="A21" i="16"/>
  <c r="U20" i="16"/>
  <c r="S20" i="16"/>
  <c r="R20" i="16"/>
  <c r="T19" i="16"/>
  <c r="R19" i="16"/>
  <c r="Z228" i="15"/>
  <c r="Y228" i="15"/>
  <c r="X228" i="15"/>
  <c r="W228" i="15"/>
  <c r="V228" i="15"/>
  <c r="U228" i="15"/>
  <c r="T228" i="15"/>
  <c r="S228" i="15"/>
  <c r="O228" i="15"/>
  <c r="K228" i="15"/>
  <c r="Z227" i="15"/>
  <c r="Y227" i="15"/>
  <c r="X227" i="15"/>
  <c r="W227" i="15"/>
  <c r="V227" i="15"/>
  <c r="U227" i="15"/>
  <c r="T227" i="15"/>
  <c r="S227" i="15"/>
  <c r="O227" i="15"/>
  <c r="K227" i="15"/>
  <c r="Z226" i="15"/>
  <c r="Y226" i="15"/>
  <c r="X226" i="15"/>
  <c r="W226" i="15"/>
  <c r="V226" i="15"/>
  <c r="U226" i="15"/>
  <c r="T226" i="15"/>
  <c r="S226" i="15"/>
  <c r="O226" i="15"/>
  <c r="K226" i="15"/>
  <c r="Z225" i="15"/>
  <c r="Y225" i="15"/>
  <c r="X225" i="15"/>
  <c r="W225" i="15"/>
  <c r="V225" i="15"/>
  <c r="U225" i="15"/>
  <c r="T225" i="15"/>
  <c r="S225" i="15"/>
  <c r="O225" i="15"/>
  <c r="K225" i="15"/>
  <c r="Z224" i="15"/>
  <c r="Y224" i="15"/>
  <c r="X224" i="15"/>
  <c r="W224" i="15"/>
  <c r="V224" i="15"/>
  <c r="U224" i="15"/>
  <c r="T224" i="15"/>
  <c r="S224" i="15"/>
  <c r="O224" i="15"/>
  <c r="K224" i="15"/>
  <c r="Z223" i="15"/>
  <c r="Y223" i="15"/>
  <c r="X223" i="15"/>
  <c r="W223" i="15"/>
  <c r="V223" i="15"/>
  <c r="U223" i="15"/>
  <c r="T223" i="15"/>
  <c r="S223" i="15"/>
  <c r="O223" i="15"/>
  <c r="K223" i="15"/>
  <c r="Z222" i="15"/>
  <c r="Y222" i="15"/>
  <c r="X222" i="15"/>
  <c r="W222" i="15"/>
  <c r="V222" i="15"/>
  <c r="U222" i="15"/>
  <c r="T222" i="15"/>
  <c r="S222" i="15"/>
  <c r="O222" i="15"/>
  <c r="K222" i="15"/>
  <c r="Z221" i="15"/>
  <c r="U141" i="15" s="1"/>
  <c r="Y221" i="15"/>
  <c r="X221" i="15"/>
  <c r="W221" i="15"/>
  <c r="V221" i="15"/>
  <c r="U221" i="15"/>
  <c r="T221" i="15"/>
  <c r="S221" i="15"/>
  <c r="O221" i="15"/>
  <c r="K221" i="15"/>
  <c r="Z220" i="15"/>
  <c r="Y220" i="15"/>
  <c r="X220" i="15"/>
  <c r="W220" i="15"/>
  <c r="V220" i="15"/>
  <c r="U220" i="15"/>
  <c r="T220" i="15"/>
  <c r="U135" i="15" s="1"/>
  <c r="S220" i="15"/>
  <c r="O220" i="15"/>
  <c r="K220" i="15"/>
  <c r="Z219" i="15"/>
  <c r="Y219" i="15"/>
  <c r="X219" i="15"/>
  <c r="W219" i="15"/>
  <c r="V219" i="15"/>
  <c r="U137" i="15" s="1"/>
  <c r="U219" i="15"/>
  <c r="T219" i="15"/>
  <c r="S219" i="15"/>
  <c r="O219" i="15"/>
  <c r="K219" i="15"/>
  <c r="Z218" i="15"/>
  <c r="Y218" i="15"/>
  <c r="U140" i="15" s="1"/>
  <c r="X218" i="15"/>
  <c r="U139" i="15" s="1"/>
  <c r="W218" i="15"/>
  <c r="V218" i="15"/>
  <c r="U218" i="15"/>
  <c r="T218" i="15"/>
  <c r="S218" i="15"/>
  <c r="O218" i="15"/>
  <c r="K218" i="15"/>
  <c r="A218" i="15"/>
  <c r="Z217" i="15"/>
  <c r="Y217" i="15"/>
  <c r="X217" i="15"/>
  <c r="W217" i="15"/>
  <c r="V217" i="15"/>
  <c r="U217" i="15"/>
  <c r="T217" i="15"/>
  <c r="S217" i="15"/>
  <c r="O217" i="15"/>
  <c r="K217" i="15"/>
  <c r="Z216" i="15"/>
  <c r="Y216" i="15"/>
  <c r="X216" i="15"/>
  <c r="W216" i="15"/>
  <c r="V216" i="15"/>
  <c r="U216" i="15"/>
  <c r="T216" i="15"/>
  <c r="S216" i="15"/>
  <c r="O216" i="15"/>
  <c r="K216" i="15"/>
  <c r="Z215" i="15"/>
  <c r="Y215" i="15"/>
  <c r="X215" i="15"/>
  <c r="W215" i="15"/>
  <c r="V215" i="15"/>
  <c r="U215" i="15"/>
  <c r="T215" i="15"/>
  <c r="S215" i="15"/>
  <c r="O215" i="15"/>
  <c r="K215" i="15"/>
  <c r="Z214" i="15"/>
  <c r="Y214" i="15"/>
  <c r="X214" i="15"/>
  <c r="W214" i="15"/>
  <c r="V214" i="15"/>
  <c r="U214" i="15"/>
  <c r="T214" i="15"/>
  <c r="S214" i="15"/>
  <c r="O214" i="15"/>
  <c r="K214" i="15"/>
  <c r="Z213" i="15"/>
  <c r="Y213" i="15"/>
  <c r="X213" i="15"/>
  <c r="W213" i="15"/>
  <c r="V213" i="15"/>
  <c r="U213" i="15"/>
  <c r="T213" i="15"/>
  <c r="S213" i="15"/>
  <c r="O213" i="15"/>
  <c r="K213" i="15"/>
  <c r="Z212" i="15"/>
  <c r="Y212" i="15"/>
  <c r="X212" i="15"/>
  <c r="W212" i="15"/>
  <c r="V212" i="15"/>
  <c r="U212" i="15"/>
  <c r="T212" i="15"/>
  <c r="S212" i="15"/>
  <c r="O212" i="15"/>
  <c r="K212" i="15"/>
  <c r="Z211" i="15"/>
  <c r="Y211" i="15"/>
  <c r="X211" i="15"/>
  <c r="W211" i="15"/>
  <c r="V211" i="15"/>
  <c r="U211" i="15"/>
  <c r="T211" i="15"/>
  <c r="S211" i="15"/>
  <c r="O211" i="15"/>
  <c r="K211" i="15"/>
  <c r="Z210" i="15"/>
  <c r="Y210" i="15"/>
  <c r="T140" i="15" s="1"/>
  <c r="X210" i="15"/>
  <c r="W210" i="15"/>
  <c r="V210" i="15"/>
  <c r="U210" i="15"/>
  <c r="T210" i="15"/>
  <c r="S210" i="15"/>
  <c r="O210" i="15"/>
  <c r="K210" i="15"/>
  <c r="Z209" i="15"/>
  <c r="Y209" i="15"/>
  <c r="X209" i="15"/>
  <c r="W209" i="15"/>
  <c r="V209" i="15"/>
  <c r="U209" i="15"/>
  <c r="T209" i="15"/>
  <c r="S209" i="15"/>
  <c r="T134" i="15" s="1"/>
  <c r="O209" i="15"/>
  <c r="K209" i="15"/>
  <c r="Z208" i="15"/>
  <c r="Y208" i="15"/>
  <c r="X208" i="15"/>
  <c r="W208" i="15"/>
  <c r="V208" i="15"/>
  <c r="T137" i="15" s="1"/>
  <c r="U208" i="15"/>
  <c r="T136" i="15" s="1"/>
  <c r="T208" i="15"/>
  <c r="S208" i="15"/>
  <c r="O208" i="15"/>
  <c r="K208" i="15"/>
  <c r="Z207" i="15"/>
  <c r="Y207" i="15"/>
  <c r="X207" i="15"/>
  <c r="T139" i="15" s="1"/>
  <c r="W207" i="15"/>
  <c r="T138" i="15" s="1"/>
  <c r="V207" i="15"/>
  <c r="U207" i="15"/>
  <c r="T207" i="15"/>
  <c r="S207" i="15"/>
  <c r="O207" i="15"/>
  <c r="K207" i="15"/>
  <c r="A207" i="15"/>
  <c r="Z206" i="15"/>
  <c r="T141" i="15" s="1"/>
  <c r="Y206" i="15"/>
  <c r="X206" i="15"/>
  <c r="W206" i="15"/>
  <c r="V206" i="15"/>
  <c r="U206" i="15"/>
  <c r="T206" i="15"/>
  <c r="S206" i="15"/>
  <c r="O206" i="15"/>
  <c r="K206" i="15"/>
  <c r="Z205" i="15"/>
  <c r="Y205" i="15"/>
  <c r="X205" i="15"/>
  <c r="W205" i="15"/>
  <c r="V205" i="15"/>
  <c r="U205" i="15"/>
  <c r="T205" i="15"/>
  <c r="S205" i="15"/>
  <c r="O205" i="15"/>
  <c r="K205" i="15"/>
  <c r="Z204" i="15"/>
  <c r="Y204" i="15"/>
  <c r="X204" i="15"/>
  <c r="W204" i="15"/>
  <c r="V204" i="15"/>
  <c r="U204" i="15"/>
  <c r="T204" i="15"/>
  <c r="S204" i="15"/>
  <c r="O204" i="15"/>
  <c r="K204" i="15"/>
  <c r="Z203" i="15"/>
  <c r="Y203" i="15"/>
  <c r="X203" i="15"/>
  <c r="W203" i="15"/>
  <c r="V203" i="15"/>
  <c r="U203" i="15"/>
  <c r="T203" i="15"/>
  <c r="S203" i="15"/>
  <c r="O203" i="15"/>
  <c r="K203" i="15"/>
  <c r="Z202" i="15"/>
  <c r="Y202" i="15"/>
  <c r="X202" i="15"/>
  <c r="W202" i="15"/>
  <c r="V202" i="15"/>
  <c r="U202" i="15"/>
  <c r="T202" i="15"/>
  <c r="S202" i="15"/>
  <c r="O202" i="15"/>
  <c r="K202" i="15"/>
  <c r="Z201" i="15"/>
  <c r="Y201" i="15"/>
  <c r="X201" i="15"/>
  <c r="W201" i="15"/>
  <c r="V201" i="15"/>
  <c r="U201" i="15"/>
  <c r="T201" i="15"/>
  <c r="S201" i="15"/>
  <c r="O201" i="15"/>
  <c r="K201" i="15"/>
  <c r="Z200" i="15"/>
  <c r="Y200" i="15"/>
  <c r="X200" i="15"/>
  <c r="W200" i="15"/>
  <c r="V200" i="15"/>
  <c r="U200" i="15"/>
  <c r="T200" i="15"/>
  <c r="S200" i="15"/>
  <c r="O200" i="15"/>
  <c r="K200" i="15"/>
  <c r="Z199" i="15"/>
  <c r="Y199" i="15"/>
  <c r="X199" i="15"/>
  <c r="W199" i="15"/>
  <c r="V199" i="15"/>
  <c r="U199" i="15"/>
  <c r="T199" i="15"/>
  <c r="S199" i="15"/>
  <c r="O199" i="15"/>
  <c r="K199" i="15"/>
  <c r="Z198" i="15"/>
  <c r="Y198" i="15"/>
  <c r="X198" i="15"/>
  <c r="W198" i="15"/>
  <c r="V198" i="15"/>
  <c r="U198" i="15"/>
  <c r="T198" i="15"/>
  <c r="S198" i="15"/>
  <c r="O198" i="15"/>
  <c r="K198" i="15"/>
  <c r="Z197" i="15"/>
  <c r="Y197" i="15"/>
  <c r="X197" i="15"/>
  <c r="W197" i="15"/>
  <c r="V197" i="15"/>
  <c r="S137" i="15" s="1"/>
  <c r="U197" i="15"/>
  <c r="T197" i="15"/>
  <c r="S197" i="15"/>
  <c r="O197" i="15"/>
  <c r="K197" i="15"/>
  <c r="Z196" i="15"/>
  <c r="S141" i="15" s="1"/>
  <c r="Y196" i="15"/>
  <c r="X196" i="15"/>
  <c r="W196" i="15"/>
  <c r="V196" i="15"/>
  <c r="U196" i="15"/>
  <c r="T196" i="15"/>
  <c r="S196" i="15"/>
  <c r="S134" i="15" s="1"/>
  <c r="O196" i="15"/>
  <c r="K196" i="15"/>
  <c r="B196" i="15"/>
  <c r="C196" i="15" s="1"/>
  <c r="B197" i="15" s="1"/>
  <c r="C197" i="15" s="1"/>
  <c r="B198" i="15" s="1"/>
  <c r="C198" i="15" s="1"/>
  <c r="B199" i="15" s="1"/>
  <c r="C199" i="15" s="1"/>
  <c r="B200" i="15" s="1"/>
  <c r="C200" i="15" s="1"/>
  <c r="B201" i="15" s="1"/>
  <c r="C201" i="15" s="1"/>
  <c r="B202" i="15" s="1"/>
  <c r="C202" i="15" s="1"/>
  <c r="B203" i="15" s="1"/>
  <c r="C203" i="15" s="1"/>
  <c r="B204" i="15" s="1"/>
  <c r="C204" i="15" s="1"/>
  <c r="B205" i="15" s="1"/>
  <c r="C205" i="15" s="1"/>
  <c r="B206" i="15" s="1"/>
  <c r="C206" i="15" s="1"/>
  <c r="A196" i="15"/>
  <c r="Z195" i="15"/>
  <c r="Y195" i="15"/>
  <c r="X195" i="15"/>
  <c r="S139" i="15" s="1"/>
  <c r="W195" i="15"/>
  <c r="S138" i="15" s="1"/>
  <c r="V195" i="15"/>
  <c r="U195" i="15"/>
  <c r="T195" i="15"/>
  <c r="S195" i="15"/>
  <c r="O195" i="15"/>
  <c r="K195" i="15"/>
  <c r="Z194" i="15"/>
  <c r="Y194" i="15"/>
  <c r="X194" i="15"/>
  <c r="W194" i="15"/>
  <c r="V194" i="15"/>
  <c r="U194" i="15"/>
  <c r="T194" i="15"/>
  <c r="S194" i="15"/>
  <c r="O194" i="15"/>
  <c r="K194" i="15"/>
  <c r="Z193" i="15"/>
  <c r="Y193" i="15"/>
  <c r="X193" i="15"/>
  <c r="W193" i="15"/>
  <c r="V193" i="15"/>
  <c r="U193" i="15"/>
  <c r="T193" i="15"/>
  <c r="S193" i="15"/>
  <c r="O193" i="15"/>
  <c r="K193" i="15"/>
  <c r="Z192" i="15"/>
  <c r="Y192" i="15"/>
  <c r="X192" i="15"/>
  <c r="W192" i="15"/>
  <c r="V192" i="15"/>
  <c r="U192" i="15"/>
  <c r="T192" i="15"/>
  <c r="S192" i="15"/>
  <c r="O192" i="15"/>
  <c r="K192" i="15"/>
  <c r="Z191" i="15"/>
  <c r="Y191" i="15"/>
  <c r="X191" i="15"/>
  <c r="W191" i="15"/>
  <c r="V191" i="15"/>
  <c r="U191" i="15"/>
  <c r="T191" i="15"/>
  <c r="S191" i="15"/>
  <c r="O191" i="15"/>
  <c r="K191" i="15"/>
  <c r="Z190" i="15"/>
  <c r="Y190" i="15"/>
  <c r="X190" i="15"/>
  <c r="W190" i="15"/>
  <c r="V190" i="15"/>
  <c r="U190" i="15"/>
  <c r="T190" i="15"/>
  <c r="S190" i="15"/>
  <c r="O190" i="15"/>
  <c r="K190" i="15"/>
  <c r="Z189" i="15"/>
  <c r="Y189" i="15"/>
  <c r="X189" i="15"/>
  <c r="W189" i="15"/>
  <c r="V189" i="15"/>
  <c r="U189" i="15"/>
  <c r="T189" i="15"/>
  <c r="S189" i="15"/>
  <c r="O189" i="15"/>
  <c r="K189" i="15"/>
  <c r="Z188" i="15"/>
  <c r="Y188" i="15"/>
  <c r="X188" i="15"/>
  <c r="W188" i="15"/>
  <c r="V188" i="15"/>
  <c r="U188" i="15"/>
  <c r="T188" i="15"/>
  <c r="S188" i="15"/>
  <c r="O188" i="15"/>
  <c r="K188" i="15"/>
  <c r="Z187" i="15"/>
  <c r="Y187" i="15"/>
  <c r="X187" i="15"/>
  <c r="W187" i="15"/>
  <c r="V187" i="15"/>
  <c r="U187" i="15"/>
  <c r="T187" i="15"/>
  <c r="S187" i="15"/>
  <c r="O187" i="15"/>
  <c r="K187" i="15"/>
  <c r="Z186" i="15"/>
  <c r="Y186" i="15"/>
  <c r="X186" i="15"/>
  <c r="W186" i="15"/>
  <c r="V186" i="15"/>
  <c r="U186" i="15"/>
  <c r="T186" i="15"/>
  <c r="S186" i="15"/>
  <c r="R134" i="15" s="1"/>
  <c r="O186" i="15"/>
  <c r="K186" i="15"/>
  <c r="Z185" i="15"/>
  <c r="Y185" i="15"/>
  <c r="X185" i="15"/>
  <c r="R139" i="15" s="1"/>
  <c r="W185" i="15"/>
  <c r="R138" i="15" s="1"/>
  <c r="V185" i="15"/>
  <c r="U185" i="15"/>
  <c r="T185" i="15"/>
  <c r="S185" i="15"/>
  <c r="O185" i="15"/>
  <c r="K185" i="15"/>
  <c r="B185" i="15"/>
  <c r="C185" i="15" s="1"/>
  <c r="B186" i="15" s="1"/>
  <c r="C186" i="15" s="1"/>
  <c r="B187" i="15" s="1"/>
  <c r="C187" i="15" s="1"/>
  <c r="B188" i="15" s="1"/>
  <c r="C188" i="15" s="1"/>
  <c r="B189" i="15" s="1"/>
  <c r="C189" i="15" s="1"/>
  <c r="B190" i="15" s="1"/>
  <c r="C190" i="15" s="1"/>
  <c r="B191" i="15" s="1"/>
  <c r="C191" i="15" s="1"/>
  <c r="B192" i="15" s="1"/>
  <c r="C192" i="15" s="1"/>
  <c r="B193" i="15" s="1"/>
  <c r="C193" i="15" s="1"/>
  <c r="B194" i="15" s="1"/>
  <c r="C194" i="15" s="1"/>
  <c r="B195" i="15" s="1"/>
  <c r="C195" i="15" s="1"/>
  <c r="A185" i="15"/>
  <c r="Z184" i="15"/>
  <c r="Y184" i="15"/>
  <c r="X184" i="15"/>
  <c r="W184" i="15"/>
  <c r="V184" i="15"/>
  <c r="U184" i="15"/>
  <c r="R136" i="15" s="1"/>
  <c r="T184" i="15"/>
  <c r="R135" i="15" s="1"/>
  <c r="S184" i="15"/>
  <c r="O184" i="15"/>
  <c r="K184" i="15"/>
  <c r="Z183" i="15"/>
  <c r="Y183" i="15"/>
  <c r="X183" i="15"/>
  <c r="W183" i="15"/>
  <c r="V183" i="15"/>
  <c r="U183" i="15"/>
  <c r="T183" i="15"/>
  <c r="S183" i="15"/>
  <c r="O183" i="15"/>
  <c r="K183" i="15"/>
  <c r="Z182" i="15"/>
  <c r="Y182" i="15"/>
  <c r="X182" i="15"/>
  <c r="W182" i="15"/>
  <c r="V182" i="15"/>
  <c r="U182" i="15"/>
  <c r="T182" i="15"/>
  <c r="S182" i="15"/>
  <c r="O182" i="15"/>
  <c r="K182" i="15"/>
  <c r="Z181" i="15"/>
  <c r="Y181" i="15"/>
  <c r="X181" i="15"/>
  <c r="W181" i="15"/>
  <c r="V181" i="15"/>
  <c r="U181" i="15"/>
  <c r="T181" i="15"/>
  <c r="S181" i="15"/>
  <c r="O181" i="15"/>
  <c r="K181" i="15"/>
  <c r="Z180" i="15"/>
  <c r="Y180" i="15"/>
  <c r="X180" i="15"/>
  <c r="W180" i="15"/>
  <c r="V180" i="15"/>
  <c r="U180" i="15"/>
  <c r="T180" i="15"/>
  <c r="S180" i="15"/>
  <c r="O180" i="15"/>
  <c r="K180" i="15"/>
  <c r="Z179" i="15"/>
  <c r="Y179" i="15"/>
  <c r="X179" i="15"/>
  <c r="W179" i="15"/>
  <c r="V179" i="15"/>
  <c r="T179" i="15"/>
  <c r="S179" i="15"/>
  <c r="O179" i="15"/>
  <c r="K179" i="15"/>
  <c r="U179" i="15" s="1"/>
  <c r="Z178" i="15"/>
  <c r="Y178" i="15"/>
  <c r="X178" i="15"/>
  <c r="W178" i="15"/>
  <c r="V178" i="15"/>
  <c r="T178" i="15"/>
  <c r="S178" i="15"/>
  <c r="O178" i="15"/>
  <c r="K178" i="15"/>
  <c r="U178" i="15" s="1"/>
  <c r="Z177" i="15"/>
  <c r="Y177" i="15"/>
  <c r="X177" i="15"/>
  <c r="W177" i="15"/>
  <c r="V177" i="15"/>
  <c r="U177" i="15"/>
  <c r="T177" i="15"/>
  <c r="O177" i="15"/>
  <c r="K177" i="15"/>
  <c r="S177" i="15" s="1"/>
  <c r="Z176" i="15"/>
  <c r="Y176" i="15"/>
  <c r="X176" i="15"/>
  <c r="W176" i="15"/>
  <c r="V176" i="15"/>
  <c r="U176" i="15"/>
  <c r="T176" i="15"/>
  <c r="S176" i="15"/>
  <c r="O176" i="15"/>
  <c r="K176" i="15"/>
  <c r="Z175" i="15"/>
  <c r="Y175" i="15"/>
  <c r="X175" i="15"/>
  <c r="W175" i="15"/>
  <c r="V175" i="15"/>
  <c r="U175" i="15"/>
  <c r="T175" i="15"/>
  <c r="O175" i="15"/>
  <c r="K175" i="15"/>
  <c r="S175" i="15" s="1"/>
  <c r="Z174" i="15"/>
  <c r="Y174" i="15"/>
  <c r="X174" i="15"/>
  <c r="W174" i="15"/>
  <c r="V174" i="15"/>
  <c r="U174" i="15"/>
  <c r="T174" i="15"/>
  <c r="S174" i="15"/>
  <c r="O174" i="15"/>
  <c r="K174" i="15"/>
  <c r="B174" i="15"/>
  <c r="C174" i="15" s="1"/>
  <c r="B175" i="15" s="1"/>
  <c r="C175" i="15" s="1"/>
  <c r="B176" i="15" s="1"/>
  <c r="C176" i="15" s="1"/>
  <c r="B177" i="15" s="1"/>
  <c r="C177" i="15" s="1"/>
  <c r="B178" i="15" s="1"/>
  <c r="C178" i="15" s="1"/>
  <c r="B179" i="15" s="1"/>
  <c r="C179" i="15" s="1"/>
  <c r="B180" i="15" s="1"/>
  <c r="C180" i="15" s="1"/>
  <c r="B181" i="15" s="1"/>
  <c r="C181" i="15" s="1"/>
  <c r="B182" i="15" s="1"/>
  <c r="C182" i="15" s="1"/>
  <c r="B183" i="15" s="1"/>
  <c r="C183" i="15" s="1"/>
  <c r="B184" i="15" s="1"/>
  <c r="C184" i="15" s="1"/>
  <c r="A174" i="15"/>
  <c r="Z173" i="15"/>
  <c r="Y173" i="15"/>
  <c r="X173" i="15"/>
  <c r="W173" i="15"/>
  <c r="V173" i="15"/>
  <c r="U173" i="15"/>
  <c r="T173" i="15"/>
  <c r="S173" i="15"/>
  <c r="O173" i="15"/>
  <c r="K173" i="15"/>
  <c r="Z172" i="15"/>
  <c r="Y172" i="15"/>
  <c r="X172" i="15"/>
  <c r="W172" i="15"/>
  <c r="V172" i="15"/>
  <c r="U172" i="15"/>
  <c r="T172" i="15"/>
  <c r="S172" i="15"/>
  <c r="O172" i="15"/>
  <c r="K172" i="15"/>
  <c r="Z171" i="15"/>
  <c r="Y171" i="15"/>
  <c r="X171" i="15"/>
  <c r="W171" i="15"/>
  <c r="V171" i="15"/>
  <c r="U171" i="15"/>
  <c r="T171" i="15"/>
  <c r="S171" i="15"/>
  <c r="O171" i="15"/>
  <c r="K171" i="15"/>
  <c r="Z170" i="15"/>
  <c r="Y170" i="15"/>
  <c r="X170" i="15"/>
  <c r="W170" i="15"/>
  <c r="V170" i="15"/>
  <c r="U170" i="15"/>
  <c r="T170" i="15"/>
  <c r="S170" i="15"/>
  <c r="O170" i="15"/>
  <c r="K170" i="15"/>
  <c r="Z169" i="15"/>
  <c r="Y169" i="15"/>
  <c r="X169" i="15"/>
  <c r="W169" i="15"/>
  <c r="V169" i="15"/>
  <c r="U169" i="15"/>
  <c r="T169" i="15"/>
  <c r="S169" i="15"/>
  <c r="O169" i="15"/>
  <c r="K169" i="15"/>
  <c r="Z168" i="15"/>
  <c r="Y168" i="15"/>
  <c r="X168" i="15"/>
  <c r="W168" i="15"/>
  <c r="V168" i="15"/>
  <c r="U168" i="15"/>
  <c r="T168" i="15"/>
  <c r="S168" i="15"/>
  <c r="O168" i="15"/>
  <c r="K168" i="15"/>
  <c r="Z167" i="15"/>
  <c r="Y167" i="15"/>
  <c r="X167" i="15"/>
  <c r="W167" i="15"/>
  <c r="V167" i="15"/>
  <c r="U167" i="15"/>
  <c r="T167" i="15"/>
  <c r="S167" i="15"/>
  <c r="O167" i="15"/>
  <c r="K167" i="15"/>
  <c r="Z166" i="15"/>
  <c r="Y166" i="15"/>
  <c r="X166" i="15"/>
  <c r="W166" i="15"/>
  <c r="V166" i="15"/>
  <c r="U166" i="15"/>
  <c r="T166" i="15"/>
  <c r="S166" i="15"/>
  <c r="O166" i="15"/>
  <c r="K166" i="15"/>
  <c r="Z165" i="15"/>
  <c r="Y165" i="15"/>
  <c r="X165" i="15"/>
  <c r="W165" i="15"/>
  <c r="V165" i="15"/>
  <c r="U165" i="15"/>
  <c r="T165" i="15"/>
  <c r="S165" i="15"/>
  <c r="O165" i="15"/>
  <c r="K165" i="15"/>
  <c r="Z164" i="15"/>
  <c r="Y164" i="15"/>
  <c r="X164" i="15"/>
  <c r="W164" i="15"/>
  <c r="V164" i="15"/>
  <c r="U164" i="15"/>
  <c r="T164" i="15"/>
  <c r="S164" i="15"/>
  <c r="O164" i="15"/>
  <c r="K164" i="15"/>
  <c r="Z163" i="15"/>
  <c r="Y163" i="15"/>
  <c r="X163" i="15"/>
  <c r="W163" i="15"/>
  <c r="V163" i="15"/>
  <c r="U163" i="15"/>
  <c r="T163" i="15"/>
  <c r="S163" i="15"/>
  <c r="O163" i="15"/>
  <c r="K163" i="15"/>
  <c r="Z162" i="15"/>
  <c r="Y162" i="15"/>
  <c r="X162" i="15"/>
  <c r="W162" i="15"/>
  <c r="V162" i="15"/>
  <c r="U162" i="15"/>
  <c r="P136" i="15" s="1"/>
  <c r="T162" i="15"/>
  <c r="O162" i="15"/>
  <c r="K162" i="15"/>
  <c r="S162" i="15" s="1"/>
  <c r="C162" i="15"/>
  <c r="B163" i="15" s="1"/>
  <c r="C163" i="15" s="1"/>
  <c r="B164" i="15" s="1"/>
  <c r="C164" i="15" s="1"/>
  <c r="B165" i="15" s="1"/>
  <c r="C165" i="15" s="1"/>
  <c r="B166" i="15" s="1"/>
  <c r="C166" i="15" s="1"/>
  <c r="B167" i="15" s="1"/>
  <c r="C167" i="15" s="1"/>
  <c r="B168" i="15" s="1"/>
  <c r="C168" i="15" s="1"/>
  <c r="B169" i="15" s="1"/>
  <c r="C169" i="15" s="1"/>
  <c r="B170" i="15" s="1"/>
  <c r="C170" i="15" s="1"/>
  <c r="B171" i="15" s="1"/>
  <c r="C171" i="15" s="1"/>
  <c r="B172" i="15" s="1"/>
  <c r="C172" i="15" s="1"/>
  <c r="B173" i="15" s="1"/>
  <c r="C173" i="15" s="1"/>
  <c r="B162" i="15"/>
  <c r="A162" i="15"/>
  <c r="L158" i="15"/>
  <c r="K157" i="15"/>
  <c r="K156" i="15"/>
  <c r="K155" i="15"/>
  <c r="K154" i="15"/>
  <c r="K153" i="15"/>
  <c r="K152" i="15"/>
  <c r="K146" i="15"/>
  <c r="G146" i="15" s="1"/>
  <c r="F146" i="15"/>
  <c r="D146" i="15"/>
  <c r="A146" i="15"/>
  <c r="K144" i="15"/>
  <c r="G144" i="15" s="1"/>
  <c r="F144" i="15"/>
  <c r="D144" i="15"/>
  <c r="A144" i="15"/>
  <c r="K142" i="15"/>
  <c r="G142" i="15" s="1"/>
  <c r="F142" i="15"/>
  <c r="D142" i="15"/>
  <c r="A142" i="15"/>
  <c r="R141" i="15"/>
  <c r="S140" i="15"/>
  <c r="R140" i="15"/>
  <c r="K140" i="15"/>
  <c r="G140" i="15" s="1"/>
  <c r="F140" i="15"/>
  <c r="D140" i="15"/>
  <c r="A140" i="15"/>
  <c r="P139" i="15"/>
  <c r="U138" i="15"/>
  <c r="P138" i="15"/>
  <c r="K138" i="15"/>
  <c r="G138" i="15" s="1"/>
  <c r="F138" i="15"/>
  <c r="D138" i="15"/>
  <c r="A138" i="15"/>
  <c r="R137" i="15"/>
  <c r="U136" i="15"/>
  <c r="S136" i="15"/>
  <c r="K136" i="15"/>
  <c r="U19" i="32" s="1"/>
  <c r="F136" i="15"/>
  <c r="U20" i="32" s="1"/>
  <c r="D136" i="15"/>
  <c r="A136" i="15"/>
  <c r="T135" i="15"/>
  <c r="S135" i="15"/>
  <c r="P135" i="15"/>
  <c r="U134" i="15"/>
  <c r="U142" i="15" s="1"/>
  <c r="I146" i="15" s="1"/>
  <c r="Z113" i="15"/>
  <c r="Y113" i="15"/>
  <c r="X113" i="15"/>
  <c r="W113" i="15"/>
  <c r="V113" i="15"/>
  <c r="U113" i="15"/>
  <c r="T113" i="15"/>
  <c r="S113" i="15"/>
  <c r="O113" i="15"/>
  <c r="K113" i="15"/>
  <c r="Z112" i="15"/>
  <c r="Y112" i="15"/>
  <c r="X112" i="15"/>
  <c r="W112" i="15"/>
  <c r="V112" i="15"/>
  <c r="U112" i="15"/>
  <c r="T112" i="15"/>
  <c r="S112" i="15"/>
  <c r="O112" i="15"/>
  <c r="K112" i="15"/>
  <c r="Z111" i="15"/>
  <c r="Y111" i="15"/>
  <c r="X111" i="15"/>
  <c r="W111" i="15"/>
  <c r="V111" i="15"/>
  <c r="U111" i="15"/>
  <c r="T111" i="15"/>
  <c r="S111" i="15"/>
  <c r="O111" i="15"/>
  <c r="K111" i="15"/>
  <c r="Z110" i="15"/>
  <c r="Y110" i="15"/>
  <c r="X110" i="15"/>
  <c r="W110" i="15"/>
  <c r="V110" i="15"/>
  <c r="U110" i="15"/>
  <c r="T110" i="15"/>
  <c r="S110" i="15"/>
  <c r="O110" i="15"/>
  <c r="K110" i="15"/>
  <c r="Z109" i="15"/>
  <c r="Y109" i="15"/>
  <c r="X109" i="15"/>
  <c r="W109" i="15"/>
  <c r="V109" i="15"/>
  <c r="U109" i="15"/>
  <c r="T109" i="15"/>
  <c r="S109" i="15"/>
  <c r="O109" i="15"/>
  <c r="K109" i="15"/>
  <c r="Z108" i="15"/>
  <c r="Y108" i="15"/>
  <c r="X108" i="15"/>
  <c r="W108" i="15"/>
  <c r="V108" i="15"/>
  <c r="U108" i="15"/>
  <c r="T108" i="15"/>
  <c r="S108" i="15"/>
  <c r="O108" i="15"/>
  <c r="K108" i="15"/>
  <c r="Z107" i="15"/>
  <c r="Y107" i="15"/>
  <c r="X107" i="15"/>
  <c r="W107" i="15"/>
  <c r="V107" i="15"/>
  <c r="U107" i="15"/>
  <c r="T107" i="15"/>
  <c r="S107" i="15"/>
  <c r="O107" i="15"/>
  <c r="K107" i="15"/>
  <c r="Z106" i="15"/>
  <c r="Y106" i="15"/>
  <c r="X106" i="15"/>
  <c r="W106" i="15"/>
  <c r="U23" i="15" s="1"/>
  <c r="V106" i="15"/>
  <c r="U106" i="15"/>
  <c r="T106" i="15"/>
  <c r="S106" i="15"/>
  <c r="O106" i="15"/>
  <c r="K106" i="15"/>
  <c r="Z105" i="15"/>
  <c r="Y105" i="15"/>
  <c r="U25" i="15" s="1"/>
  <c r="X105" i="15"/>
  <c r="W105" i="15"/>
  <c r="V105" i="15"/>
  <c r="U105" i="15"/>
  <c r="T105" i="15"/>
  <c r="S105" i="15"/>
  <c r="O105" i="15"/>
  <c r="K105" i="15"/>
  <c r="Z104" i="15"/>
  <c r="Y104" i="15"/>
  <c r="X104" i="15"/>
  <c r="W104" i="15"/>
  <c r="V104" i="15"/>
  <c r="U104" i="15"/>
  <c r="T104" i="15"/>
  <c r="S104" i="15"/>
  <c r="U19" i="15" s="1"/>
  <c r="O104" i="15"/>
  <c r="K104" i="15"/>
  <c r="Z103" i="15"/>
  <c r="Y103" i="15"/>
  <c r="X103" i="15"/>
  <c r="W103" i="15"/>
  <c r="V103" i="15"/>
  <c r="U103" i="15"/>
  <c r="U21" i="15" s="1"/>
  <c r="T103" i="15"/>
  <c r="S103" i="15"/>
  <c r="O103" i="15"/>
  <c r="K103" i="15"/>
  <c r="A103" i="15"/>
  <c r="Z102" i="15"/>
  <c r="Y102" i="15"/>
  <c r="X102" i="15"/>
  <c r="U24" i="15" s="1"/>
  <c r="W102" i="15"/>
  <c r="V102" i="15"/>
  <c r="U102" i="15"/>
  <c r="T102" i="15"/>
  <c r="S102" i="15"/>
  <c r="O102" i="15"/>
  <c r="K102" i="15"/>
  <c r="Z101" i="15"/>
  <c r="Y101" i="15"/>
  <c r="X101" i="15"/>
  <c r="W101" i="15"/>
  <c r="V101" i="15"/>
  <c r="U101" i="15"/>
  <c r="T101" i="15"/>
  <c r="S101" i="15"/>
  <c r="O101" i="15"/>
  <c r="K101" i="15"/>
  <c r="Z100" i="15"/>
  <c r="Y100" i="15"/>
  <c r="X100" i="15"/>
  <c r="W100" i="15"/>
  <c r="V100" i="15"/>
  <c r="U100" i="15"/>
  <c r="T100" i="15"/>
  <c r="S100" i="15"/>
  <c r="O100" i="15"/>
  <c r="K100" i="15"/>
  <c r="Z99" i="15"/>
  <c r="Y99" i="15"/>
  <c r="X99" i="15"/>
  <c r="W99" i="15"/>
  <c r="V99" i="15"/>
  <c r="U99" i="15"/>
  <c r="T99" i="15"/>
  <c r="S99" i="15"/>
  <c r="O99" i="15"/>
  <c r="K99" i="15"/>
  <c r="Z98" i="15"/>
  <c r="Y98" i="15"/>
  <c r="X98" i="15"/>
  <c r="W98" i="15"/>
  <c r="V98" i="15"/>
  <c r="U98" i="15"/>
  <c r="T98" i="15"/>
  <c r="S98" i="15"/>
  <c r="O98" i="15"/>
  <c r="K98" i="15"/>
  <c r="Z97" i="15"/>
  <c r="Y97" i="15"/>
  <c r="X97" i="15"/>
  <c r="W97" i="15"/>
  <c r="V97" i="15"/>
  <c r="U97" i="15"/>
  <c r="T97" i="15"/>
  <c r="S97" i="15"/>
  <c r="O97" i="15"/>
  <c r="K97" i="15"/>
  <c r="Z96" i="15"/>
  <c r="Y96" i="15"/>
  <c r="X96" i="15"/>
  <c r="W96" i="15"/>
  <c r="V96" i="15"/>
  <c r="U96" i="15"/>
  <c r="T96" i="15"/>
  <c r="S96" i="15"/>
  <c r="O96" i="15"/>
  <c r="K96" i="15"/>
  <c r="Z95" i="15"/>
  <c r="Y95" i="15"/>
  <c r="X95" i="15"/>
  <c r="W95" i="15"/>
  <c r="V95" i="15"/>
  <c r="T22" i="15" s="1"/>
  <c r="U95" i="15"/>
  <c r="T95" i="15"/>
  <c r="S95" i="15"/>
  <c r="O95" i="15"/>
  <c r="K95" i="15"/>
  <c r="Z94" i="15"/>
  <c r="Y94" i="15"/>
  <c r="X94" i="15"/>
  <c r="T24" i="15" s="1"/>
  <c r="W94" i="15"/>
  <c r="V94" i="15"/>
  <c r="U94" i="15"/>
  <c r="T94" i="15"/>
  <c r="S94" i="15"/>
  <c r="O94" i="15"/>
  <c r="K94" i="15"/>
  <c r="Z93" i="15"/>
  <c r="T26" i="15" s="1"/>
  <c r="H29" i="15" s="1"/>
  <c r="J29" i="15" s="1"/>
  <c r="Y93" i="15"/>
  <c r="X93" i="15"/>
  <c r="W93" i="15"/>
  <c r="V93" i="15"/>
  <c r="U93" i="15"/>
  <c r="T93" i="15"/>
  <c r="S93" i="15"/>
  <c r="O93" i="15"/>
  <c r="K93" i="15"/>
  <c r="Z92" i="15"/>
  <c r="Y92" i="15"/>
  <c r="X92" i="15"/>
  <c r="W92" i="15"/>
  <c r="V92" i="15"/>
  <c r="U92" i="15"/>
  <c r="T92" i="15"/>
  <c r="T20" i="15" s="1"/>
  <c r="S92" i="15"/>
  <c r="O92" i="15"/>
  <c r="K92" i="15"/>
  <c r="A92" i="15"/>
  <c r="Z91" i="15"/>
  <c r="Y91" i="15"/>
  <c r="X91" i="15"/>
  <c r="W91" i="15"/>
  <c r="T23" i="15" s="1"/>
  <c r="V91" i="15"/>
  <c r="U91" i="15"/>
  <c r="T91" i="15"/>
  <c r="S91" i="15"/>
  <c r="O91" i="15"/>
  <c r="K91" i="15"/>
  <c r="Z90" i="15"/>
  <c r="Y90" i="15"/>
  <c r="X90" i="15"/>
  <c r="W90" i="15"/>
  <c r="V90" i="15"/>
  <c r="U90" i="15"/>
  <c r="T90" i="15"/>
  <c r="S90" i="15"/>
  <c r="O90" i="15"/>
  <c r="K90" i="15"/>
  <c r="Z89" i="15"/>
  <c r="Y89" i="15"/>
  <c r="X89" i="15"/>
  <c r="W89" i="15"/>
  <c r="V89" i="15"/>
  <c r="U89" i="15"/>
  <c r="T89" i="15"/>
  <c r="S89" i="15"/>
  <c r="O89" i="15"/>
  <c r="K89" i="15"/>
  <c r="Z88" i="15"/>
  <c r="Y88" i="15"/>
  <c r="X88" i="15"/>
  <c r="W88" i="15"/>
  <c r="V88" i="15"/>
  <c r="U88" i="15"/>
  <c r="T88" i="15"/>
  <c r="S88" i="15"/>
  <c r="O88" i="15"/>
  <c r="K88" i="15"/>
  <c r="Z87" i="15"/>
  <c r="Y87" i="15"/>
  <c r="X87" i="15"/>
  <c r="W87" i="15"/>
  <c r="V87" i="15"/>
  <c r="U87" i="15"/>
  <c r="T87" i="15"/>
  <c r="S87" i="15"/>
  <c r="O87" i="15"/>
  <c r="K87" i="15"/>
  <c r="Z86" i="15"/>
  <c r="Y86" i="15"/>
  <c r="X86" i="15"/>
  <c r="W86" i="15"/>
  <c r="V86" i="15"/>
  <c r="U86" i="15"/>
  <c r="T86" i="15"/>
  <c r="S86" i="15"/>
  <c r="O86" i="15"/>
  <c r="K86" i="15"/>
  <c r="Z85" i="15"/>
  <c r="Y85" i="15"/>
  <c r="X85" i="15"/>
  <c r="W85" i="15"/>
  <c r="V85" i="15"/>
  <c r="U85" i="15"/>
  <c r="T85" i="15"/>
  <c r="S85" i="15"/>
  <c r="O85" i="15"/>
  <c r="K85" i="15"/>
  <c r="Z84" i="15"/>
  <c r="Y84" i="15"/>
  <c r="X84" i="15"/>
  <c r="W84" i="15"/>
  <c r="V84" i="15"/>
  <c r="U84" i="15"/>
  <c r="T84" i="15"/>
  <c r="S84" i="15"/>
  <c r="O84" i="15"/>
  <c r="K84" i="15"/>
  <c r="Z83" i="15"/>
  <c r="Y83" i="15"/>
  <c r="X83" i="15"/>
  <c r="W83" i="15"/>
  <c r="V83" i="15"/>
  <c r="U83" i="15"/>
  <c r="T83" i="15"/>
  <c r="S83" i="15"/>
  <c r="O83" i="15"/>
  <c r="K83" i="15"/>
  <c r="Z82" i="15"/>
  <c r="Y82" i="15"/>
  <c r="X82" i="15"/>
  <c r="W82" i="15"/>
  <c r="V82" i="15"/>
  <c r="U82" i="15"/>
  <c r="T82" i="15"/>
  <c r="S82" i="15"/>
  <c r="S19" i="15" s="1"/>
  <c r="O82" i="15"/>
  <c r="K82" i="15"/>
  <c r="Z81" i="15"/>
  <c r="Y81" i="15"/>
  <c r="X81" i="15"/>
  <c r="W81" i="15"/>
  <c r="V81" i="15"/>
  <c r="U81" i="15"/>
  <c r="T81" i="15"/>
  <c r="S81" i="15"/>
  <c r="O81" i="15"/>
  <c r="K81" i="15"/>
  <c r="B81" i="15"/>
  <c r="C81" i="15" s="1"/>
  <c r="B82" i="15" s="1"/>
  <c r="C82" i="15" s="1"/>
  <c r="B83" i="15" s="1"/>
  <c r="C83" i="15" s="1"/>
  <c r="B84" i="15" s="1"/>
  <c r="C84" i="15" s="1"/>
  <c r="B85" i="15" s="1"/>
  <c r="C85" i="15" s="1"/>
  <c r="B86" i="15" s="1"/>
  <c r="C86" i="15" s="1"/>
  <c r="B87" i="15" s="1"/>
  <c r="C87" i="15" s="1"/>
  <c r="B88" i="15" s="1"/>
  <c r="C88" i="15" s="1"/>
  <c r="B89" i="15" s="1"/>
  <c r="C89" i="15" s="1"/>
  <c r="B90" i="15" s="1"/>
  <c r="C90" i="15" s="1"/>
  <c r="B91" i="15" s="1"/>
  <c r="C91" i="15" s="1"/>
  <c r="A81" i="15"/>
  <c r="Z80" i="15"/>
  <c r="Y80" i="15"/>
  <c r="X80" i="15"/>
  <c r="W80" i="15"/>
  <c r="V80" i="15"/>
  <c r="U80" i="15"/>
  <c r="T80" i="15"/>
  <c r="S80" i="15"/>
  <c r="O80" i="15"/>
  <c r="K80" i="15"/>
  <c r="Z79" i="15"/>
  <c r="Y79" i="15"/>
  <c r="X79" i="15"/>
  <c r="W79" i="15"/>
  <c r="V79" i="15"/>
  <c r="U79" i="15"/>
  <c r="T79" i="15"/>
  <c r="S79" i="15"/>
  <c r="O79" i="15"/>
  <c r="K79" i="15"/>
  <c r="Z78" i="15"/>
  <c r="Y78" i="15"/>
  <c r="X78" i="15"/>
  <c r="W78" i="15"/>
  <c r="V78" i="15"/>
  <c r="U78" i="15"/>
  <c r="T78" i="15"/>
  <c r="S78" i="15"/>
  <c r="O78" i="15"/>
  <c r="K78" i="15"/>
  <c r="Z77" i="15"/>
  <c r="Y77" i="15"/>
  <c r="X77" i="15"/>
  <c r="W77" i="15"/>
  <c r="V77" i="15"/>
  <c r="U77" i="15"/>
  <c r="T77" i="15"/>
  <c r="S77" i="15"/>
  <c r="O77" i="15"/>
  <c r="K77" i="15"/>
  <c r="Z76" i="15"/>
  <c r="Y76" i="15"/>
  <c r="X76" i="15"/>
  <c r="W76" i="15"/>
  <c r="V76" i="15"/>
  <c r="U76" i="15"/>
  <c r="T76" i="15"/>
  <c r="S76" i="15"/>
  <c r="O76" i="15"/>
  <c r="K76" i="15"/>
  <c r="Z75" i="15"/>
  <c r="Y75" i="15"/>
  <c r="X75" i="15"/>
  <c r="W75" i="15"/>
  <c r="V75" i="15"/>
  <c r="U75" i="15"/>
  <c r="T75" i="15"/>
  <c r="S75" i="15"/>
  <c r="O75" i="15"/>
  <c r="K75" i="15"/>
  <c r="Z74" i="15"/>
  <c r="Y74" i="15"/>
  <c r="X74" i="15"/>
  <c r="W74" i="15"/>
  <c r="V74" i="15"/>
  <c r="U74" i="15"/>
  <c r="T74" i="15"/>
  <c r="S74" i="15"/>
  <c r="O74" i="15"/>
  <c r="K74" i="15"/>
  <c r="Z73" i="15"/>
  <c r="Y73" i="15"/>
  <c r="X73" i="15"/>
  <c r="W73" i="15"/>
  <c r="V73" i="15"/>
  <c r="U73" i="15"/>
  <c r="T73" i="15"/>
  <c r="S73" i="15"/>
  <c r="O73" i="15"/>
  <c r="K73" i="15"/>
  <c r="Z72" i="15"/>
  <c r="Y72" i="15"/>
  <c r="X72" i="15"/>
  <c r="W72" i="15"/>
  <c r="V72" i="15"/>
  <c r="U72" i="15"/>
  <c r="T72" i="15"/>
  <c r="S72" i="15"/>
  <c r="O72" i="15"/>
  <c r="K72" i="15"/>
  <c r="Z71" i="15"/>
  <c r="Y71" i="15"/>
  <c r="X71" i="15"/>
  <c r="R24" i="15" s="1"/>
  <c r="W71" i="15"/>
  <c r="V71" i="15"/>
  <c r="U71" i="15"/>
  <c r="T71" i="15"/>
  <c r="S71" i="15"/>
  <c r="O71" i="15"/>
  <c r="K71" i="15"/>
  <c r="Z70" i="15"/>
  <c r="Y70" i="15"/>
  <c r="X70" i="15"/>
  <c r="W70" i="15"/>
  <c r="V70" i="15"/>
  <c r="U70" i="15"/>
  <c r="T70" i="15"/>
  <c r="R20" i="15" s="1"/>
  <c r="S70" i="15"/>
  <c r="O70" i="15"/>
  <c r="K70" i="15"/>
  <c r="B70" i="15"/>
  <c r="C70" i="15" s="1"/>
  <c r="B71" i="15" s="1"/>
  <c r="C71" i="15" s="1"/>
  <c r="B72" i="15" s="1"/>
  <c r="C72" i="15" s="1"/>
  <c r="B73" i="15" s="1"/>
  <c r="C73" i="15" s="1"/>
  <c r="B74" i="15" s="1"/>
  <c r="C74" i="15" s="1"/>
  <c r="B75" i="15" s="1"/>
  <c r="C75" i="15" s="1"/>
  <c r="B76" i="15" s="1"/>
  <c r="C76" i="15" s="1"/>
  <c r="B77" i="15" s="1"/>
  <c r="C77" i="15" s="1"/>
  <c r="B78" i="15" s="1"/>
  <c r="C78" i="15" s="1"/>
  <c r="B79" i="15" s="1"/>
  <c r="C79" i="15" s="1"/>
  <c r="B80" i="15" s="1"/>
  <c r="C80" i="15" s="1"/>
  <c r="A70" i="15"/>
  <c r="Z69" i="15"/>
  <c r="Y69" i="15"/>
  <c r="R25" i="15" s="1"/>
  <c r="X69" i="15"/>
  <c r="W69" i="15"/>
  <c r="V69" i="15"/>
  <c r="U69" i="15"/>
  <c r="T69" i="15"/>
  <c r="S69" i="15"/>
  <c r="O69" i="15"/>
  <c r="K69" i="15"/>
  <c r="Z68" i="15"/>
  <c r="Y68" i="15"/>
  <c r="X68" i="15"/>
  <c r="W68" i="15"/>
  <c r="V68" i="15"/>
  <c r="U68" i="15"/>
  <c r="T68" i="15"/>
  <c r="S68" i="15"/>
  <c r="O68" i="15"/>
  <c r="K68" i="15"/>
  <c r="Z67" i="15"/>
  <c r="Y67" i="15"/>
  <c r="X67" i="15"/>
  <c r="W67" i="15"/>
  <c r="V67" i="15"/>
  <c r="U67" i="15"/>
  <c r="T67" i="15"/>
  <c r="S67" i="15"/>
  <c r="O67" i="15"/>
  <c r="K67" i="15"/>
  <c r="Z66" i="15"/>
  <c r="Y66" i="15"/>
  <c r="X66" i="15"/>
  <c r="W66" i="15"/>
  <c r="V66" i="15"/>
  <c r="U66" i="15"/>
  <c r="T66" i="15"/>
  <c r="S66" i="15"/>
  <c r="O66" i="15"/>
  <c r="K66" i="15"/>
  <c r="Z65" i="15"/>
  <c r="Y65" i="15"/>
  <c r="X65" i="15"/>
  <c r="W65" i="15"/>
  <c r="V65" i="15"/>
  <c r="U65" i="15"/>
  <c r="T65" i="15"/>
  <c r="S65" i="15"/>
  <c r="O65" i="15"/>
  <c r="K65" i="15"/>
  <c r="Z64" i="15"/>
  <c r="Y64" i="15"/>
  <c r="X64" i="15"/>
  <c r="W64" i="15"/>
  <c r="V64" i="15"/>
  <c r="U64" i="15"/>
  <c r="T64" i="15"/>
  <c r="S64" i="15"/>
  <c r="O64" i="15"/>
  <c r="K64" i="15"/>
  <c r="Z63" i="15"/>
  <c r="Y63" i="15"/>
  <c r="X63" i="15"/>
  <c r="W63" i="15"/>
  <c r="V63" i="15"/>
  <c r="U63" i="15"/>
  <c r="T63" i="15"/>
  <c r="S63" i="15"/>
  <c r="O63" i="15"/>
  <c r="K63" i="15"/>
  <c r="Z62" i="15"/>
  <c r="Y62" i="15"/>
  <c r="X62" i="15"/>
  <c r="W62" i="15"/>
  <c r="V62" i="15"/>
  <c r="U62" i="15"/>
  <c r="T62" i="15"/>
  <c r="S62" i="15"/>
  <c r="O62" i="15"/>
  <c r="K62" i="15"/>
  <c r="Z61" i="15"/>
  <c r="Y61" i="15"/>
  <c r="X61" i="15"/>
  <c r="W61" i="15"/>
  <c r="V61" i="15"/>
  <c r="U61" i="15"/>
  <c r="T61" i="15"/>
  <c r="S61" i="15"/>
  <c r="O61" i="15"/>
  <c r="K61" i="15"/>
  <c r="Z60" i="15"/>
  <c r="Y60" i="15"/>
  <c r="X60" i="15"/>
  <c r="W60" i="15"/>
  <c r="V60" i="15"/>
  <c r="U60" i="15"/>
  <c r="T60" i="15"/>
  <c r="S60" i="15"/>
  <c r="O60" i="15"/>
  <c r="K60" i="15"/>
  <c r="Z59" i="15"/>
  <c r="Q26" i="15" s="1"/>
  <c r="Y59" i="15"/>
  <c r="Q25" i="15" s="1"/>
  <c r="X59" i="15"/>
  <c r="Q24" i="15" s="1"/>
  <c r="W59" i="15"/>
  <c r="V59" i="15"/>
  <c r="U59" i="15"/>
  <c r="T59" i="15"/>
  <c r="S59" i="15"/>
  <c r="O59" i="15"/>
  <c r="K59" i="15"/>
  <c r="C59" i="15"/>
  <c r="B60" i="15" s="1"/>
  <c r="C60" i="15" s="1"/>
  <c r="B61" i="15" s="1"/>
  <c r="C61" i="15" s="1"/>
  <c r="B62" i="15" s="1"/>
  <c r="C62" i="15" s="1"/>
  <c r="B63" i="15" s="1"/>
  <c r="C63" i="15" s="1"/>
  <c r="B64" i="15" s="1"/>
  <c r="C64" i="15" s="1"/>
  <c r="B65" i="15" s="1"/>
  <c r="C65" i="15" s="1"/>
  <c r="B66" i="15" s="1"/>
  <c r="C66" i="15" s="1"/>
  <c r="B67" i="15" s="1"/>
  <c r="C67" i="15" s="1"/>
  <c r="B68" i="15" s="1"/>
  <c r="C68" i="15" s="1"/>
  <c r="B69" i="15" s="1"/>
  <c r="C69" i="15" s="1"/>
  <c r="B59" i="15"/>
  <c r="A59" i="15"/>
  <c r="Z58" i="15"/>
  <c r="Y58" i="15"/>
  <c r="X58" i="15"/>
  <c r="W58" i="15"/>
  <c r="Q23" i="15" s="1"/>
  <c r="V58" i="15"/>
  <c r="U58" i="15"/>
  <c r="T58" i="15"/>
  <c r="S58" i="15"/>
  <c r="O58" i="15"/>
  <c r="K58" i="15"/>
  <c r="Z57" i="15"/>
  <c r="Y57" i="15"/>
  <c r="X57" i="15"/>
  <c r="W57" i="15"/>
  <c r="V57" i="15"/>
  <c r="U57" i="15"/>
  <c r="T57" i="15"/>
  <c r="S57" i="15"/>
  <c r="O57" i="15"/>
  <c r="K57" i="15"/>
  <c r="Z56" i="15"/>
  <c r="Y56" i="15"/>
  <c r="X56" i="15"/>
  <c r="W56" i="15"/>
  <c r="V56" i="15"/>
  <c r="U56" i="15"/>
  <c r="T56" i="15"/>
  <c r="S56" i="15"/>
  <c r="O56" i="15"/>
  <c r="K56" i="15"/>
  <c r="Z55" i="15"/>
  <c r="Y55" i="15"/>
  <c r="X55" i="15"/>
  <c r="W55" i="15"/>
  <c r="V55" i="15"/>
  <c r="U55" i="15"/>
  <c r="T55" i="15"/>
  <c r="S55" i="15"/>
  <c r="O55" i="15"/>
  <c r="K55" i="15"/>
  <c r="Z54" i="15"/>
  <c r="Y54" i="15"/>
  <c r="X54" i="15"/>
  <c r="W54" i="15"/>
  <c r="V54" i="15"/>
  <c r="U54" i="15"/>
  <c r="T54" i="15"/>
  <c r="S54" i="15"/>
  <c r="O54" i="15"/>
  <c r="K54" i="15"/>
  <c r="Z53" i="15"/>
  <c r="Y53" i="15"/>
  <c r="X53" i="15"/>
  <c r="W53" i="15"/>
  <c r="V53" i="15"/>
  <c r="U53" i="15"/>
  <c r="T53" i="15"/>
  <c r="S53" i="15"/>
  <c r="O53" i="15"/>
  <c r="K53" i="15"/>
  <c r="Z52" i="15"/>
  <c r="Y52" i="15"/>
  <c r="X52" i="15"/>
  <c r="W52" i="15"/>
  <c r="V52" i="15"/>
  <c r="U52" i="15"/>
  <c r="S52" i="15"/>
  <c r="O52" i="15"/>
  <c r="K52" i="15"/>
  <c r="T52" i="15" s="1"/>
  <c r="Y51" i="15"/>
  <c r="X51" i="15"/>
  <c r="W51" i="15"/>
  <c r="V51" i="15"/>
  <c r="U51" i="15"/>
  <c r="T51" i="15"/>
  <c r="S51" i="15"/>
  <c r="O51" i="15"/>
  <c r="K51" i="15"/>
  <c r="Z51" i="15" s="1"/>
  <c r="Z50" i="15"/>
  <c r="Y50" i="15"/>
  <c r="X50" i="15"/>
  <c r="W50" i="15"/>
  <c r="V50" i="15"/>
  <c r="T50" i="15"/>
  <c r="S50" i="15"/>
  <c r="O50" i="15"/>
  <c r="K50" i="15"/>
  <c r="U50" i="15" s="1"/>
  <c r="Z49" i="15"/>
  <c r="Y49" i="15"/>
  <c r="X49" i="15"/>
  <c r="W49" i="15"/>
  <c r="V49" i="15"/>
  <c r="U49" i="15"/>
  <c r="T49" i="15"/>
  <c r="O49" i="15"/>
  <c r="K49" i="15"/>
  <c r="S49" i="15" s="1"/>
  <c r="Z48" i="15"/>
  <c r="Y48" i="15"/>
  <c r="X48" i="15"/>
  <c r="W48" i="15"/>
  <c r="V48" i="15"/>
  <c r="U48" i="15"/>
  <c r="T48" i="15"/>
  <c r="O48" i="15"/>
  <c r="K48" i="15"/>
  <c r="S48" i="15" s="1"/>
  <c r="Z47" i="15"/>
  <c r="Y47" i="15"/>
  <c r="X47" i="15"/>
  <c r="W47" i="15"/>
  <c r="V47" i="15"/>
  <c r="U47" i="15"/>
  <c r="T47" i="15"/>
  <c r="O47" i="15"/>
  <c r="K47" i="15"/>
  <c r="S47" i="15" s="1"/>
  <c r="B47" i="15"/>
  <c r="C47" i="15" s="1"/>
  <c r="B48" i="15" s="1"/>
  <c r="C48" i="15" s="1"/>
  <c r="B49" i="15" s="1"/>
  <c r="C49" i="15" s="1"/>
  <c r="B50" i="15" s="1"/>
  <c r="C50" i="15" s="1"/>
  <c r="B51" i="15" s="1"/>
  <c r="C51" i="15" s="1"/>
  <c r="B52" i="15" s="1"/>
  <c r="C52" i="15" s="1"/>
  <c r="B53" i="15" s="1"/>
  <c r="C53" i="15" s="1"/>
  <c r="B54" i="15" s="1"/>
  <c r="C54" i="15" s="1"/>
  <c r="B55" i="15" s="1"/>
  <c r="C55" i="15" s="1"/>
  <c r="B56" i="15" s="1"/>
  <c r="C56" i="15" s="1"/>
  <c r="B57" i="15" s="1"/>
  <c r="C57" i="15" s="1"/>
  <c r="B58" i="15" s="1"/>
  <c r="C58" i="15" s="1"/>
  <c r="A47" i="15"/>
  <c r="L43" i="15"/>
  <c r="K42" i="15"/>
  <c r="K41" i="15"/>
  <c r="K40" i="15"/>
  <c r="K39" i="15"/>
  <c r="K38" i="15"/>
  <c r="K43" i="15" s="1"/>
  <c r="K37" i="15"/>
  <c r="L31" i="15"/>
  <c r="K31" i="15"/>
  <c r="G31" i="15"/>
  <c r="F31" i="15"/>
  <c r="D31" i="15"/>
  <c r="A31" i="15"/>
  <c r="L29" i="15"/>
  <c r="K29" i="15"/>
  <c r="G29" i="15"/>
  <c r="F29" i="15"/>
  <c r="D29" i="15"/>
  <c r="A29" i="15"/>
  <c r="K27" i="15"/>
  <c r="G27" i="15"/>
  <c r="F27" i="15"/>
  <c r="D27" i="15"/>
  <c r="A27" i="15"/>
  <c r="U26" i="15"/>
  <c r="S26" i="15"/>
  <c r="R26" i="15"/>
  <c r="T25" i="15"/>
  <c r="S25" i="15"/>
  <c r="K25" i="15"/>
  <c r="G25" i="15"/>
  <c r="F25" i="15"/>
  <c r="D25" i="15"/>
  <c r="A25" i="15"/>
  <c r="S24" i="15"/>
  <c r="S23" i="15"/>
  <c r="R23" i="15"/>
  <c r="K23" i="15"/>
  <c r="G23" i="15"/>
  <c r="F23" i="15"/>
  <c r="D23" i="15"/>
  <c r="A23" i="15"/>
  <c r="U22" i="15"/>
  <c r="S22" i="15"/>
  <c r="R22" i="15"/>
  <c r="T21" i="15"/>
  <c r="S21" i="15"/>
  <c r="R21" i="15"/>
  <c r="K21" i="15"/>
  <c r="U3" i="32" s="1"/>
  <c r="U35" i="32" s="1"/>
  <c r="G21" i="15"/>
  <c r="F21" i="15"/>
  <c r="U4" i="32" s="1"/>
  <c r="D21" i="15"/>
  <c r="U5" i="32" s="1"/>
  <c r="A21" i="15"/>
  <c r="U20" i="15"/>
  <c r="S20" i="15"/>
  <c r="T19" i="15"/>
  <c r="R19" i="15"/>
  <c r="Q19" i="15"/>
  <c r="Z228" i="14"/>
  <c r="Y228" i="14"/>
  <c r="X228" i="14"/>
  <c r="W228" i="14"/>
  <c r="V228" i="14"/>
  <c r="U228" i="14"/>
  <c r="T228" i="14"/>
  <c r="S228" i="14"/>
  <c r="O228" i="14"/>
  <c r="K228" i="14"/>
  <c r="Z227" i="14"/>
  <c r="Y227" i="14"/>
  <c r="X227" i="14"/>
  <c r="W227" i="14"/>
  <c r="V227" i="14"/>
  <c r="U227" i="14"/>
  <c r="T227" i="14"/>
  <c r="S227" i="14"/>
  <c r="O227" i="14"/>
  <c r="K227" i="14"/>
  <c r="Z226" i="14"/>
  <c r="Y226" i="14"/>
  <c r="X226" i="14"/>
  <c r="W226" i="14"/>
  <c r="V226" i="14"/>
  <c r="U226" i="14"/>
  <c r="T226" i="14"/>
  <c r="S226" i="14"/>
  <c r="O226" i="14"/>
  <c r="K226" i="14"/>
  <c r="Z225" i="14"/>
  <c r="Y225" i="14"/>
  <c r="X225" i="14"/>
  <c r="W225" i="14"/>
  <c r="V225" i="14"/>
  <c r="U225" i="14"/>
  <c r="T225" i="14"/>
  <c r="S225" i="14"/>
  <c r="O225" i="14"/>
  <c r="K225" i="14"/>
  <c r="Z224" i="14"/>
  <c r="Y224" i="14"/>
  <c r="X224" i="14"/>
  <c r="W224" i="14"/>
  <c r="V224" i="14"/>
  <c r="U224" i="14"/>
  <c r="T224" i="14"/>
  <c r="S224" i="14"/>
  <c r="O224" i="14"/>
  <c r="K224" i="14"/>
  <c r="Z223" i="14"/>
  <c r="Y223" i="14"/>
  <c r="X223" i="14"/>
  <c r="W223" i="14"/>
  <c r="V223" i="14"/>
  <c r="U223" i="14"/>
  <c r="T223" i="14"/>
  <c r="S223" i="14"/>
  <c r="O223" i="14"/>
  <c r="K223" i="14"/>
  <c r="Z222" i="14"/>
  <c r="Y222" i="14"/>
  <c r="X222" i="14"/>
  <c r="W222" i="14"/>
  <c r="V222" i="14"/>
  <c r="U222" i="14"/>
  <c r="T222" i="14"/>
  <c r="S222" i="14"/>
  <c r="O222" i="14"/>
  <c r="K222" i="14"/>
  <c r="Z221" i="14"/>
  <c r="U141" i="14" s="1"/>
  <c r="Y221" i="14"/>
  <c r="X221" i="14"/>
  <c r="W221" i="14"/>
  <c r="V221" i="14"/>
  <c r="U221" i="14"/>
  <c r="T221" i="14"/>
  <c r="S221" i="14"/>
  <c r="O221" i="14"/>
  <c r="K221" i="14"/>
  <c r="Z220" i="14"/>
  <c r="Y220" i="14"/>
  <c r="X220" i="14"/>
  <c r="W220" i="14"/>
  <c r="V220" i="14"/>
  <c r="U220" i="14"/>
  <c r="T220" i="14"/>
  <c r="U135" i="14" s="1"/>
  <c r="S220" i="14"/>
  <c r="O220" i="14"/>
  <c r="K220" i="14"/>
  <c r="Z219" i="14"/>
  <c r="Y219" i="14"/>
  <c r="X219" i="14"/>
  <c r="W219" i="14"/>
  <c r="V219" i="14"/>
  <c r="U137" i="14" s="1"/>
  <c r="U219" i="14"/>
  <c r="T219" i="14"/>
  <c r="S219" i="14"/>
  <c r="O219" i="14"/>
  <c r="K219" i="14"/>
  <c r="Z218" i="14"/>
  <c r="Y218" i="14"/>
  <c r="X218" i="14"/>
  <c r="U139" i="14" s="1"/>
  <c r="W218" i="14"/>
  <c r="V218" i="14"/>
  <c r="U218" i="14"/>
  <c r="T218" i="14"/>
  <c r="S218" i="14"/>
  <c r="O218" i="14"/>
  <c r="K218" i="14"/>
  <c r="A218" i="14"/>
  <c r="Z217" i="14"/>
  <c r="Y217" i="14"/>
  <c r="X217" i="14"/>
  <c r="W217" i="14"/>
  <c r="V217" i="14"/>
  <c r="U217" i="14"/>
  <c r="T217" i="14"/>
  <c r="S217" i="14"/>
  <c r="O217" i="14"/>
  <c r="K217" i="14"/>
  <c r="Z216" i="14"/>
  <c r="Y216" i="14"/>
  <c r="X216" i="14"/>
  <c r="W216" i="14"/>
  <c r="V216" i="14"/>
  <c r="U216" i="14"/>
  <c r="T216" i="14"/>
  <c r="S216" i="14"/>
  <c r="O216" i="14"/>
  <c r="K216" i="14"/>
  <c r="Z215" i="14"/>
  <c r="Y215" i="14"/>
  <c r="X215" i="14"/>
  <c r="W215" i="14"/>
  <c r="V215" i="14"/>
  <c r="U215" i="14"/>
  <c r="T215" i="14"/>
  <c r="S215" i="14"/>
  <c r="O215" i="14"/>
  <c r="K215" i="14"/>
  <c r="Z214" i="14"/>
  <c r="Y214" i="14"/>
  <c r="X214" i="14"/>
  <c r="W214" i="14"/>
  <c r="V214" i="14"/>
  <c r="U214" i="14"/>
  <c r="T214" i="14"/>
  <c r="S214" i="14"/>
  <c r="O214" i="14"/>
  <c r="K214" i="14"/>
  <c r="Z213" i="14"/>
  <c r="Y213" i="14"/>
  <c r="X213" i="14"/>
  <c r="W213" i="14"/>
  <c r="V213" i="14"/>
  <c r="U213" i="14"/>
  <c r="T213" i="14"/>
  <c r="S213" i="14"/>
  <c r="O213" i="14"/>
  <c r="K213" i="14"/>
  <c r="Z212" i="14"/>
  <c r="Y212" i="14"/>
  <c r="X212" i="14"/>
  <c r="W212" i="14"/>
  <c r="V212" i="14"/>
  <c r="U212" i="14"/>
  <c r="T212" i="14"/>
  <c r="S212" i="14"/>
  <c r="O212" i="14"/>
  <c r="K212" i="14"/>
  <c r="Z211" i="14"/>
  <c r="Y211" i="14"/>
  <c r="X211" i="14"/>
  <c r="W211" i="14"/>
  <c r="V211" i="14"/>
  <c r="U211" i="14"/>
  <c r="T211" i="14"/>
  <c r="S211" i="14"/>
  <c r="O211" i="14"/>
  <c r="K211" i="14"/>
  <c r="Z210" i="14"/>
  <c r="Y210" i="14"/>
  <c r="T140" i="14" s="1"/>
  <c r="X210" i="14"/>
  <c r="W210" i="14"/>
  <c r="V210" i="14"/>
  <c r="U210" i="14"/>
  <c r="T210" i="14"/>
  <c r="S210" i="14"/>
  <c r="O210" i="14"/>
  <c r="K210" i="14"/>
  <c r="Z209" i="14"/>
  <c r="Y209" i="14"/>
  <c r="X209" i="14"/>
  <c r="W209" i="14"/>
  <c r="V209" i="14"/>
  <c r="U209" i="14"/>
  <c r="T209" i="14"/>
  <c r="S209" i="14"/>
  <c r="T134" i="14" s="1"/>
  <c r="O209" i="14"/>
  <c r="K209" i="14"/>
  <c r="Z208" i="14"/>
  <c r="Y208" i="14"/>
  <c r="X208" i="14"/>
  <c r="W208" i="14"/>
  <c r="V208" i="14"/>
  <c r="U208" i="14"/>
  <c r="T136" i="14" s="1"/>
  <c r="T208" i="14"/>
  <c r="S208" i="14"/>
  <c r="O208" i="14"/>
  <c r="K208" i="14"/>
  <c r="Z207" i="14"/>
  <c r="Y207" i="14"/>
  <c r="X207" i="14"/>
  <c r="W207" i="14"/>
  <c r="T138" i="14" s="1"/>
  <c r="V207" i="14"/>
  <c r="U207" i="14"/>
  <c r="T207" i="14"/>
  <c r="S207" i="14"/>
  <c r="O207" i="14"/>
  <c r="K207" i="14"/>
  <c r="A207" i="14"/>
  <c r="Z206" i="14"/>
  <c r="T141" i="14" s="1"/>
  <c r="Y206" i="14"/>
  <c r="X206" i="14"/>
  <c r="W206" i="14"/>
  <c r="V206" i="14"/>
  <c r="U206" i="14"/>
  <c r="T206" i="14"/>
  <c r="S206" i="14"/>
  <c r="O206" i="14"/>
  <c r="K206" i="14"/>
  <c r="Z205" i="14"/>
  <c r="Y205" i="14"/>
  <c r="X205" i="14"/>
  <c r="W205" i="14"/>
  <c r="V205" i="14"/>
  <c r="U205" i="14"/>
  <c r="T205" i="14"/>
  <c r="S205" i="14"/>
  <c r="O205" i="14"/>
  <c r="K205" i="14"/>
  <c r="Z204" i="14"/>
  <c r="Y204" i="14"/>
  <c r="X204" i="14"/>
  <c r="W204" i="14"/>
  <c r="V204" i="14"/>
  <c r="U204" i="14"/>
  <c r="T204" i="14"/>
  <c r="S204" i="14"/>
  <c r="O204" i="14"/>
  <c r="K204" i="14"/>
  <c r="Z203" i="14"/>
  <c r="Y203" i="14"/>
  <c r="X203" i="14"/>
  <c r="W203" i="14"/>
  <c r="V203" i="14"/>
  <c r="U203" i="14"/>
  <c r="T203" i="14"/>
  <c r="S203" i="14"/>
  <c r="O203" i="14"/>
  <c r="K203" i="14"/>
  <c r="Z202" i="14"/>
  <c r="Y202" i="14"/>
  <c r="X202" i="14"/>
  <c r="W202" i="14"/>
  <c r="V202" i="14"/>
  <c r="U202" i="14"/>
  <c r="T202" i="14"/>
  <c r="S202" i="14"/>
  <c r="O202" i="14"/>
  <c r="K202" i="14"/>
  <c r="Z201" i="14"/>
  <c r="Y201" i="14"/>
  <c r="X201" i="14"/>
  <c r="W201" i="14"/>
  <c r="V201" i="14"/>
  <c r="U201" i="14"/>
  <c r="T201" i="14"/>
  <c r="S201" i="14"/>
  <c r="O201" i="14"/>
  <c r="K201" i="14"/>
  <c r="Z200" i="14"/>
  <c r="Y200" i="14"/>
  <c r="X200" i="14"/>
  <c r="W200" i="14"/>
  <c r="V200" i="14"/>
  <c r="U200" i="14"/>
  <c r="T200" i="14"/>
  <c r="S200" i="14"/>
  <c r="O200" i="14"/>
  <c r="K200" i="14"/>
  <c r="Z199" i="14"/>
  <c r="Y199" i="14"/>
  <c r="X199" i="14"/>
  <c r="W199" i="14"/>
  <c r="V199" i="14"/>
  <c r="U199" i="14"/>
  <c r="T199" i="14"/>
  <c r="S199" i="14"/>
  <c r="O199" i="14"/>
  <c r="K199" i="14"/>
  <c r="Z198" i="14"/>
  <c r="Y198" i="14"/>
  <c r="X198" i="14"/>
  <c r="W198" i="14"/>
  <c r="V198" i="14"/>
  <c r="U198" i="14"/>
  <c r="T198" i="14"/>
  <c r="S198" i="14"/>
  <c r="O198" i="14"/>
  <c r="K198" i="14"/>
  <c r="Z197" i="14"/>
  <c r="Y197" i="14"/>
  <c r="X197" i="14"/>
  <c r="W197" i="14"/>
  <c r="V197" i="14"/>
  <c r="S137" i="14" s="1"/>
  <c r="U197" i="14"/>
  <c r="T197" i="14"/>
  <c r="S197" i="14"/>
  <c r="O197" i="14"/>
  <c r="K197" i="14"/>
  <c r="Z196" i="14"/>
  <c r="S141" i="14" s="1"/>
  <c r="Y196" i="14"/>
  <c r="X196" i="14"/>
  <c r="W196" i="14"/>
  <c r="V196" i="14"/>
  <c r="U196" i="14"/>
  <c r="T196" i="14"/>
  <c r="S196" i="14"/>
  <c r="O196" i="14"/>
  <c r="K196" i="14"/>
  <c r="B196" i="14"/>
  <c r="C196" i="14" s="1"/>
  <c r="B197" i="14" s="1"/>
  <c r="C197" i="14" s="1"/>
  <c r="B198" i="14" s="1"/>
  <c r="C198" i="14" s="1"/>
  <c r="B199" i="14" s="1"/>
  <c r="C199" i="14" s="1"/>
  <c r="B200" i="14" s="1"/>
  <c r="C200" i="14" s="1"/>
  <c r="B201" i="14" s="1"/>
  <c r="C201" i="14" s="1"/>
  <c r="B202" i="14" s="1"/>
  <c r="C202" i="14" s="1"/>
  <c r="B203" i="14" s="1"/>
  <c r="C203" i="14" s="1"/>
  <c r="B204" i="14" s="1"/>
  <c r="C204" i="14" s="1"/>
  <c r="B205" i="14" s="1"/>
  <c r="C205" i="14" s="1"/>
  <c r="B206" i="14" s="1"/>
  <c r="C206" i="14" s="1"/>
  <c r="A196" i="14"/>
  <c r="Z195" i="14"/>
  <c r="Y195" i="14"/>
  <c r="X195" i="14"/>
  <c r="W195" i="14"/>
  <c r="S138" i="14" s="1"/>
  <c r="V195" i="14"/>
  <c r="U195" i="14"/>
  <c r="T195" i="14"/>
  <c r="S195" i="14"/>
  <c r="O195" i="14"/>
  <c r="K195" i="14"/>
  <c r="Z194" i="14"/>
  <c r="Y194" i="14"/>
  <c r="X194" i="14"/>
  <c r="W194" i="14"/>
  <c r="V194" i="14"/>
  <c r="U194" i="14"/>
  <c r="T194" i="14"/>
  <c r="S194" i="14"/>
  <c r="O194" i="14"/>
  <c r="K194" i="14"/>
  <c r="Z193" i="14"/>
  <c r="Y193" i="14"/>
  <c r="X193" i="14"/>
  <c r="W193" i="14"/>
  <c r="V193" i="14"/>
  <c r="U193" i="14"/>
  <c r="T193" i="14"/>
  <c r="S193" i="14"/>
  <c r="O193" i="14"/>
  <c r="K193" i="14"/>
  <c r="Z192" i="14"/>
  <c r="Y192" i="14"/>
  <c r="X192" i="14"/>
  <c r="W192" i="14"/>
  <c r="V192" i="14"/>
  <c r="U192" i="14"/>
  <c r="T192" i="14"/>
  <c r="S192" i="14"/>
  <c r="O192" i="14"/>
  <c r="K192" i="14"/>
  <c r="Z191" i="14"/>
  <c r="Y191" i="14"/>
  <c r="X191" i="14"/>
  <c r="W191" i="14"/>
  <c r="V191" i="14"/>
  <c r="U191" i="14"/>
  <c r="T191" i="14"/>
  <c r="S191" i="14"/>
  <c r="O191" i="14"/>
  <c r="K191" i="14"/>
  <c r="Z190" i="14"/>
  <c r="Y190" i="14"/>
  <c r="X190" i="14"/>
  <c r="W190" i="14"/>
  <c r="V190" i="14"/>
  <c r="U190" i="14"/>
  <c r="T190" i="14"/>
  <c r="S190" i="14"/>
  <c r="O190" i="14"/>
  <c r="K190" i="14"/>
  <c r="Z189" i="14"/>
  <c r="Y189" i="14"/>
  <c r="X189" i="14"/>
  <c r="W189" i="14"/>
  <c r="V189" i="14"/>
  <c r="U189" i="14"/>
  <c r="T189" i="14"/>
  <c r="S189" i="14"/>
  <c r="O189" i="14"/>
  <c r="K189" i="14"/>
  <c r="Z188" i="14"/>
  <c r="Y188" i="14"/>
  <c r="X188" i="14"/>
  <c r="W188" i="14"/>
  <c r="V188" i="14"/>
  <c r="U188" i="14"/>
  <c r="T188" i="14"/>
  <c r="S188" i="14"/>
  <c r="O188" i="14"/>
  <c r="K188" i="14"/>
  <c r="Z187" i="14"/>
  <c r="Y187" i="14"/>
  <c r="X187" i="14"/>
  <c r="W187" i="14"/>
  <c r="V187" i="14"/>
  <c r="U187" i="14"/>
  <c r="T187" i="14"/>
  <c r="S187" i="14"/>
  <c r="O187" i="14"/>
  <c r="K187" i="14"/>
  <c r="Z186" i="14"/>
  <c r="Y186" i="14"/>
  <c r="X186" i="14"/>
  <c r="W186" i="14"/>
  <c r="V186" i="14"/>
  <c r="U186" i="14"/>
  <c r="T186" i="14"/>
  <c r="S186" i="14"/>
  <c r="R134" i="14" s="1"/>
  <c r="O186" i="14"/>
  <c r="K186" i="14"/>
  <c r="Z185" i="14"/>
  <c r="Y185" i="14"/>
  <c r="X185" i="14"/>
  <c r="W185" i="14"/>
  <c r="R138" i="14" s="1"/>
  <c r="V185" i="14"/>
  <c r="U185" i="14"/>
  <c r="T185" i="14"/>
  <c r="S185" i="14"/>
  <c r="O185" i="14"/>
  <c r="K185" i="14"/>
  <c r="B185" i="14"/>
  <c r="C185" i="14" s="1"/>
  <c r="B186" i="14" s="1"/>
  <c r="C186" i="14" s="1"/>
  <c r="B187" i="14" s="1"/>
  <c r="C187" i="14" s="1"/>
  <c r="B188" i="14" s="1"/>
  <c r="C188" i="14" s="1"/>
  <c r="B189" i="14" s="1"/>
  <c r="C189" i="14" s="1"/>
  <c r="B190" i="14" s="1"/>
  <c r="C190" i="14" s="1"/>
  <c r="B191" i="14" s="1"/>
  <c r="C191" i="14" s="1"/>
  <c r="B192" i="14" s="1"/>
  <c r="C192" i="14" s="1"/>
  <c r="B193" i="14" s="1"/>
  <c r="C193" i="14" s="1"/>
  <c r="B194" i="14" s="1"/>
  <c r="C194" i="14" s="1"/>
  <c r="B195" i="14" s="1"/>
  <c r="C195" i="14" s="1"/>
  <c r="A185" i="14"/>
  <c r="Z184" i="14"/>
  <c r="Y184" i="14"/>
  <c r="X184" i="14"/>
  <c r="W184" i="14"/>
  <c r="V184" i="14"/>
  <c r="U184" i="14"/>
  <c r="T184" i="14"/>
  <c r="R135" i="14" s="1"/>
  <c r="S184" i="14"/>
  <c r="O184" i="14"/>
  <c r="K184" i="14"/>
  <c r="Z183" i="14"/>
  <c r="Y183" i="14"/>
  <c r="X183" i="14"/>
  <c r="W183" i="14"/>
  <c r="V183" i="14"/>
  <c r="U183" i="14"/>
  <c r="T183" i="14"/>
  <c r="S183" i="14"/>
  <c r="O183" i="14"/>
  <c r="K183" i="14"/>
  <c r="Z182" i="14"/>
  <c r="Y182" i="14"/>
  <c r="X182" i="14"/>
  <c r="W182" i="14"/>
  <c r="V182" i="14"/>
  <c r="U182" i="14"/>
  <c r="T182" i="14"/>
  <c r="S182" i="14"/>
  <c r="O182" i="14"/>
  <c r="K182" i="14"/>
  <c r="Z181" i="14"/>
  <c r="Y181" i="14"/>
  <c r="X181" i="14"/>
  <c r="W181" i="14"/>
  <c r="V181" i="14"/>
  <c r="U181" i="14"/>
  <c r="T181" i="14"/>
  <c r="S181" i="14"/>
  <c r="O181" i="14"/>
  <c r="K181" i="14"/>
  <c r="Z180" i="14"/>
  <c r="Y180" i="14"/>
  <c r="X180" i="14"/>
  <c r="W180" i="14"/>
  <c r="V180" i="14"/>
  <c r="U180" i="14"/>
  <c r="T180" i="14"/>
  <c r="S180" i="14"/>
  <c r="O180" i="14"/>
  <c r="K180" i="14"/>
  <c r="Z179" i="14"/>
  <c r="Y179" i="14"/>
  <c r="X179" i="14"/>
  <c r="W179" i="14"/>
  <c r="V179" i="14"/>
  <c r="U179" i="14"/>
  <c r="T179" i="14"/>
  <c r="S179" i="14"/>
  <c r="O179" i="14"/>
  <c r="K179" i="14"/>
  <c r="Z178" i="14"/>
  <c r="Y178" i="14"/>
  <c r="X178" i="14"/>
  <c r="W178" i="14"/>
  <c r="V178" i="14"/>
  <c r="U178" i="14"/>
  <c r="T178" i="14"/>
  <c r="S178" i="14"/>
  <c r="O178" i="14"/>
  <c r="K178" i="14"/>
  <c r="Z177" i="14"/>
  <c r="Y177" i="14"/>
  <c r="X177" i="14"/>
  <c r="W177" i="14"/>
  <c r="V177" i="14"/>
  <c r="U177" i="14"/>
  <c r="T177" i="14"/>
  <c r="S177" i="14"/>
  <c r="O177" i="14"/>
  <c r="K177" i="14"/>
  <c r="Z176" i="14"/>
  <c r="Y176" i="14"/>
  <c r="X176" i="14"/>
  <c r="W176" i="14"/>
  <c r="V176" i="14"/>
  <c r="U176" i="14"/>
  <c r="T176" i="14"/>
  <c r="S176" i="14"/>
  <c r="O176" i="14"/>
  <c r="K176" i="14"/>
  <c r="Z175" i="14"/>
  <c r="Y175" i="14"/>
  <c r="X175" i="14"/>
  <c r="Q139" i="14" s="1"/>
  <c r="W175" i="14"/>
  <c r="V175" i="14"/>
  <c r="U175" i="14"/>
  <c r="T175" i="14"/>
  <c r="S175" i="14"/>
  <c r="O175" i="14"/>
  <c r="K175" i="14"/>
  <c r="Z174" i="14"/>
  <c r="Y174" i="14"/>
  <c r="X174" i="14"/>
  <c r="W174" i="14"/>
  <c r="V174" i="14"/>
  <c r="U174" i="14"/>
  <c r="T174" i="14"/>
  <c r="Q135" i="14" s="1"/>
  <c r="S174" i="14"/>
  <c r="O174" i="14"/>
  <c r="K174" i="14"/>
  <c r="B174" i="14"/>
  <c r="C174" i="14" s="1"/>
  <c r="B175" i="14" s="1"/>
  <c r="C175" i="14" s="1"/>
  <c r="B176" i="14" s="1"/>
  <c r="C176" i="14" s="1"/>
  <c r="B177" i="14" s="1"/>
  <c r="C177" i="14" s="1"/>
  <c r="B178" i="14" s="1"/>
  <c r="C178" i="14" s="1"/>
  <c r="B179" i="14" s="1"/>
  <c r="C179" i="14" s="1"/>
  <c r="B180" i="14" s="1"/>
  <c r="C180" i="14" s="1"/>
  <c r="B181" i="14" s="1"/>
  <c r="C181" i="14" s="1"/>
  <c r="B182" i="14" s="1"/>
  <c r="C182" i="14" s="1"/>
  <c r="B183" i="14" s="1"/>
  <c r="C183" i="14" s="1"/>
  <c r="B184" i="14" s="1"/>
  <c r="C184" i="14" s="1"/>
  <c r="A174" i="14"/>
  <c r="Z173" i="14"/>
  <c r="Y173" i="14"/>
  <c r="Q140" i="14" s="1"/>
  <c r="X173" i="14"/>
  <c r="W173" i="14"/>
  <c r="V173" i="14"/>
  <c r="U173" i="14"/>
  <c r="T173" i="14"/>
  <c r="S173" i="14"/>
  <c r="O173" i="14"/>
  <c r="K173" i="14"/>
  <c r="Z172" i="14"/>
  <c r="Y172" i="14"/>
  <c r="X172" i="14"/>
  <c r="W172" i="14"/>
  <c r="V172" i="14"/>
  <c r="U172" i="14"/>
  <c r="T172" i="14"/>
  <c r="S172" i="14"/>
  <c r="O172" i="14"/>
  <c r="K172" i="14"/>
  <c r="Z171" i="14"/>
  <c r="Y171" i="14"/>
  <c r="X171" i="14"/>
  <c r="W171" i="14"/>
  <c r="V171" i="14"/>
  <c r="U171" i="14"/>
  <c r="T171" i="14"/>
  <c r="S171" i="14"/>
  <c r="O171" i="14"/>
  <c r="K171" i="14"/>
  <c r="Z170" i="14"/>
  <c r="Y170" i="14"/>
  <c r="X170" i="14"/>
  <c r="W170" i="14"/>
  <c r="V170" i="14"/>
  <c r="U170" i="14"/>
  <c r="T170" i="14"/>
  <c r="S170" i="14"/>
  <c r="O170" i="14"/>
  <c r="K170" i="14"/>
  <c r="Z169" i="14"/>
  <c r="Y169" i="14"/>
  <c r="X169" i="14"/>
  <c r="W169" i="14"/>
  <c r="V169" i="14"/>
  <c r="T169" i="14"/>
  <c r="S169" i="14"/>
  <c r="O169" i="14"/>
  <c r="K169" i="14"/>
  <c r="U169" i="14" s="1"/>
  <c r="Z168" i="14"/>
  <c r="Y168" i="14"/>
  <c r="X168" i="14"/>
  <c r="W168" i="14"/>
  <c r="V168" i="14"/>
  <c r="T168" i="14"/>
  <c r="S168" i="14"/>
  <c r="O168" i="14"/>
  <c r="K168" i="14"/>
  <c r="U168" i="14" s="1"/>
  <c r="Z167" i="14"/>
  <c r="Y167" i="14"/>
  <c r="X167" i="14"/>
  <c r="W167" i="14"/>
  <c r="V167" i="14"/>
  <c r="T167" i="14"/>
  <c r="S167" i="14"/>
  <c r="O167" i="14"/>
  <c r="K167" i="14"/>
  <c r="U167" i="14" s="1"/>
  <c r="Z166" i="14"/>
  <c r="Y166" i="14"/>
  <c r="X166" i="14"/>
  <c r="W166" i="14"/>
  <c r="V166" i="14"/>
  <c r="U166" i="14"/>
  <c r="T166" i="14"/>
  <c r="S166" i="14"/>
  <c r="O166" i="14"/>
  <c r="K166" i="14"/>
  <c r="Z165" i="14"/>
  <c r="Y165" i="14"/>
  <c r="X165" i="14"/>
  <c r="W165" i="14"/>
  <c r="V165" i="14"/>
  <c r="T165" i="14"/>
  <c r="S165" i="14"/>
  <c r="O165" i="14"/>
  <c r="K165" i="14"/>
  <c r="U165" i="14" s="1"/>
  <c r="Z164" i="14"/>
  <c r="Y164" i="14"/>
  <c r="X164" i="14"/>
  <c r="W164" i="14"/>
  <c r="V164" i="14"/>
  <c r="T164" i="14"/>
  <c r="S164" i="14"/>
  <c r="O164" i="14"/>
  <c r="K164" i="14"/>
  <c r="U164" i="14" s="1"/>
  <c r="Z163" i="14"/>
  <c r="Y163" i="14"/>
  <c r="X163" i="14"/>
  <c r="W163" i="14"/>
  <c r="V163" i="14"/>
  <c r="U163" i="14"/>
  <c r="T163" i="14"/>
  <c r="S163" i="14"/>
  <c r="O163" i="14"/>
  <c r="K163" i="14"/>
  <c r="Z162" i="14"/>
  <c r="Y162" i="14"/>
  <c r="X162" i="14"/>
  <c r="W162" i="14"/>
  <c r="V162" i="14"/>
  <c r="U162" i="14"/>
  <c r="T162" i="14"/>
  <c r="S162" i="14"/>
  <c r="O162" i="14"/>
  <c r="K162" i="14"/>
  <c r="B162" i="14"/>
  <c r="C162" i="14" s="1"/>
  <c r="B163" i="14" s="1"/>
  <c r="C163" i="14" s="1"/>
  <c r="B164" i="14" s="1"/>
  <c r="C164" i="14" s="1"/>
  <c r="B165" i="14" s="1"/>
  <c r="C165" i="14" s="1"/>
  <c r="B166" i="14" s="1"/>
  <c r="C166" i="14" s="1"/>
  <c r="B167" i="14" s="1"/>
  <c r="C167" i="14" s="1"/>
  <c r="B168" i="14" s="1"/>
  <c r="C168" i="14" s="1"/>
  <c r="B169" i="14" s="1"/>
  <c r="C169" i="14" s="1"/>
  <c r="B170" i="14" s="1"/>
  <c r="C170" i="14" s="1"/>
  <c r="B171" i="14" s="1"/>
  <c r="C171" i="14" s="1"/>
  <c r="B172" i="14" s="1"/>
  <c r="C172" i="14" s="1"/>
  <c r="B173" i="14" s="1"/>
  <c r="C173" i="14" s="1"/>
  <c r="A162" i="14"/>
  <c r="L158" i="14"/>
  <c r="K157" i="14"/>
  <c r="K156" i="14"/>
  <c r="K155" i="14"/>
  <c r="K154" i="14"/>
  <c r="K153" i="14"/>
  <c r="K152" i="14"/>
  <c r="K158" i="14" s="1"/>
  <c r="K146" i="14"/>
  <c r="G146" i="14" s="1"/>
  <c r="F146" i="14"/>
  <c r="D146" i="14"/>
  <c r="A146" i="14"/>
  <c r="L144" i="14"/>
  <c r="K144" i="14"/>
  <c r="G144" i="14"/>
  <c r="F144" i="14"/>
  <c r="D144" i="14"/>
  <c r="A144" i="14"/>
  <c r="K142" i="14"/>
  <c r="G142" i="14" s="1"/>
  <c r="F142" i="14"/>
  <c r="D142" i="14"/>
  <c r="A142" i="14"/>
  <c r="R141" i="14"/>
  <c r="Q141" i="14"/>
  <c r="U140" i="14"/>
  <c r="S140" i="14"/>
  <c r="R140" i="14"/>
  <c r="K140" i="14"/>
  <c r="G140" i="14" s="1"/>
  <c r="F140" i="14"/>
  <c r="D140" i="14"/>
  <c r="A140" i="14"/>
  <c r="T139" i="14"/>
  <c r="S139" i="14"/>
  <c r="R139" i="14"/>
  <c r="U138" i="14"/>
  <c r="Q138" i="14"/>
  <c r="K138" i="14"/>
  <c r="G138" i="14" s="1"/>
  <c r="F138" i="14"/>
  <c r="D138" i="14"/>
  <c r="J138" i="14" s="1"/>
  <c r="A138" i="14"/>
  <c r="T137" i="14"/>
  <c r="R137" i="14"/>
  <c r="Q137" i="14"/>
  <c r="U136" i="14"/>
  <c r="S136" i="14"/>
  <c r="R136" i="14"/>
  <c r="Q136" i="14"/>
  <c r="K136" i="14"/>
  <c r="F136" i="14"/>
  <c r="D136" i="14"/>
  <c r="T21" i="32" s="1"/>
  <c r="A136" i="14"/>
  <c r="T135" i="14"/>
  <c r="S135" i="14"/>
  <c r="U134" i="14"/>
  <c r="U142" i="14" s="1"/>
  <c r="S134" i="14"/>
  <c r="S142" i="14" s="1"/>
  <c r="Q134" i="14"/>
  <c r="H138" i="14" s="1"/>
  <c r="Z113" i="14"/>
  <c r="Y113" i="14"/>
  <c r="X113" i="14"/>
  <c r="W113" i="14"/>
  <c r="V113" i="14"/>
  <c r="U113" i="14"/>
  <c r="T113" i="14"/>
  <c r="S113" i="14"/>
  <c r="O113" i="14"/>
  <c r="K113" i="14"/>
  <c r="Z112" i="14"/>
  <c r="Y112" i="14"/>
  <c r="X112" i="14"/>
  <c r="W112" i="14"/>
  <c r="V112" i="14"/>
  <c r="U112" i="14"/>
  <c r="T112" i="14"/>
  <c r="S112" i="14"/>
  <c r="O112" i="14"/>
  <c r="K112" i="14"/>
  <c r="Z111" i="14"/>
  <c r="Y111" i="14"/>
  <c r="X111" i="14"/>
  <c r="W111" i="14"/>
  <c r="V111" i="14"/>
  <c r="U111" i="14"/>
  <c r="T111" i="14"/>
  <c r="S111" i="14"/>
  <c r="O111" i="14"/>
  <c r="K111" i="14"/>
  <c r="Z110" i="14"/>
  <c r="Y110" i="14"/>
  <c r="X110" i="14"/>
  <c r="W110" i="14"/>
  <c r="V110" i="14"/>
  <c r="U110" i="14"/>
  <c r="T110" i="14"/>
  <c r="S110" i="14"/>
  <c r="O110" i="14"/>
  <c r="K110" i="14"/>
  <c r="Z109" i="14"/>
  <c r="Y109" i="14"/>
  <c r="X109" i="14"/>
  <c r="W109" i="14"/>
  <c r="V109" i="14"/>
  <c r="U109" i="14"/>
  <c r="T109" i="14"/>
  <c r="S109" i="14"/>
  <c r="O109" i="14"/>
  <c r="K109" i="14"/>
  <c r="Z108" i="14"/>
  <c r="Y108" i="14"/>
  <c r="X108" i="14"/>
  <c r="W108" i="14"/>
  <c r="V108" i="14"/>
  <c r="U108" i="14"/>
  <c r="T108" i="14"/>
  <c r="S108" i="14"/>
  <c r="O108" i="14"/>
  <c r="K108" i="14"/>
  <c r="Z107" i="14"/>
  <c r="Y107" i="14"/>
  <c r="X107" i="14"/>
  <c r="W107" i="14"/>
  <c r="V107" i="14"/>
  <c r="U107" i="14"/>
  <c r="T107" i="14"/>
  <c r="S107" i="14"/>
  <c r="O107" i="14"/>
  <c r="K107" i="14"/>
  <c r="Z106" i="14"/>
  <c r="Y106" i="14"/>
  <c r="X106" i="14"/>
  <c r="W106" i="14"/>
  <c r="U23" i="14" s="1"/>
  <c r="V106" i="14"/>
  <c r="U106" i="14"/>
  <c r="T106" i="14"/>
  <c r="S106" i="14"/>
  <c r="O106" i="14"/>
  <c r="K106" i="14"/>
  <c r="Z105" i="14"/>
  <c r="Y105" i="14"/>
  <c r="U25" i="14" s="1"/>
  <c r="X105" i="14"/>
  <c r="W105" i="14"/>
  <c r="V105" i="14"/>
  <c r="U105" i="14"/>
  <c r="T105" i="14"/>
  <c r="S105" i="14"/>
  <c r="O105" i="14"/>
  <c r="K105" i="14"/>
  <c r="Z104" i="14"/>
  <c r="Y104" i="14"/>
  <c r="X104" i="14"/>
  <c r="W104" i="14"/>
  <c r="V104" i="14"/>
  <c r="U104" i="14"/>
  <c r="T104" i="14"/>
  <c r="S104" i="14"/>
  <c r="U19" i="14" s="1"/>
  <c r="O104" i="14"/>
  <c r="K104" i="14"/>
  <c r="Z103" i="14"/>
  <c r="Y103" i="14"/>
  <c r="X103" i="14"/>
  <c r="W103" i="14"/>
  <c r="V103" i="14"/>
  <c r="U103" i="14"/>
  <c r="U21" i="14" s="1"/>
  <c r="T103" i="14"/>
  <c r="S103" i="14"/>
  <c r="O103" i="14"/>
  <c r="K103" i="14"/>
  <c r="A103" i="14"/>
  <c r="Z102" i="14"/>
  <c r="Y102" i="14"/>
  <c r="X102" i="14"/>
  <c r="U24" i="14" s="1"/>
  <c r="W102" i="14"/>
  <c r="V102" i="14"/>
  <c r="U102" i="14"/>
  <c r="T102" i="14"/>
  <c r="S102" i="14"/>
  <c r="O102" i="14"/>
  <c r="K102" i="14"/>
  <c r="Z101" i="14"/>
  <c r="Y101" i="14"/>
  <c r="X101" i="14"/>
  <c r="W101" i="14"/>
  <c r="V101" i="14"/>
  <c r="U101" i="14"/>
  <c r="T101" i="14"/>
  <c r="S101" i="14"/>
  <c r="O101" i="14"/>
  <c r="K101" i="14"/>
  <c r="Z100" i="14"/>
  <c r="Y100" i="14"/>
  <c r="X100" i="14"/>
  <c r="W100" i="14"/>
  <c r="V100" i="14"/>
  <c r="U100" i="14"/>
  <c r="T100" i="14"/>
  <c r="S100" i="14"/>
  <c r="O100" i="14"/>
  <c r="K100" i="14"/>
  <c r="Z99" i="14"/>
  <c r="Y99" i="14"/>
  <c r="X99" i="14"/>
  <c r="W99" i="14"/>
  <c r="V99" i="14"/>
  <c r="U99" i="14"/>
  <c r="T99" i="14"/>
  <c r="S99" i="14"/>
  <c r="O99" i="14"/>
  <c r="K99" i="14"/>
  <c r="Z98" i="14"/>
  <c r="Y98" i="14"/>
  <c r="X98" i="14"/>
  <c r="W98" i="14"/>
  <c r="V98" i="14"/>
  <c r="U98" i="14"/>
  <c r="T98" i="14"/>
  <c r="S98" i="14"/>
  <c r="O98" i="14"/>
  <c r="K98" i="14"/>
  <c r="Z97" i="14"/>
  <c r="Y97" i="14"/>
  <c r="X97" i="14"/>
  <c r="W97" i="14"/>
  <c r="V97" i="14"/>
  <c r="U97" i="14"/>
  <c r="T97" i="14"/>
  <c r="S97" i="14"/>
  <c r="O97" i="14"/>
  <c r="K97" i="14"/>
  <c r="Z96" i="14"/>
  <c r="Y96" i="14"/>
  <c r="X96" i="14"/>
  <c r="W96" i="14"/>
  <c r="V96" i="14"/>
  <c r="U96" i="14"/>
  <c r="T96" i="14"/>
  <c r="S96" i="14"/>
  <c r="O96" i="14"/>
  <c r="K96" i="14"/>
  <c r="Z95" i="14"/>
  <c r="Y95" i="14"/>
  <c r="X95" i="14"/>
  <c r="W95" i="14"/>
  <c r="V95" i="14"/>
  <c r="T22" i="14" s="1"/>
  <c r="U95" i="14"/>
  <c r="T95" i="14"/>
  <c r="S95" i="14"/>
  <c r="O95" i="14"/>
  <c r="K95" i="14"/>
  <c r="Z94" i="14"/>
  <c r="Y94" i="14"/>
  <c r="X94" i="14"/>
  <c r="T24" i="14" s="1"/>
  <c r="W94" i="14"/>
  <c r="V94" i="14"/>
  <c r="U94" i="14"/>
  <c r="T94" i="14"/>
  <c r="S94" i="14"/>
  <c r="O94" i="14"/>
  <c r="K94" i="14"/>
  <c r="Z93" i="14"/>
  <c r="T26" i="14" s="1"/>
  <c r="Y93" i="14"/>
  <c r="X93" i="14"/>
  <c r="W93" i="14"/>
  <c r="V93" i="14"/>
  <c r="U93" i="14"/>
  <c r="T93" i="14"/>
  <c r="S93" i="14"/>
  <c r="O93" i="14"/>
  <c r="K93" i="14"/>
  <c r="Z92" i="14"/>
  <c r="Y92" i="14"/>
  <c r="X92" i="14"/>
  <c r="W92" i="14"/>
  <c r="V92" i="14"/>
  <c r="U92" i="14"/>
  <c r="T92" i="14"/>
  <c r="T20" i="14" s="1"/>
  <c r="S92" i="14"/>
  <c r="O92" i="14"/>
  <c r="K92" i="14"/>
  <c r="A92" i="14"/>
  <c r="Z91" i="14"/>
  <c r="Y91" i="14"/>
  <c r="X91" i="14"/>
  <c r="W91" i="14"/>
  <c r="T23" i="14" s="1"/>
  <c r="V91" i="14"/>
  <c r="U91" i="14"/>
  <c r="T91" i="14"/>
  <c r="S91" i="14"/>
  <c r="O91" i="14"/>
  <c r="K91" i="14"/>
  <c r="Z90" i="14"/>
  <c r="Y90" i="14"/>
  <c r="X90" i="14"/>
  <c r="W90" i="14"/>
  <c r="V90" i="14"/>
  <c r="U90" i="14"/>
  <c r="T90" i="14"/>
  <c r="S90" i="14"/>
  <c r="O90" i="14"/>
  <c r="K90" i="14"/>
  <c r="Z89" i="14"/>
  <c r="Y89" i="14"/>
  <c r="X89" i="14"/>
  <c r="W89" i="14"/>
  <c r="V89" i="14"/>
  <c r="U89" i="14"/>
  <c r="T89" i="14"/>
  <c r="S89" i="14"/>
  <c r="O89" i="14"/>
  <c r="K89" i="14"/>
  <c r="Z88" i="14"/>
  <c r="Y88" i="14"/>
  <c r="X88" i="14"/>
  <c r="W88" i="14"/>
  <c r="V88" i="14"/>
  <c r="U88" i="14"/>
  <c r="T88" i="14"/>
  <c r="S88" i="14"/>
  <c r="O88" i="14"/>
  <c r="K88" i="14"/>
  <c r="Z87" i="14"/>
  <c r="Y87" i="14"/>
  <c r="X87" i="14"/>
  <c r="W87" i="14"/>
  <c r="V87" i="14"/>
  <c r="U87" i="14"/>
  <c r="T87" i="14"/>
  <c r="S87" i="14"/>
  <c r="O87" i="14"/>
  <c r="K87" i="14"/>
  <c r="Z86" i="14"/>
  <c r="Y86" i="14"/>
  <c r="X86" i="14"/>
  <c r="W86" i="14"/>
  <c r="V86" i="14"/>
  <c r="U86" i="14"/>
  <c r="T86" i="14"/>
  <c r="S86" i="14"/>
  <c r="O86" i="14"/>
  <c r="K86" i="14"/>
  <c r="Z85" i="14"/>
  <c r="Y85" i="14"/>
  <c r="X85" i="14"/>
  <c r="W85" i="14"/>
  <c r="V85" i="14"/>
  <c r="U85" i="14"/>
  <c r="T85" i="14"/>
  <c r="S85" i="14"/>
  <c r="O85" i="14"/>
  <c r="K85" i="14"/>
  <c r="Z84" i="14"/>
  <c r="Y84" i="14"/>
  <c r="X84" i="14"/>
  <c r="W84" i="14"/>
  <c r="V84" i="14"/>
  <c r="U84" i="14"/>
  <c r="T84" i="14"/>
  <c r="S84" i="14"/>
  <c r="O84" i="14"/>
  <c r="K84" i="14"/>
  <c r="Z83" i="14"/>
  <c r="Y83" i="14"/>
  <c r="X83" i="14"/>
  <c r="W83" i="14"/>
  <c r="V83" i="14"/>
  <c r="U83" i="14"/>
  <c r="T83" i="14"/>
  <c r="S83" i="14"/>
  <c r="O83" i="14"/>
  <c r="K83" i="14"/>
  <c r="Z82" i="14"/>
  <c r="Y82" i="14"/>
  <c r="X82" i="14"/>
  <c r="W82" i="14"/>
  <c r="V82" i="14"/>
  <c r="U82" i="14"/>
  <c r="T82" i="14"/>
  <c r="S82" i="14"/>
  <c r="S19" i="14" s="1"/>
  <c r="O82" i="14"/>
  <c r="K82" i="14"/>
  <c r="Z81" i="14"/>
  <c r="Y81" i="14"/>
  <c r="X81" i="14"/>
  <c r="W81" i="14"/>
  <c r="V81" i="14"/>
  <c r="U81" i="14"/>
  <c r="T81" i="14"/>
  <c r="S81" i="14"/>
  <c r="O81" i="14"/>
  <c r="K81" i="14"/>
  <c r="B81" i="14"/>
  <c r="C81" i="14" s="1"/>
  <c r="B82" i="14" s="1"/>
  <c r="C82" i="14" s="1"/>
  <c r="B83" i="14" s="1"/>
  <c r="C83" i="14" s="1"/>
  <c r="B84" i="14" s="1"/>
  <c r="C84" i="14" s="1"/>
  <c r="B85" i="14" s="1"/>
  <c r="C85" i="14" s="1"/>
  <c r="B86" i="14" s="1"/>
  <c r="C86" i="14" s="1"/>
  <c r="B87" i="14" s="1"/>
  <c r="C87" i="14" s="1"/>
  <c r="B88" i="14" s="1"/>
  <c r="C88" i="14" s="1"/>
  <c r="B89" i="14" s="1"/>
  <c r="C89" i="14" s="1"/>
  <c r="B90" i="14" s="1"/>
  <c r="C90" i="14" s="1"/>
  <c r="B91" i="14" s="1"/>
  <c r="C91" i="14" s="1"/>
  <c r="A81" i="14"/>
  <c r="Z80" i="14"/>
  <c r="Y80" i="14"/>
  <c r="X80" i="14"/>
  <c r="W80" i="14"/>
  <c r="V80" i="14"/>
  <c r="U80" i="14"/>
  <c r="T80" i="14"/>
  <c r="S80" i="14"/>
  <c r="O80" i="14"/>
  <c r="K80" i="14"/>
  <c r="Z79" i="14"/>
  <c r="Y79" i="14"/>
  <c r="X79" i="14"/>
  <c r="W79" i="14"/>
  <c r="V79" i="14"/>
  <c r="U79" i="14"/>
  <c r="T79" i="14"/>
  <c r="S79" i="14"/>
  <c r="O79" i="14"/>
  <c r="K79" i="14"/>
  <c r="Z78" i="14"/>
  <c r="Y78" i="14"/>
  <c r="X78" i="14"/>
  <c r="W78" i="14"/>
  <c r="V78" i="14"/>
  <c r="U78" i="14"/>
  <c r="T78" i="14"/>
  <c r="S78" i="14"/>
  <c r="O78" i="14"/>
  <c r="K78" i="14"/>
  <c r="Z77" i="14"/>
  <c r="Y77" i="14"/>
  <c r="X77" i="14"/>
  <c r="W77" i="14"/>
  <c r="V77" i="14"/>
  <c r="U77" i="14"/>
  <c r="T77" i="14"/>
  <c r="S77" i="14"/>
  <c r="O77" i="14"/>
  <c r="K77" i="14"/>
  <c r="Z76" i="14"/>
  <c r="Y76" i="14"/>
  <c r="X76" i="14"/>
  <c r="W76" i="14"/>
  <c r="V76" i="14"/>
  <c r="U76" i="14"/>
  <c r="T76" i="14"/>
  <c r="S76" i="14"/>
  <c r="O76" i="14"/>
  <c r="K76" i="14"/>
  <c r="Z75" i="14"/>
  <c r="Y75" i="14"/>
  <c r="X75" i="14"/>
  <c r="W75" i="14"/>
  <c r="V75" i="14"/>
  <c r="U75" i="14"/>
  <c r="T75" i="14"/>
  <c r="S75" i="14"/>
  <c r="O75" i="14"/>
  <c r="K75" i="14"/>
  <c r="Z74" i="14"/>
  <c r="Y74" i="14"/>
  <c r="X74" i="14"/>
  <c r="W74" i="14"/>
  <c r="V74" i="14"/>
  <c r="U74" i="14"/>
  <c r="T74" i="14"/>
  <c r="S74" i="14"/>
  <c r="O74" i="14"/>
  <c r="K74" i="14"/>
  <c r="Z73" i="14"/>
  <c r="Y73" i="14"/>
  <c r="X73" i="14"/>
  <c r="W73" i="14"/>
  <c r="V73" i="14"/>
  <c r="U73" i="14"/>
  <c r="T73" i="14"/>
  <c r="S73" i="14"/>
  <c r="O73" i="14"/>
  <c r="K73" i="14"/>
  <c r="Z72" i="14"/>
  <c r="Y72" i="14"/>
  <c r="X72" i="14"/>
  <c r="W72" i="14"/>
  <c r="V72" i="14"/>
  <c r="U72" i="14"/>
  <c r="T72" i="14"/>
  <c r="S72" i="14"/>
  <c r="O72" i="14"/>
  <c r="K72" i="14"/>
  <c r="Z71" i="14"/>
  <c r="Y71" i="14"/>
  <c r="X71" i="14"/>
  <c r="R24" i="14" s="1"/>
  <c r="W71" i="14"/>
  <c r="V71" i="14"/>
  <c r="U71" i="14"/>
  <c r="T71" i="14"/>
  <c r="S71" i="14"/>
  <c r="O71" i="14"/>
  <c r="K71" i="14"/>
  <c r="Z70" i="14"/>
  <c r="Y70" i="14"/>
  <c r="X70" i="14"/>
  <c r="W70" i="14"/>
  <c r="V70" i="14"/>
  <c r="U70" i="14"/>
  <c r="T70" i="14"/>
  <c r="R20" i="14" s="1"/>
  <c r="S70" i="14"/>
  <c r="O70" i="14"/>
  <c r="K70" i="14"/>
  <c r="B70" i="14"/>
  <c r="C70" i="14" s="1"/>
  <c r="B71" i="14" s="1"/>
  <c r="C71" i="14" s="1"/>
  <c r="B72" i="14" s="1"/>
  <c r="C72" i="14" s="1"/>
  <c r="B73" i="14" s="1"/>
  <c r="C73" i="14" s="1"/>
  <c r="B74" i="14" s="1"/>
  <c r="C74" i="14" s="1"/>
  <c r="B75" i="14" s="1"/>
  <c r="C75" i="14" s="1"/>
  <c r="B76" i="14" s="1"/>
  <c r="C76" i="14" s="1"/>
  <c r="B77" i="14" s="1"/>
  <c r="C77" i="14" s="1"/>
  <c r="B78" i="14" s="1"/>
  <c r="C78" i="14" s="1"/>
  <c r="B79" i="14" s="1"/>
  <c r="C79" i="14" s="1"/>
  <c r="B80" i="14" s="1"/>
  <c r="C80" i="14" s="1"/>
  <c r="A70" i="14"/>
  <c r="Z69" i="14"/>
  <c r="Y69" i="14"/>
  <c r="R25" i="14" s="1"/>
  <c r="X69" i="14"/>
  <c r="W69" i="14"/>
  <c r="V69" i="14"/>
  <c r="U69" i="14"/>
  <c r="T69" i="14"/>
  <c r="S69" i="14"/>
  <c r="O69" i="14"/>
  <c r="K69" i="14"/>
  <c r="Z68" i="14"/>
  <c r="Y68" i="14"/>
  <c r="X68" i="14"/>
  <c r="W68" i="14"/>
  <c r="V68" i="14"/>
  <c r="U68" i="14"/>
  <c r="T68" i="14"/>
  <c r="S68" i="14"/>
  <c r="O68" i="14"/>
  <c r="K68" i="14"/>
  <c r="Z67" i="14"/>
  <c r="Y67" i="14"/>
  <c r="X67" i="14"/>
  <c r="W67" i="14"/>
  <c r="V67" i="14"/>
  <c r="U67" i="14"/>
  <c r="T67" i="14"/>
  <c r="S67" i="14"/>
  <c r="O67" i="14"/>
  <c r="K67" i="14"/>
  <c r="Z66" i="14"/>
  <c r="Y66" i="14"/>
  <c r="X66" i="14"/>
  <c r="W66" i="14"/>
  <c r="V66" i="14"/>
  <c r="U66" i="14"/>
  <c r="T66" i="14"/>
  <c r="S66" i="14"/>
  <c r="O66" i="14"/>
  <c r="K66" i="14"/>
  <c r="Z65" i="14"/>
  <c r="Y65" i="14"/>
  <c r="X65" i="14"/>
  <c r="W65" i="14"/>
  <c r="V65" i="14"/>
  <c r="U65" i="14"/>
  <c r="T65" i="14"/>
  <c r="S65" i="14"/>
  <c r="O65" i="14"/>
  <c r="K65" i="14"/>
  <c r="Z64" i="14"/>
  <c r="Y64" i="14"/>
  <c r="X64" i="14"/>
  <c r="W64" i="14"/>
  <c r="V64" i="14"/>
  <c r="U64" i="14"/>
  <c r="T64" i="14"/>
  <c r="S64" i="14"/>
  <c r="O64" i="14"/>
  <c r="K64" i="14"/>
  <c r="Z63" i="14"/>
  <c r="Y63" i="14"/>
  <c r="X63" i="14"/>
  <c r="W63" i="14"/>
  <c r="V63" i="14"/>
  <c r="U63" i="14"/>
  <c r="T63" i="14"/>
  <c r="S63" i="14"/>
  <c r="O63" i="14"/>
  <c r="K63" i="14"/>
  <c r="Z62" i="14"/>
  <c r="Y62" i="14"/>
  <c r="X62" i="14"/>
  <c r="W62" i="14"/>
  <c r="V62" i="14"/>
  <c r="U62" i="14"/>
  <c r="T62" i="14"/>
  <c r="S62" i="14"/>
  <c r="O62" i="14"/>
  <c r="K62" i="14"/>
  <c r="Z61" i="14"/>
  <c r="Y61" i="14"/>
  <c r="X61" i="14"/>
  <c r="W61" i="14"/>
  <c r="V61" i="14"/>
  <c r="U61" i="14"/>
  <c r="T61" i="14"/>
  <c r="S61" i="14"/>
  <c r="O61" i="14"/>
  <c r="K61" i="14"/>
  <c r="Z60" i="14"/>
  <c r="Y60" i="14"/>
  <c r="X60" i="14"/>
  <c r="W60" i="14"/>
  <c r="V60" i="14"/>
  <c r="U60" i="14"/>
  <c r="Q21" i="14" s="1"/>
  <c r="T60" i="14"/>
  <c r="S60" i="14"/>
  <c r="O60" i="14"/>
  <c r="K60" i="14"/>
  <c r="Z59" i="14"/>
  <c r="Y59" i="14"/>
  <c r="Q25" i="14" s="1"/>
  <c r="X59" i="14"/>
  <c r="W59" i="14"/>
  <c r="V59" i="14"/>
  <c r="U59" i="14"/>
  <c r="T59" i="14"/>
  <c r="S59" i="14"/>
  <c r="O59" i="14"/>
  <c r="K59" i="14"/>
  <c r="B59" i="14"/>
  <c r="C59" i="14" s="1"/>
  <c r="B60" i="14" s="1"/>
  <c r="C60" i="14" s="1"/>
  <c r="B61" i="14" s="1"/>
  <c r="C61" i="14" s="1"/>
  <c r="B62" i="14" s="1"/>
  <c r="C62" i="14" s="1"/>
  <c r="B63" i="14" s="1"/>
  <c r="C63" i="14" s="1"/>
  <c r="B64" i="14" s="1"/>
  <c r="C64" i="14" s="1"/>
  <c r="B65" i="14" s="1"/>
  <c r="C65" i="14" s="1"/>
  <c r="B66" i="14" s="1"/>
  <c r="C66" i="14" s="1"/>
  <c r="B67" i="14" s="1"/>
  <c r="C67" i="14" s="1"/>
  <c r="B68" i="14" s="1"/>
  <c r="C68" i="14" s="1"/>
  <c r="B69" i="14" s="1"/>
  <c r="C69" i="14" s="1"/>
  <c r="A59" i="14"/>
  <c r="Z58" i="14"/>
  <c r="Y58" i="14"/>
  <c r="X58" i="14"/>
  <c r="W58" i="14"/>
  <c r="V58" i="14"/>
  <c r="Q22" i="14" s="1"/>
  <c r="U58" i="14"/>
  <c r="T58" i="14"/>
  <c r="S58" i="14"/>
  <c r="O58" i="14"/>
  <c r="K58" i="14"/>
  <c r="Z57" i="14"/>
  <c r="Y57" i="14"/>
  <c r="X57" i="14"/>
  <c r="W57" i="14"/>
  <c r="V57" i="14"/>
  <c r="U57" i="14"/>
  <c r="T57" i="14"/>
  <c r="S57" i="14"/>
  <c r="O57" i="14"/>
  <c r="K57" i="14"/>
  <c r="Z56" i="14"/>
  <c r="Y56" i="14"/>
  <c r="X56" i="14"/>
  <c r="W56" i="14"/>
  <c r="V56" i="14"/>
  <c r="U56" i="14"/>
  <c r="T56" i="14"/>
  <c r="S56" i="14"/>
  <c r="O56" i="14"/>
  <c r="K56" i="14"/>
  <c r="Z55" i="14"/>
  <c r="Y55" i="14"/>
  <c r="X55" i="14"/>
  <c r="W55" i="14"/>
  <c r="V55" i="14"/>
  <c r="U55" i="14"/>
  <c r="T55" i="14"/>
  <c r="S55" i="14"/>
  <c r="O55" i="14"/>
  <c r="K55" i="14"/>
  <c r="Z54" i="14"/>
  <c r="Y54" i="14"/>
  <c r="X54" i="14"/>
  <c r="W54" i="14"/>
  <c r="V54" i="14"/>
  <c r="U54" i="14"/>
  <c r="T54" i="14"/>
  <c r="S54" i="14"/>
  <c r="O54" i="14"/>
  <c r="K54" i="14"/>
  <c r="Z53" i="14"/>
  <c r="Y53" i="14"/>
  <c r="X53" i="14"/>
  <c r="W53" i="14"/>
  <c r="V53" i="14"/>
  <c r="U53" i="14"/>
  <c r="T53" i="14"/>
  <c r="O53" i="14"/>
  <c r="K53" i="14"/>
  <c r="S53" i="14" s="1"/>
  <c r="Z52" i="14"/>
  <c r="Y52" i="14"/>
  <c r="X52" i="14"/>
  <c r="W52" i="14"/>
  <c r="V52" i="14"/>
  <c r="U52" i="14"/>
  <c r="T52" i="14"/>
  <c r="O52" i="14"/>
  <c r="K52" i="14"/>
  <c r="S52" i="14" s="1"/>
  <c r="Z51" i="14"/>
  <c r="Y51" i="14"/>
  <c r="X51" i="14"/>
  <c r="W51" i="14"/>
  <c r="V51" i="14"/>
  <c r="T51" i="14"/>
  <c r="S51" i="14"/>
  <c r="O51" i="14"/>
  <c r="K51" i="14"/>
  <c r="U51" i="14" s="1"/>
  <c r="Z50" i="14"/>
  <c r="Y50" i="14"/>
  <c r="X50" i="14"/>
  <c r="W50" i="14"/>
  <c r="V50" i="14"/>
  <c r="U50" i="14"/>
  <c r="S50" i="14"/>
  <c r="O50" i="14"/>
  <c r="K50" i="14"/>
  <c r="T50" i="14" s="1"/>
  <c r="Z49" i="14"/>
  <c r="Y49" i="14"/>
  <c r="X49" i="14"/>
  <c r="V49" i="14"/>
  <c r="U49" i="14"/>
  <c r="T49" i="14"/>
  <c r="S49" i="14"/>
  <c r="O49" i="14"/>
  <c r="K49" i="14"/>
  <c r="W49" i="14" s="1"/>
  <c r="Z48" i="14"/>
  <c r="Y48" i="14"/>
  <c r="X48" i="14"/>
  <c r="W48" i="14"/>
  <c r="V48" i="14"/>
  <c r="U48" i="14"/>
  <c r="T48" i="14"/>
  <c r="O48" i="14"/>
  <c r="K48" i="14"/>
  <c r="S48" i="14" s="1"/>
  <c r="Z47" i="14"/>
  <c r="Y47" i="14"/>
  <c r="X47" i="14"/>
  <c r="W47" i="14"/>
  <c r="V47" i="14"/>
  <c r="T47" i="14"/>
  <c r="S47" i="14"/>
  <c r="O47" i="14"/>
  <c r="K47" i="14"/>
  <c r="U47" i="14" s="1"/>
  <c r="C47" i="14"/>
  <c r="B48" i="14" s="1"/>
  <c r="C48" i="14" s="1"/>
  <c r="B49" i="14" s="1"/>
  <c r="C49" i="14" s="1"/>
  <c r="B50" i="14" s="1"/>
  <c r="C50" i="14" s="1"/>
  <c r="B51" i="14" s="1"/>
  <c r="C51" i="14" s="1"/>
  <c r="B52" i="14" s="1"/>
  <c r="C52" i="14" s="1"/>
  <c r="B53" i="14" s="1"/>
  <c r="C53" i="14" s="1"/>
  <c r="B54" i="14" s="1"/>
  <c r="C54" i="14" s="1"/>
  <c r="B55" i="14" s="1"/>
  <c r="C55" i="14" s="1"/>
  <c r="B56" i="14" s="1"/>
  <c r="C56" i="14" s="1"/>
  <c r="B57" i="14" s="1"/>
  <c r="C57" i="14" s="1"/>
  <c r="B58" i="14" s="1"/>
  <c r="C58" i="14" s="1"/>
  <c r="B47" i="14"/>
  <c r="A47" i="14"/>
  <c r="L43" i="14"/>
  <c r="K42" i="14"/>
  <c r="K41" i="14"/>
  <c r="K40" i="14"/>
  <c r="K39" i="14"/>
  <c r="K38" i="14"/>
  <c r="K37" i="14"/>
  <c r="K31" i="14"/>
  <c r="L31" i="14" s="1"/>
  <c r="F31" i="14"/>
  <c r="D31" i="14"/>
  <c r="A31" i="14"/>
  <c r="K29" i="14"/>
  <c r="L29" i="14" s="1"/>
  <c r="G29" i="14"/>
  <c r="F29" i="14"/>
  <c r="D29" i="14"/>
  <c r="A29" i="14"/>
  <c r="K27" i="14"/>
  <c r="G27" i="14" s="1"/>
  <c r="F27" i="14"/>
  <c r="D27" i="14"/>
  <c r="A27" i="14"/>
  <c r="U26" i="14"/>
  <c r="S26" i="14"/>
  <c r="R26" i="14"/>
  <c r="Q26" i="14"/>
  <c r="T25" i="14"/>
  <c r="S25" i="14"/>
  <c r="K25" i="14"/>
  <c r="G25" i="14" s="1"/>
  <c r="F25" i="14"/>
  <c r="D25" i="14"/>
  <c r="A25" i="14"/>
  <c r="S24" i="14"/>
  <c r="Q24" i="14"/>
  <c r="S23" i="14"/>
  <c r="R23" i="14"/>
  <c r="Q23" i="14"/>
  <c r="K23" i="14"/>
  <c r="G23" i="14" s="1"/>
  <c r="H23" i="14"/>
  <c r="F23" i="14"/>
  <c r="D23" i="14"/>
  <c r="J23" i="14" s="1"/>
  <c r="A23" i="14"/>
  <c r="U22" i="14"/>
  <c r="S22" i="14"/>
  <c r="R22" i="14"/>
  <c r="T21" i="14"/>
  <c r="S21" i="14"/>
  <c r="R21" i="14"/>
  <c r="K21" i="14"/>
  <c r="F21" i="14"/>
  <c r="D21" i="14"/>
  <c r="T5" i="32" s="1"/>
  <c r="A21" i="14"/>
  <c r="U20" i="14"/>
  <c r="S20" i="14"/>
  <c r="Q20" i="14"/>
  <c r="T19" i="14"/>
  <c r="H29" i="14" s="1"/>
  <c r="J29" i="14" s="1"/>
  <c r="L30" i="14" s="1"/>
  <c r="R19" i="14"/>
  <c r="Q19" i="14"/>
  <c r="Z228" i="13"/>
  <c r="Y228" i="13"/>
  <c r="X228" i="13"/>
  <c r="W228" i="13"/>
  <c r="V228" i="13"/>
  <c r="U228" i="13"/>
  <c r="T228" i="13"/>
  <c r="S228" i="13"/>
  <c r="O228" i="13"/>
  <c r="K228" i="13"/>
  <c r="Z227" i="13"/>
  <c r="Y227" i="13"/>
  <c r="X227" i="13"/>
  <c r="W227" i="13"/>
  <c r="V227" i="13"/>
  <c r="U227" i="13"/>
  <c r="T227" i="13"/>
  <c r="S227" i="13"/>
  <c r="O227" i="13"/>
  <c r="K227" i="13"/>
  <c r="Z226" i="13"/>
  <c r="Y226" i="13"/>
  <c r="X226" i="13"/>
  <c r="W226" i="13"/>
  <c r="V226" i="13"/>
  <c r="U226" i="13"/>
  <c r="T226" i="13"/>
  <c r="S226" i="13"/>
  <c r="O226" i="13"/>
  <c r="K226" i="13"/>
  <c r="Z225" i="13"/>
  <c r="Y225" i="13"/>
  <c r="X225" i="13"/>
  <c r="W225" i="13"/>
  <c r="V225" i="13"/>
  <c r="U225" i="13"/>
  <c r="T225" i="13"/>
  <c r="S225" i="13"/>
  <c r="O225" i="13"/>
  <c r="K225" i="13"/>
  <c r="Z224" i="13"/>
  <c r="Y224" i="13"/>
  <c r="X224" i="13"/>
  <c r="W224" i="13"/>
  <c r="V224" i="13"/>
  <c r="U224" i="13"/>
  <c r="T224" i="13"/>
  <c r="S224" i="13"/>
  <c r="O224" i="13"/>
  <c r="K224" i="13"/>
  <c r="Z223" i="13"/>
  <c r="Y223" i="13"/>
  <c r="X223" i="13"/>
  <c r="W223" i="13"/>
  <c r="V223" i="13"/>
  <c r="U223" i="13"/>
  <c r="T223" i="13"/>
  <c r="S223" i="13"/>
  <c r="O223" i="13"/>
  <c r="K223" i="13"/>
  <c r="Z222" i="13"/>
  <c r="Y222" i="13"/>
  <c r="X222" i="13"/>
  <c r="W222" i="13"/>
  <c r="V222" i="13"/>
  <c r="U222" i="13"/>
  <c r="T222" i="13"/>
  <c r="S222" i="13"/>
  <c r="O222" i="13"/>
  <c r="K222" i="13"/>
  <c r="Z221" i="13"/>
  <c r="Y221" i="13"/>
  <c r="X221" i="13"/>
  <c r="W221" i="13"/>
  <c r="V221" i="13"/>
  <c r="U221" i="13"/>
  <c r="T221" i="13"/>
  <c r="U135" i="13" s="1"/>
  <c r="S221" i="13"/>
  <c r="O221" i="13"/>
  <c r="K221" i="13"/>
  <c r="Z220" i="13"/>
  <c r="Y220" i="13"/>
  <c r="X220" i="13"/>
  <c r="W220" i="13"/>
  <c r="V220" i="13"/>
  <c r="U137" i="13" s="1"/>
  <c r="U220" i="13"/>
  <c r="T220" i="13"/>
  <c r="S220" i="13"/>
  <c r="O220" i="13"/>
  <c r="K220" i="13"/>
  <c r="Z219" i="13"/>
  <c r="Y219" i="13"/>
  <c r="X219" i="13"/>
  <c r="U139" i="13" s="1"/>
  <c r="W219" i="13"/>
  <c r="V219" i="13"/>
  <c r="U219" i="13"/>
  <c r="T219" i="13"/>
  <c r="S219" i="13"/>
  <c r="O219" i="13"/>
  <c r="K219" i="13"/>
  <c r="Z218" i="13"/>
  <c r="U141" i="13" s="1"/>
  <c r="Y218" i="13"/>
  <c r="X218" i="13"/>
  <c r="W218" i="13"/>
  <c r="V218" i="13"/>
  <c r="U218" i="13"/>
  <c r="T218" i="13"/>
  <c r="S218" i="13"/>
  <c r="O218" i="13"/>
  <c r="K218" i="13"/>
  <c r="A218" i="13"/>
  <c r="Z217" i="13"/>
  <c r="Y217" i="13"/>
  <c r="X217" i="13"/>
  <c r="W217" i="13"/>
  <c r="V217" i="13"/>
  <c r="U217" i="13"/>
  <c r="U136" i="13" s="1"/>
  <c r="T217" i="13"/>
  <c r="S217" i="13"/>
  <c r="O217" i="13"/>
  <c r="K217" i="13"/>
  <c r="Z216" i="13"/>
  <c r="Y216" i="13"/>
  <c r="X216" i="13"/>
  <c r="W216" i="13"/>
  <c r="V216" i="13"/>
  <c r="U216" i="13"/>
  <c r="T216" i="13"/>
  <c r="S216" i="13"/>
  <c r="O216" i="13"/>
  <c r="K216" i="13"/>
  <c r="Z215" i="13"/>
  <c r="Y215" i="13"/>
  <c r="X215" i="13"/>
  <c r="W215" i="13"/>
  <c r="V215" i="13"/>
  <c r="U215" i="13"/>
  <c r="T215" i="13"/>
  <c r="S215" i="13"/>
  <c r="O215" i="13"/>
  <c r="K215" i="13"/>
  <c r="Z214" i="13"/>
  <c r="Y214" i="13"/>
  <c r="X214" i="13"/>
  <c r="W214" i="13"/>
  <c r="V214" i="13"/>
  <c r="U214" i="13"/>
  <c r="T214" i="13"/>
  <c r="S214" i="13"/>
  <c r="O214" i="13"/>
  <c r="K214" i="13"/>
  <c r="Z213" i="13"/>
  <c r="Y213" i="13"/>
  <c r="X213" i="13"/>
  <c r="W213" i="13"/>
  <c r="V213" i="13"/>
  <c r="U213" i="13"/>
  <c r="T213" i="13"/>
  <c r="S213" i="13"/>
  <c r="O213" i="13"/>
  <c r="K213" i="13"/>
  <c r="Z212" i="13"/>
  <c r="Y212" i="13"/>
  <c r="X212" i="13"/>
  <c r="W212" i="13"/>
  <c r="V212" i="13"/>
  <c r="U212" i="13"/>
  <c r="T212" i="13"/>
  <c r="S212" i="13"/>
  <c r="O212" i="13"/>
  <c r="K212" i="13"/>
  <c r="Z211" i="13"/>
  <c r="Y211" i="13"/>
  <c r="X211" i="13"/>
  <c r="W211" i="13"/>
  <c r="V211" i="13"/>
  <c r="U211" i="13"/>
  <c r="T211" i="13"/>
  <c r="S211" i="13"/>
  <c r="O211" i="13"/>
  <c r="K211" i="13"/>
  <c r="Z210" i="13"/>
  <c r="Y210" i="13"/>
  <c r="X210" i="13"/>
  <c r="W210" i="13"/>
  <c r="V210" i="13"/>
  <c r="U210" i="13"/>
  <c r="T210" i="13"/>
  <c r="S210" i="13"/>
  <c r="T134" i="13" s="1"/>
  <c r="O210" i="13"/>
  <c r="K210" i="13"/>
  <c r="Z209" i="13"/>
  <c r="Y209" i="13"/>
  <c r="X209" i="13"/>
  <c r="W209" i="13"/>
  <c r="V209" i="13"/>
  <c r="U209" i="13"/>
  <c r="T136" i="13" s="1"/>
  <c r="T209" i="13"/>
  <c r="S209" i="13"/>
  <c r="O209" i="13"/>
  <c r="K209" i="13"/>
  <c r="Z208" i="13"/>
  <c r="Y208" i="13"/>
  <c r="X208" i="13"/>
  <c r="W208" i="13"/>
  <c r="T138" i="13" s="1"/>
  <c r="V208" i="13"/>
  <c r="U208" i="13"/>
  <c r="T208" i="13"/>
  <c r="S208" i="13"/>
  <c r="O208" i="13"/>
  <c r="K208" i="13"/>
  <c r="Z207" i="13"/>
  <c r="Y207" i="13"/>
  <c r="T140" i="13" s="1"/>
  <c r="X207" i="13"/>
  <c r="W207" i="13"/>
  <c r="V207" i="13"/>
  <c r="U207" i="13"/>
  <c r="T207" i="13"/>
  <c r="S207" i="13"/>
  <c r="O207" i="13"/>
  <c r="K207" i="13"/>
  <c r="A207" i="13"/>
  <c r="Z206" i="13"/>
  <c r="T141" i="13" s="1"/>
  <c r="Y206" i="13"/>
  <c r="X206" i="13"/>
  <c r="W206" i="13"/>
  <c r="V206" i="13"/>
  <c r="U206" i="13"/>
  <c r="T206" i="13"/>
  <c r="T135" i="13" s="1"/>
  <c r="S206" i="13"/>
  <c r="O206" i="13"/>
  <c r="K206" i="13"/>
  <c r="Z205" i="13"/>
  <c r="Y205" i="13"/>
  <c r="X205" i="13"/>
  <c r="W205" i="13"/>
  <c r="V205" i="13"/>
  <c r="U205" i="13"/>
  <c r="T205" i="13"/>
  <c r="S205" i="13"/>
  <c r="O205" i="13"/>
  <c r="K205" i="13"/>
  <c r="Z204" i="13"/>
  <c r="Y204" i="13"/>
  <c r="X204" i="13"/>
  <c r="W204" i="13"/>
  <c r="V204" i="13"/>
  <c r="U204" i="13"/>
  <c r="T204" i="13"/>
  <c r="S204" i="13"/>
  <c r="O204" i="13"/>
  <c r="K204" i="13"/>
  <c r="Z203" i="13"/>
  <c r="Y203" i="13"/>
  <c r="X203" i="13"/>
  <c r="W203" i="13"/>
  <c r="V203" i="13"/>
  <c r="U203" i="13"/>
  <c r="T203" i="13"/>
  <c r="S203" i="13"/>
  <c r="O203" i="13"/>
  <c r="K203" i="13"/>
  <c r="Z202" i="13"/>
  <c r="Y202" i="13"/>
  <c r="X202" i="13"/>
  <c r="W202" i="13"/>
  <c r="V202" i="13"/>
  <c r="U202" i="13"/>
  <c r="T202" i="13"/>
  <c r="S202" i="13"/>
  <c r="O202" i="13"/>
  <c r="K202" i="13"/>
  <c r="Z201" i="13"/>
  <c r="Y201" i="13"/>
  <c r="X201" i="13"/>
  <c r="W201" i="13"/>
  <c r="V201" i="13"/>
  <c r="U201" i="13"/>
  <c r="T201" i="13"/>
  <c r="S201" i="13"/>
  <c r="O201" i="13"/>
  <c r="K201" i="13"/>
  <c r="Z200" i="13"/>
  <c r="Y200" i="13"/>
  <c r="X200" i="13"/>
  <c r="W200" i="13"/>
  <c r="V200" i="13"/>
  <c r="U200" i="13"/>
  <c r="T200" i="13"/>
  <c r="S200" i="13"/>
  <c r="O200" i="13"/>
  <c r="K200" i="13"/>
  <c r="Z199" i="13"/>
  <c r="Y199" i="13"/>
  <c r="X199" i="13"/>
  <c r="W199" i="13"/>
  <c r="V199" i="13"/>
  <c r="U199" i="13"/>
  <c r="T199" i="13"/>
  <c r="S199" i="13"/>
  <c r="O199" i="13"/>
  <c r="K199" i="13"/>
  <c r="Z198" i="13"/>
  <c r="Y198" i="13"/>
  <c r="X198" i="13"/>
  <c r="W198" i="13"/>
  <c r="V198" i="13"/>
  <c r="U198" i="13"/>
  <c r="T198" i="13"/>
  <c r="S198" i="13"/>
  <c r="O198" i="13"/>
  <c r="K198" i="13"/>
  <c r="Z197" i="13"/>
  <c r="Y197" i="13"/>
  <c r="X197" i="13"/>
  <c r="S139" i="13" s="1"/>
  <c r="W197" i="13"/>
  <c r="V197" i="13"/>
  <c r="S137" i="13" s="1"/>
  <c r="U197" i="13"/>
  <c r="T197" i="13"/>
  <c r="S197" i="13"/>
  <c r="O197" i="13"/>
  <c r="K197" i="13"/>
  <c r="Z196" i="13"/>
  <c r="S141" i="13" s="1"/>
  <c r="Y196" i="13"/>
  <c r="X196" i="13"/>
  <c r="W196" i="13"/>
  <c r="V196" i="13"/>
  <c r="U196" i="13"/>
  <c r="T196" i="13"/>
  <c r="S135" i="13" s="1"/>
  <c r="S196" i="13"/>
  <c r="O196" i="13"/>
  <c r="K196" i="13"/>
  <c r="C196" i="13"/>
  <c r="B197" i="13" s="1"/>
  <c r="C197" i="13" s="1"/>
  <c r="B198" i="13" s="1"/>
  <c r="C198" i="13" s="1"/>
  <c r="B199" i="13" s="1"/>
  <c r="C199" i="13" s="1"/>
  <c r="B200" i="13" s="1"/>
  <c r="C200" i="13" s="1"/>
  <c r="B201" i="13" s="1"/>
  <c r="C201" i="13" s="1"/>
  <c r="B202" i="13" s="1"/>
  <c r="C202" i="13" s="1"/>
  <c r="B203" i="13" s="1"/>
  <c r="C203" i="13" s="1"/>
  <c r="B204" i="13" s="1"/>
  <c r="C204" i="13" s="1"/>
  <c r="B205" i="13" s="1"/>
  <c r="C205" i="13" s="1"/>
  <c r="B206" i="13" s="1"/>
  <c r="C206" i="13" s="1"/>
  <c r="B196" i="13"/>
  <c r="A196" i="13"/>
  <c r="Z195" i="13"/>
  <c r="Y195" i="13"/>
  <c r="S140" i="13" s="1"/>
  <c r="X195" i="13"/>
  <c r="W195" i="13"/>
  <c r="S138" i="13" s="1"/>
  <c r="V195" i="13"/>
  <c r="U195" i="13"/>
  <c r="T195" i="13"/>
  <c r="S195" i="13"/>
  <c r="O195" i="13"/>
  <c r="K195" i="13"/>
  <c r="Z194" i="13"/>
  <c r="Y194" i="13"/>
  <c r="X194" i="13"/>
  <c r="W194" i="13"/>
  <c r="V194" i="13"/>
  <c r="U194" i="13"/>
  <c r="T194" i="13"/>
  <c r="S194" i="13"/>
  <c r="O194" i="13"/>
  <c r="K194" i="13"/>
  <c r="Z193" i="13"/>
  <c r="Y193" i="13"/>
  <c r="X193" i="13"/>
  <c r="W193" i="13"/>
  <c r="V193" i="13"/>
  <c r="U193" i="13"/>
  <c r="T193" i="13"/>
  <c r="S193" i="13"/>
  <c r="O193" i="13"/>
  <c r="K193" i="13"/>
  <c r="Z192" i="13"/>
  <c r="Y192" i="13"/>
  <c r="X192" i="13"/>
  <c r="W192" i="13"/>
  <c r="V192" i="13"/>
  <c r="U192" i="13"/>
  <c r="T192" i="13"/>
  <c r="S192" i="13"/>
  <c r="O192" i="13"/>
  <c r="K192" i="13"/>
  <c r="Z191" i="13"/>
  <c r="Y191" i="13"/>
  <c r="X191" i="13"/>
  <c r="W191" i="13"/>
  <c r="V191" i="13"/>
  <c r="U191" i="13"/>
  <c r="T191" i="13"/>
  <c r="S191" i="13"/>
  <c r="O191" i="13"/>
  <c r="K191" i="13"/>
  <c r="Z190" i="13"/>
  <c r="Y190" i="13"/>
  <c r="X190" i="13"/>
  <c r="W190" i="13"/>
  <c r="V190" i="13"/>
  <c r="U190" i="13"/>
  <c r="T190" i="13"/>
  <c r="S190" i="13"/>
  <c r="O190" i="13"/>
  <c r="K190" i="13"/>
  <c r="Z189" i="13"/>
  <c r="Y189" i="13"/>
  <c r="X189" i="13"/>
  <c r="W189" i="13"/>
  <c r="V189" i="13"/>
  <c r="U189" i="13"/>
  <c r="T189" i="13"/>
  <c r="S189" i="13"/>
  <c r="O189" i="13"/>
  <c r="K189" i="13"/>
  <c r="Z188" i="13"/>
  <c r="Y188" i="13"/>
  <c r="X188" i="13"/>
  <c r="W188" i="13"/>
  <c r="V188" i="13"/>
  <c r="U188" i="13"/>
  <c r="T188" i="13"/>
  <c r="S188" i="13"/>
  <c r="O188" i="13"/>
  <c r="K188" i="13"/>
  <c r="Z187" i="13"/>
  <c r="Y187" i="13"/>
  <c r="X187" i="13"/>
  <c r="W187" i="13"/>
  <c r="V187" i="13"/>
  <c r="U187" i="13"/>
  <c r="T187" i="13"/>
  <c r="S187" i="13"/>
  <c r="O187" i="13"/>
  <c r="K187" i="13"/>
  <c r="Z186" i="13"/>
  <c r="Y186" i="13"/>
  <c r="X186" i="13"/>
  <c r="W186" i="13"/>
  <c r="V186" i="13"/>
  <c r="U186" i="13"/>
  <c r="R136" i="13" s="1"/>
  <c r="T186" i="13"/>
  <c r="S186" i="13"/>
  <c r="R134" i="13" s="1"/>
  <c r="O186" i="13"/>
  <c r="K186" i="13"/>
  <c r="Z185" i="13"/>
  <c r="Y185" i="13"/>
  <c r="R140" i="13" s="1"/>
  <c r="X185" i="13"/>
  <c r="W185" i="13"/>
  <c r="R138" i="13" s="1"/>
  <c r="V185" i="13"/>
  <c r="U185" i="13"/>
  <c r="T185" i="13"/>
  <c r="S185" i="13"/>
  <c r="O185" i="13"/>
  <c r="K185" i="13"/>
  <c r="B185" i="13"/>
  <c r="C185" i="13" s="1"/>
  <c r="B186" i="13" s="1"/>
  <c r="C186" i="13" s="1"/>
  <c r="B187" i="13" s="1"/>
  <c r="C187" i="13" s="1"/>
  <c r="B188" i="13" s="1"/>
  <c r="C188" i="13" s="1"/>
  <c r="B189" i="13" s="1"/>
  <c r="C189" i="13" s="1"/>
  <c r="B190" i="13" s="1"/>
  <c r="C190" i="13" s="1"/>
  <c r="B191" i="13" s="1"/>
  <c r="C191" i="13" s="1"/>
  <c r="B192" i="13" s="1"/>
  <c r="C192" i="13" s="1"/>
  <c r="B193" i="13" s="1"/>
  <c r="C193" i="13" s="1"/>
  <c r="B194" i="13" s="1"/>
  <c r="C194" i="13" s="1"/>
  <c r="B195" i="13" s="1"/>
  <c r="C195" i="13" s="1"/>
  <c r="A185" i="13"/>
  <c r="Z184" i="13"/>
  <c r="Y184" i="13"/>
  <c r="X184" i="13"/>
  <c r="W184" i="13"/>
  <c r="V184" i="13"/>
  <c r="R137" i="13" s="1"/>
  <c r="U184" i="13"/>
  <c r="T184" i="13"/>
  <c r="R135" i="13" s="1"/>
  <c r="S184" i="13"/>
  <c r="O184" i="13"/>
  <c r="K184" i="13"/>
  <c r="Z183" i="13"/>
  <c r="Y183" i="13"/>
  <c r="X183" i="13"/>
  <c r="W183" i="13"/>
  <c r="V183" i="13"/>
  <c r="U183" i="13"/>
  <c r="T183" i="13"/>
  <c r="S183" i="13"/>
  <c r="O183" i="13"/>
  <c r="K183" i="13"/>
  <c r="Z182" i="13"/>
  <c r="Y182" i="13"/>
  <c r="X182" i="13"/>
  <c r="W182" i="13"/>
  <c r="V182" i="13"/>
  <c r="U182" i="13"/>
  <c r="T182" i="13"/>
  <c r="S182" i="13"/>
  <c r="O182" i="13"/>
  <c r="K182" i="13"/>
  <c r="Z181" i="13"/>
  <c r="Y181" i="13"/>
  <c r="X181" i="13"/>
  <c r="W181" i="13"/>
  <c r="V181" i="13"/>
  <c r="U181" i="13"/>
  <c r="T181" i="13"/>
  <c r="S181" i="13"/>
  <c r="O181" i="13"/>
  <c r="K181" i="13"/>
  <c r="Z180" i="13"/>
  <c r="Y180" i="13"/>
  <c r="X180" i="13"/>
  <c r="W180" i="13"/>
  <c r="V180" i="13"/>
  <c r="U180" i="13"/>
  <c r="T180" i="13"/>
  <c r="S180" i="13"/>
  <c r="O180" i="13"/>
  <c r="K180" i="13"/>
  <c r="Z179" i="13"/>
  <c r="Y179" i="13"/>
  <c r="X179" i="13"/>
  <c r="W179" i="13"/>
  <c r="V179" i="13"/>
  <c r="U179" i="13"/>
  <c r="T179" i="13"/>
  <c r="S179" i="13"/>
  <c r="O179" i="13"/>
  <c r="K179" i="13"/>
  <c r="Z178" i="13"/>
  <c r="Y178" i="13"/>
  <c r="X178" i="13"/>
  <c r="W178" i="13"/>
  <c r="V178" i="13"/>
  <c r="U178" i="13"/>
  <c r="T178" i="13"/>
  <c r="S178" i="13"/>
  <c r="O178" i="13"/>
  <c r="K178" i="13"/>
  <c r="Z177" i="13"/>
  <c r="Y177" i="13"/>
  <c r="X177" i="13"/>
  <c r="W177" i="13"/>
  <c r="V177" i="13"/>
  <c r="U177" i="13"/>
  <c r="T177" i="13"/>
  <c r="S177" i="13"/>
  <c r="O177" i="13"/>
  <c r="K177" i="13"/>
  <c r="Z176" i="13"/>
  <c r="Y176" i="13"/>
  <c r="X176" i="13"/>
  <c r="W176" i="13"/>
  <c r="V176" i="13"/>
  <c r="U176" i="13"/>
  <c r="T176" i="13"/>
  <c r="S176" i="13"/>
  <c r="O176" i="13"/>
  <c r="K176" i="13"/>
  <c r="Z175" i="13"/>
  <c r="Q141" i="13" s="1"/>
  <c r="Y175" i="13"/>
  <c r="X175" i="13"/>
  <c r="W175" i="13"/>
  <c r="Q138" i="13" s="1"/>
  <c r="V175" i="13"/>
  <c r="U175" i="13"/>
  <c r="T175" i="13"/>
  <c r="S175" i="13"/>
  <c r="O175" i="13"/>
  <c r="K175" i="13"/>
  <c r="Z174" i="13"/>
  <c r="Y174" i="13"/>
  <c r="X174" i="13"/>
  <c r="W174" i="13"/>
  <c r="V174" i="13"/>
  <c r="U174" i="13"/>
  <c r="T174" i="13"/>
  <c r="Q135" i="13" s="1"/>
  <c r="S174" i="13"/>
  <c r="Q134" i="13" s="1"/>
  <c r="O174" i="13"/>
  <c r="K174" i="13"/>
  <c r="B174" i="13"/>
  <c r="C174" i="13" s="1"/>
  <c r="B175" i="13" s="1"/>
  <c r="C175" i="13" s="1"/>
  <c r="B176" i="13" s="1"/>
  <c r="C176" i="13" s="1"/>
  <c r="B177" i="13" s="1"/>
  <c r="C177" i="13" s="1"/>
  <c r="B178" i="13" s="1"/>
  <c r="C178" i="13" s="1"/>
  <c r="B179" i="13" s="1"/>
  <c r="C179" i="13" s="1"/>
  <c r="B180" i="13" s="1"/>
  <c r="C180" i="13" s="1"/>
  <c r="B181" i="13" s="1"/>
  <c r="C181" i="13" s="1"/>
  <c r="B182" i="13" s="1"/>
  <c r="C182" i="13" s="1"/>
  <c r="B183" i="13" s="1"/>
  <c r="C183" i="13" s="1"/>
  <c r="B184" i="13" s="1"/>
  <c r="C184" i="13" s="1"/>
  <c r="A174" i="13"/>
  <c r="Z173" i="13"/>
  <c r="Y173" i="13"/>
  <c r="Q140" i="13" s="1"/>
  <c r="X173" i="13"/>
  <c r="Q139" i="13" s="1"/>
  <c r="W173" i="13"/>
  <c r="V173" i="13"/>
  <c r="U173" i="13"/>
  <c r="T173" i="13"/>
  <c r="S173" i="13"/>
  <c r="O173" i="13"/>
  <c r="K173" i="13"/>
  <c r="Z172" i="13"/>
  <c r="Y172" i="13"/>
  <c r="X172" i="13"/>
  <c r="W172" i="13"/>
  <c r="V172" i="13"/>
  <c r="U172" i="13"/>
  <c r="T172" i="13"/>
  <c r="S172" i="13"/>
  <c r="O172" i="13"/>
  <c r="K172" i="13"/>
  <c r="Z171" i="13"/>
  <c r="Y171" i="13"/>
  <c r="X171" i="13"/>
  <c r="W171" i="13"/>
  <c r="V171" i="13"/>
  <c r="U171" i="13"/>
  <c r="T171" i="13"/>
  <c r="S171" i="13"/>
  <c r="O171" i="13"/>
  <c r="K171" i="13"/>
  <c r="Z170" i="13"/>
  <c r="Y170" i="13"/>
  <c r="X170" i="13"/>
  <c r="W170" i="13"/>
  <c r="V170" i="13"/>
  <c r="U170" i="13"/>
  <c r="T170" i="13"/>
  <c r="S170" i="13"/>
  <c r="O170" i="13"/>
  <c r="K170" i="13"/>
  <c r="Z169" i="13"/>
  <c r="Y169" i="13"/>
  <c r="X169" i="13"/>
  <c r="W169" i="13"/>
  <c r="V169" i="13"/>
  <c r="U169" i="13"/>
  <c r="T169" i="13"/>
  <c r="S169" i="13"/>
  <c r="O169" i="13"/>
  <c r="K169" i="13"/>
  <c r="Z168" i="13"/>
  <c r="Y168" i="13"/>
  <c r="X168" i="13"/>
  <c r="W168" i="13"/>
  <c r="V168" i="13"/>
  <c r="T168" i="13"/>
  <c r="S168" i="13"/>
  <c r="O168" i="13"/>
  <c r="K168" i="13"/>
  <c r="U168" i="13" s="1"/>
  <c r="Z167" i="13"/>
  <c r="Y167" i="13"/>
  <c r="X167" i="13"/>
  <c r="W167" i="13"/>
  <c r="V167" i="13"/>
  <c r="U167" i="13"/>
  <c r="T167" i="13"/>
  <c r="O167" i="13"/>
  <c r="K167" i="13"/>
  <c r="S167" i="13" s="1"/>
  <c r="Z166" i="13"/>
  <c r="Y166" i="13"/>
  <c r="X166" i="13"/>
  <c r="W166" i="13"/>
  <c r="V166" i="13"/>
  <c r="T166" i="13"/>
  <c r="S166" i="13"/>
  <c r="O166" i="13"/>
  <c r="K166" i="13"/>
  <c r="U166" i="13" s="1"/>
  <c r="Z165" i="13"/>
  <c r="Y165" i="13"/>
  <c r="X165" i="13"/>
  <c r="W165" i="13"/>
  <c r="V165" i="13"/>
  <c r="T165" i="13"/>
  <c r="S165" i="13"/>
  <c r="O165" i="13"/>
  <c r="K165" i="13"/>
  <c r="U165" i="13" s="1"/>
  <c r="Z164" i="13"/>
  <c r="Y164" i="13"/>
  <c r="X164" i="13"/>
  <c r="W164" i="13"/>
  <c r="V164" i="13"/>
  <c r="T164" i="13"/>
  <c r="S164" i="13"/>
  <c r="O164" i="13"/>
  <c r="K164" i="13"/>
  <c r="U164" i="13" s="1"/>
  <c r="Z163" i="13"/>
  <c r="Y163" i="13"/>
  <c r="X163" i="13"/>
  <c r="W163" i="13"/>
  <c r="V163" i="13"/>
  <c r="U163" i="13"/>
  <c r="T163" i="13"/>
  <c r="O163" i="13"/>
  <c r="K163" i="13"/>
  <c r="S163" i="13" s="1"/>
  <c r="Z162" i="13"/>
  <c r="Y162" i="13"/>
  <c r="X162" i="13"/>
  <c r="W162" i="13"/>
  <c r="V162" i="13"/>
  <c r="U162" i="13"/>
  <c r="T162" i="13"/>
  <c r="S162" i="13"/>
  <c r="O162" i="13"/>
  <c r="K162" i="13"/>
  <c r="B162" i="13"/>
  <c r="C162" i="13" s="1"/>
  <c r="B163" i="13" s="1"/>
  <c r="C163" i="13" s="1"/>
  <c r="B164" i="13" s="1"/>
  <c r="C164" i="13" s="1"/>
  <c r="B165" i="13" s="1"/>
  <c r="C165" i="13" s="1"/>
  <c r="B166" i="13" s="1"/>
  <c r="C166" i="13" s="1"/>
  <c r="B167" i="13" s="1"/>
  <c r="C167" i="13" s="1"/>
  <c r="B168" i="13" s="1"/>
  <c r="C168" i="13" s="1"/>
  <c r="B169" i="13" s="1"/>
  <c r="C169" i="13" s="1"/>
  <c r="B170" i="13" s="1"/>
  <c r="C170" i="13" s="1"/>
  <c r="B171" i="13" s="1"/>
  <c r="C171" i="13" s="1"/>
  <c r="B172" i="13" s="1"/>
  <c r="C172" i="13" s="1"/>
  <c r="B173" i="13" s="1"/>
  <c r="C173" i="13" s="1"/>
  <c r="A162" i="13"/>
  <c r="L158" i="13"/>
  <c r="K157" i="13"/>
  <c r="K156" i="13"/>
  <c r="K155" i="13"/>
  <c r="K154" i="13"/>
  <c r="K153" i="13"/>
  <c r="K152" i="13"/>
  <c r="K146" i="13"/>
  <c r="L146" i="13" s="1"/>
  <c r="G146" i="13"/>
  <c r="F146" i="13"/>
  <c r="D146" i="13"/>
  <c r="A146" i="13"/>
  <c r="L144" i="13"/>
  <c r="K144" i="13"/>
  <c r="G144" i="13"/>
  <c r="F144" i="13"/>
  <c r="D144" i="13"/>
  <c r="A144" i="13"/>
  <c r="K142" i="13"/>
  <c r="G142" i="13" s="1"/>
  <c r="F142" i="13"/>
  <c r="D142" i="13"/>
  <c r="A142" i="13"/>
  <c r="R141" i="13"/>
  <c r="U140" i="13"/>
  <c r="K140" i="13"/>
  <c r="G140" i="13" s="1"/>
  <c r="F140" i="13"/>
  <c r="D140" i="13"/>
  <c r="A140" i="13"/>
  <c r="T139" i="13"/>
  <c r="R139" i="13"/>
  <c r="U138" i="13"/>
  <c r="K138" i="13"/>
  <c r="G138" i="13" s="1"/>
  <c r="F138" i="13"/>
  <c r="D138" i="13"/>
  <c r="A138" i="13"/>
  <c r="T137" i="13"/>
  <c r="S136" i="13"/>
  <c r="Q136" i="13"/>
  <c r="K136" i="13"/>
  <c r="F136" i="13"/>
  <c r="D136" i="13"/>
  <c r="S21" i="32" s="1"/>
  <c r="A136" i="13"/>
  <c r="U134" i="13"/>
  <c r="S134" i="13"/>
  <c r="Z113" i="13"/>
  <c r="Y113" i="13"/>
  <c r="X113" i="13"/>
  <c r="W113" i="13"/>
  <c r="V113" i="13"/>
  <c r="U113" i="13"/>
  <c r="T113" i="13"/>
  <c r="S113" i="13"/>
  <c r="O113" i="13"/>
  <c r="K113" i="13"/>
  <c r="Z112" i="13"/>
  <c r="Y112" i="13"/>
  <c r="X112" i="13"/>
  <c r="W112" i="13"/>
  <c r="V112" i="13"/>
  <c r="U112" i="13"/>
  <c r="T112" i="13"/>
  <c r="S112" i="13"/>
  <c r="O112" i="13"/>
  <c r="K112" i="13"/>
  <c r="Z111" i="13"/>
  <c r="Y111" i="13"/>
  <c r="X111" i="13"/>
  <c r="W111" i="13"/>
  <c r="V111" i="13"/>
  <c r="U111" i="13"/>
  <c r="T111" i="13"/>
  <c r="S111" i="13"/>
  <c r="O111" i="13"/>
  <c r="K111" i="13"/>
  <c r="Z110" i="13"/>
  <c r="Y110" i="13"/>
  <c r="X110" i="13"/>
  <c r="W110" i="13"/>
  <c r="V110" i="13"/>
  <c r="U110" i="13"/>
  <c r="T110" i="13"/>
  <c r="S110" i="13"/>
  <c r="O110" i="13"/>
  <c r="K110" i="13"/>
  <c r="Z109" i="13"/>
  <c r="Y109" i="13"/>
  <c r="X109" i="13"/>
  <c r="W109" i="13"/>
  <c r="V109" i="13"/>
  <c r="U109" i="13"/>
  <c r="T109" i="13"/>
  <c r="S109" i="13"/>
  <c r="O109" i="13"/>
  <c r="K109" i="13"/>
  <c r="Z108" i="13"/>
  <c r="Y108" i="13"/>
  <c r="X108" i="13"/>
  <c r="W108" i="13"/>
  <c r="V108" i="13"/>
  <c r="U108" i="13"/>
  <c r="T108" i="13"/>
  <c r="S108" i="13"/>
  <c r="O108" i="13"/>
  <c r="K108" i="13"/>
  <c r="Z107" i="13"/>
  <c r="Y107" i="13"/>
  <c r="X107" i="13"/>
  <c r="W107" i="13"/>
  <c r="V107" i="13"/>
  <c r="U107" i="13"/>
  <c r="T107" i="13"/>
  <c r="S107" i="13"/>
  <c r="O107" i="13"/>
  <c r="K107" i="13"/>
  <c r="Z106" i="13"/>
  <c r="Y106" i="13"/>
  <c r="X106" i="13"/>
  <c r="W106" i="13"/>
  <c r="V106" i="13"/>
  <c r="U106" i="13"/>
  <c r="T106" i="13"/>
  <c r="S106" i="13"/>
  <c r="O106" i="13"/>
  <c r="K106" i="13"/>
  <c r="Z105" i="13"/>
  <c r="Y105" i="13"/>
  <c r="X105" i="13"/>
  <c r="W105" i="13"/>
  <c r="V105" i="13"/>
  <c r="U105" i="13"/>
  <c r="T105" i="13"/>
  <c r="S105" i="13"/>
  <c r="U19" i="13" s="1"/>
  <c r="O105" i="13"/>
  <c r="K105" i="13"/>
  <c r="Z104" i="13"/>
  <c r="Y104" i="13"/>
  <c r="X104" i="13"/>
  <c r="W104" i="13"/>
  <c r="V104" i="13"/>
  <c r="U104" i="13"/>
  <c r="T104" i="13"/>
  <c r="S104" i="13"/>
  <c r="O104" i="13"/>
  <c r="K104" i="13"/>
  <c r="Z103" i="13"/>
  <c r="Y103" i="13"/>
  <c r="X103" i="13"/>
  <c r="W103" i="13"/>
  <c r="V103" i="13"/>
  <c r="U103" i="13"/>
  <c r="T103" i="13"/>
  <c r="S103" i="13"/>
  <c r="O103" i="13"/>
  <c r="K103" i="13"/>
  <c r="A103" i="13"/>
  <c r="Z102" i="13"/>
  <c r="Y102" i="13"/>
  <c r="X102" i="13"/>
  <c r="W102" i="13"/>
  <c r="V102" i="13"/>
  <c r="U102" i="13"/>
  <c r="T102" i="13"/>
  <c r="S102" i="13"/>
  <c r="O102" i="13"/>
  <c r="K102" i="13"/>
  <c r="Z101" i="13"/>
  <c r="Y101" i="13"/>
  <c r="X101" i="13"/>
  <c r="W101" i="13"/>
  <c r="V101" i="13"/>
  <c r="U101" i="13"/>
  <c r="T101" i="13"/>
  <c r="S101" i="13"/>
  <c r="O101" i="13"/>
  <c r="K101" i="13"/>
  <c r="Z100" i="13"/>
  <c r="Y100" i="13"/>
  <c r="X100" i="13"/>
  <c r="W100" i="13"/>
  <c r="V100" i="13"/>
  <c r="U100" i="13"/>
  <c r="T100" i="13"/>
  <c r="S100" i="13"/>
  <c r="O100" i="13"/>
  <c r="K100" i="13"/>
  <c r="Z99" i="13"/>
  <c r="Y99" i="13"/>
  <c r="X99" i="13"/>
  <c r="W99" i="13"/>
  <c r="V99" i="13"/>
  <c r="U99" i="13"/>
  <c r="T99" i="13"/>
  <c r="S99" i="13"/>
  <c r="O99" i="13"/>
  <c r="K99" i="13"/>
  <c r="Z98" i="13"/>
  <c r="Y98" i="13"/>
  <c r="X98" i="13"/>
  <c r="W98" i="13"/>
  <c r="V98" i="13"/>
  <c r="U98" i="13"/>
  <c r="T98" i="13"/>
  <c r="S98" i="13"/>
  <c r="O98" i="13"/>
  <c r="K98" i="13"/>
  <c r="Z97" i="13"/>
  <c r="Y97" i="13"/>
  <c r="X97" i="13"/>
  <c r="W97" i="13"/>
  <c r="V97" i="13"/>
  <c r="U97" i="13"/>
  <c r="T97" i="13"/>
  <c r="S97" i="13"/>
  <c r="O97" i="13"/>
  <c r="K97" i="13"/>
  <c r="Z96" i="13"/>
  <c r="Y96" i="13"/>
  <c r="X96" i="13"/>
  <c r="W96" i="13"/>
  <c r="V96" i="13"/>
  <c r="U96" i="13"/>
  <c r="T96" i="13"/>
  <c r="S96" i="13"/>
  <c r="O96" i="13"/>
  <c r="K96" i="13"/>
  <c r="Z95" i="13"/>
  <c r="Y95" i="13"/>
  <c r="X95" i="13"/>
  <c r="T24" i="13" s="1"/>
  <c r="W95" i="13"/>
  <c r="V95" i="13"/>
  <c r="U95" i="13"/>
  <c r="T95" i="13"/>
  <c r="S95" i="13"/>
  <c r="O95" i="13"/>
  <c r="K95" i="13"/>
  <c r="Z94" i="13"/>
  <c r="Y94" i="13"/>
  <c r="X94" i="13"/>
  <c r="W94" i="13"/>
  <c r="V94" i="13"/>
  <c r="U94" i="13"/>
  <c r="T94" i="13"/>
  <c r="S94" i="13"/>
  <c r="O94" i="13"/>
  <c r="K94" i="13"/>
  <c r="Z93" i="13"/>
  <c r="T26" i="13" s="1"/>
  <c r="Y93" i="13"/>
  <c r="X93" i="13"/>
  <c r="W93" i="13"/>
  <c r="V93" i="13"/>
  <c r="U93" i="13"/>
  <c r="T93" i="13"/>
  <c r="T20" i="13" s="1"/>
  <c r="S93" i="13"/>
  <c r="O93" i="13"/>
  <c r="K93" i="13"/>
  <c r="Z92" i="13"/>
  <c r="Y92" i="13"/>
  <c r="X92" i="13"/>
  <c r="W92" i="13"/>
  <c r="V92" i="13"/>
  <c r="T22" i="13" s="1"/>
  <c r="U92" i="13"/>
  <c r="T92" i="13"/>
  <c r="S92" i="13"/>
  <c r="O92" i="13"/>
  <c r="K92" i="13"/>
  <c r="A92" i="13"/>
  <c r="Z91" i="13"/>
  <c r="Y91" i="13"/>
  <c r="T25" i="13" s="1"/>
  <c r="X91" i="13"/>
  <c r="W91" i="13"/>
  <c r="V91" i="13"/>
  <c r="U91" i="13"/>
  <c r="T91" i="13"/>
  <c r="S91" i="13"/>
  <c r="O91" i="13"/>
  <c r="K91" i="13"/>
  <c r="Z90" i="13"/>
  <c r="Y90" i="13"/>
  <c r="X90" i="13"/>
  <c r="W90" i="13"/>
  <c r="V90" i="13"/>
  <c r="U90" i="13"/>
  <c r="T90" i="13"/>
  <c r="S90" i="13"/>
  <c r="O90" i="13"/>
  <c r="K90" i="13"/>
  <c r="Z89" i="13"/>
  <c r="Y89" i="13"/>
  <c r="X89" i="13"/>
  <c r="W89" i="13"/>
  <c r="V89" i="13"/>
  <c r="U89" i="13"/>
  <c r="T89" i="13"/>
  <c r="S89" i="13"/>
  <c r="O89" i="13"/>
  <c r="K89" i="13"/>
  <c r="Z88" i="13"/>
  <c r="Y88" i="13"/>
  <c r="X88" i="13"/>
  <c r="W88" i="13"/>
  <c r="V88" i="13"/>
  <c r="U88" i="13"/>
  <c r="T88" i="13"/>
  <c r="S88" i="13"/>
  <c r="O88" i="13"/>
  <c r="K88" i="13"/>
  <c r="Z87" i="13"/>
  <c r="Y87" i="13"/>
  <c r="X87" i="13"/>
  <c r="W87" i="13"/>
  <c r="V87" i="13"/>
  <c r="U87" i="13"/>
  <c r="T87" i="13"/>
  <c r="S87" i="13"/>
  <c r="O87" i="13"/>
  <c r="K87" i="13"/>
  <c r="Z86" i="13"/>
  <c r="Y86" i="13"/>
  <c r="X86" i="13"/>
  <c r="W86" i="13"/>
  <c r="V86" i="13"/>
  <c r="U86" i="13"/>
  <c r="T86" i="13"/>
  <c r="S86" i="13"/>
  <c r="O86" i="13"/>
  <c r="K86" i="13"/>
  <c r="Z85" i="13"/>
  <c r="Y85" i="13"/>
  <c r="X85" i="13"/>
  <c r="W85" i="13"/>
  <c r="V85" i="13"/>
  <c r="U85" i="13"/>
  <c r="T85" i="13"/>
  <c r="S85" i="13"/>
  <c r="O85" i="13"/>
  <c r="K85" i="13"/>
  <c r="Z84" i="13"/>
  <c r="Y84" i="13"/>
  <c r="X84" i="13"/>
  <c r="W84" i="13"/>
  <c r="V84" i="13"/>
  <c r="U84" i="13"/>
  <c r="T84" i="13"/>
  <c r="S84" i="13"/>
  <c r="O84" i="13"/>
  <c r="K84" i="13"/>
  <c r="Z83" i="13"/>
  <c r="Y83" i="13"/>
  <c r="X83" i="13"/>
  <c r="W83" i="13"/>
  <c r="V83" i="13"/>
  <c r="U83" i="13"/>
  <c r="T83" i="13"/>
  <c r="S83" i="13"/>
  <c r="O83" i="13"/>
  <c r="K83" i="13"/>
  <c r="Z82" i="13"/>
  <c r="Y82" i="13"/>
  <c r="X82" i="13"/>
  <c r="W82" i="13"/>
  <c r="V82" i="13"/>
  <c r="U82" i="13"/>
  <c r="S21" i="13" s="1"/>
  <c r="T82" i="13"/>
  <c r="S82" i="13"/>
  <c r="S19" i="13" s="1"/>
  <c r="O82" i="13"/>
  <c r="K82" i="13"/>
  <c r="Z81" i="13"/>
  <c r="Y81" i="13"/>
  <c r="S25" i="13" s="1"/>
  <c r="X81" i="13"/>
  <c r="W81" i="13"/>
  <c r="V81" i="13"/>
  <c r="U81" i="13"/>
  <c r="T81" i="13"/>
  <c r="S81" i="13"/>
  <c r="O81" i="13"/>
  <c r="K81" i="13"/>
  <c r="B81" i="13"/>
  <c r="C81" i="13" s="1"/>
  <c r="B82" i="13" s="1"/>
  <c r="C82" i="13" s="1"/>
  <c r="B83" i="13" s="1"/>
  <c r="C83" i="13" s="1"/>
  <c r="B84" i="13" s="1"/>
  <c r="C84" i="13" s="1"/>
  <c r="B85" i="13" s="1"/>
  <c r="C85" i="13" s="1"/>
  <c r="B86" i="13" s="1"/>
  <c r="C86" i="13" s="1"/>
  <c r="B87" i="13" s="1"/>
  <c r="C87" i="13" s="1"/>
  <c r="B88" i="13" s="1"/>
  <c r="C88" i="13" s="1"/>
  <c r="B89" i="13" s="1"/>
  <c r="C89" i="13" s="1"/>
  <c r="B90" i="13" s="1"/>
  <c r="C90" i="13" s="1"/>
  <c r="B91" i="13" s="1"/>
  <c r="C91" i="13" s="1"/>
  <c r="A81" i="13"/>
  <c r="Z80" i="13"/>
  <c r="Y80" i="13"/>
  <c r="X80" i="13"/>
  <c r="W80" i="13"/>
  <c r="V80" i="13"/>
  <c r="S22" i="13" s="1"/>
  <c r="U80" i="13"/>
  <c r="T80" i="13"/>
  <c r="S80" i="13"/>
  <c r="O80" i="13"/>
  <c r="K80" i="13"/>
  <c r="Z79" i="13"/>
  <c r="Y79" i="13"/>
  <c r="X79" i="13"/>
  <c r="W79" i="13"/>
  <c r="V79" i="13"/>
  <c r="U79" i="13"/>
  <c r="T79" i="13"/>
  <c r="S79" i="13"/>
  <c r="O79" i="13"/>
  <c r="K79" i="13"/>
  <c r="Z78" i="13"/>
  <c r="Y78" i="13"/>
  <c r="X78" i="13"/>
  <c r="W78" i="13"/>
  <c r="V78" i="13"/>
  <c r="U78" i="13"/>
  <c r="T78" i="13"/>
  <c r="S78" i="13"/>
  <c r="O78" i="13"/>
  <c r="K78" i="13"/>
  <c r="Z77" i="13"/>
  <c r="Y77" i="13"/>
  <c r="X77" i="13"/>
  <c r="W77" i="13"/>
  <c r="V77" i="13"/>
  <c r="U77" i="13"/>
  <c r="T77" i="13"/>
  <c r="S77" i="13"/>
  <c r="O77" i="13"/>
  <c r="K77" i="13"/>
  <c r="Z76" i="13"/>
  <c r="Y76" i="13"/>
  <c r="X76" i="13"/>
  <c r="W76" i="13"/>
  <c r="V76" i="13"/>
  <c r="U76" i="13"/>
  <c r="T76" i="13"/>
  <c r="S76" i="13"/>
  <c r="O76" i="13"/>
  <c r="K76" i="13"/>
  <c r="Z75" i="13"/>
  <c r="Y75" i="13"/>
  <c r="X75" i="13"/>
  <c r="W75" i="13"/>
  <c r="V75" i="13"/>
  <c r="U75" i="13"/>
  <c r="T75" i="13"/>
  <c r="S75" i="13"/>
  <c r="O75" i="13"/>
  <c r="K75" i="13"/>
  <c r="Z74" i="13"/>
  <c r="Y74" i="13"/>
  <c r="X74" i="13"/>
  <c r="W74" i="13"/>
  <c r="V74" i="13"/>
  <c r="U74" i="13"/>
  <c r="T74" i="13"/>
  <c r="S74" i="13"/>
  <c r="O74" i="13"/>
  <c r="K74" i="13"/>
  <c r="Z73" i="13"/>
  <c r="Y73" i="13"/>
  <c r="X73" i="13"/>
  <c r="W73" i="13"/>
  <c r="V73" i="13"/>
  <c r="U73" i="13"/>
  <c r="T73" i="13"/>
  <c r="S73" i="13"/>
  <c r="O73" i="13"/>
  <c r="K73" i="13"/>
  <c r="Z72" i="13"/>
  <c r="Y72" i="13"/>
  <c r="X72" i="13"/>
  <c r="W72" i="13"/>
  <c r="V72" i="13"/>
  <c r="U72" i="13"/>
  <c r="T72" i="13"/>
  <c r="S72" i="13"/>
  <c r="O72" i="13"/>
  <c r="K72" i="13"/>
  <c r="Z71" i="13"/>
  <c r="R26" i="13" s="1"/>
  <c r="Y71" i="13"/>
  <c r="X71" i="13"/>
  <c r="R24" i="13" s="1"/>
  <c r="W71" i="13"/>
  <c r="V71" i="13"/>
  <c r="U71" i="13"/>
  <c r="T71" i="13"/>
  <c r="S71" i="13"/>
  <c r="O71" i="13"/>
  <c r="K71" i="13"/>
  <c r="Z70" i="13"/>
  <c r="Y70" i="13"/>
  <c r="X70" i="13"/>
  <c r="W70" i="13"/>
  <c r="V70" i="13"/>
  <c r="R22" i="13" s="1"/>
  <c r="U70" i="13"/>
  <c r="T70" i="13"/>
  <c r="R20" i="13" s="1"/>
  <c r="S70" i="13"/>
  <c r="O70" i="13"/>
  <c r="K70" i="13"/>
  <c r="B70" i="13"/>
  <c r="C70" i="13" s="1"/>
  <c r="B71" i="13" s="1"/>
  <c r="C71" i="13" s="1"/>
  <c r="B72" i="13" s="1"/>
  <c r="C72" i="13" s="1"/>
  <c r="B73" i="13" s="1"/>
  <c r="C73" i="13" s="1"/>
  <c r="B74" i="13" s="1"/>
  <c r="C74" i="13" s="1"/>
  <c r="B75" i="13" s="1"/>
  <c r="C75" i="13" s="1"/>
  <c r="B76" i="13" s="1"/>
  <c r="C76" i="13" s="1"/>
  <c r="B77" i="13" s="1"/>
  <c r="C77" i="13" s="1"/>
  <c r="B78" i="13" s="1"/>
  <c r="C78" i="13" s="1"/>
  <c r="B79" i="13" s="1"/>
  <c r="C79" i="13" s="1"/>
  <c r="B80" i="13" s="1"/>
  <c r="C80" i="13" s="1"/>
  <c r="A70" i="13"/>
  <c r="Z69" i="13"/>
  <c r="Y69" i="13"/>
  <c r="R25" i="13" s="1"/>
  <c r="X69" i="13"/>
  <c r="W69" i="13"/>
  <c r="V69" i="13"/>
  <c r="U69" i="13"/>
  <c r="T69" i="13"/>
  <c r="S69" i="13"/>
  <c r="O69" i="13"/>
  <c r="K69" i="13"/>
  <c r="Z68" i="13"/>
  <c r="Y68" i="13"/>
  <c r="X68" i="13"/>
  <c r="W68" i="13"/>
  <c r="V68" i="13"/>
  <c r="U68" i="13"/>
  <c r="T68" i="13"/>
  <c r="S68" i="13"/>
  <c r="O68" i="13"/>
  <c r="K68" i="13"/>
  <c r="Z67" i="13"/>
  <c r="Y67" i="13"/>
  <c r="X67" i="13"/>
  <c r="W67" i="13"/>
  <c r="V67" i="13"/>
  <c r="U67" i="13"/>
  <c r="T67" i="13"/>
  <c r="S67" i="13"/>
  <c r="O67" i="13"/>
  <c r="K67" i="13"/>
  <c r="Z66" i="13"/>
  <c r="Y66" i="13"/>
  <c r="X66" i="13"/>
  <c r="W66" i="13"/>
  <c r="V66" i="13"/>
  <c r="U66" i="13"/>
  <c r="T66" i="13"/>
  <c r="S66" i="13"/>
  <c r="O66" i="13"/>
  <c r="K66" i="13"/>
  <c r="Z65" i="13"/>
  <c r="Y65" i="13"/>
  <c r="X65" i="13"/>
  <c r="W65" i="13"/>
  <c r="V65" i="13"/>
  <c r="U65" i="13"/>
  <c r="T65" i="13"/>
  <c r="S65" i="13"/>
  <c r="O65" i="13"/>
  <c r="K65" i="13"/>
  <c r="Z64" i="13"/>
  <c r="Y64" i="13"/>
  <c r="X64" i="13"/>
  <c r="W64" i="13"/>
  <c r="V64" i="13"/>
  <c r="U64" i="13"/>
  <c r="T64" i="13"/>
  <c r="S64" i="13"/>
  <c r="O64" i="13"/>
  <c r="K64" i="13"/>
  <c r="Z63" i="13"/>
  <c r="Y63" i="13"/>
  <c r="X63" i="13"/>
  <c r="W63" i="13"/>
  <c r="V63" i="13"/>
  <c r="U63" i="13"/>
  <c r="T63" i="13"/>
  <c r="S63" i="13"/>
  <c r="O63" i="13"/>
  <c r="K63" i="13"/>
  <c r="Z62" i="13"/>
  <c r="Y62" i="13"/>
  <c r="X62" i="13"/>
  <c r="W62" i="13"/>
  <c r="V62" i="13"/>
  <c r="T62" i="13"/>
  <c r="S62" i="13"/>
  <c r="O62" i="13"/>
  <c r="K62" i="13"/>
  <c r="U62" i="13" s="1"/>
  <c r="Z61" i="13"/>
  <c r="Y61" i="13"/>
  <c r="X61" i="13"/>
  <c r="W61" i="13"/>
  <c r="V61" i="13"/>
  <c r="T61" i="13"/>
  <c r="S61" i="13"/>
  <c r="O61" i="13"/>
  <c r="K61" i="13"/>
  <c r="U61" i="13" s="1"/>
  <c r="Z60" i="13"/>
  <c r="Y60" i="13"/>
  <c r="X60" i="13"/>
  <c r="W60" i="13"/>
  <c r="V60" i="13"/>
  <c r="U60" i="13"/>
  <c r="T60" i="13"/>
  <c r="S60" i="13"/>
  <c r="O60" i="13"/>
  <c r="K60" i="13"/>
  <c r="Z59" i="13"/>
  <c r="Y59" i="13"/>
  <c r="Q25" i="13" s="1"/>
  <c r="X59" i="13"/>
  <c r="W59" i="13"/>
  <c r="V59" i="13"/>
  <c r="U59" i="13"/>
  <c r="T59" i="13"/>
  <c r="O59" i="13"/>
  <c r="K59" i="13"/>
  <c r="S59" i="13" s="1"/>
  <c r="B59" i="13"/>
  <c r="C59" i="13" s="1"/>
  <c r="B60" i="13" s="1"/>
  <c r="C60" i="13" s="1"/>
  <c r="B61" i="13" s="1"/>
  <c r="C61" i="13" s="1"/>
  <c r="B62" i="13" s="1"/>
  <c r="C62" i="13" s="1"/>
  <c r="B63" i="13" s="1"/>
  <c r="C63" i="13" s="1"/>
  <c r="B64" i="13" s="1"/>
  <c r="C64" i="13" s="1"/>
  <c r="B65" i="13" s="1"/>
  <c r="C65" i="13" s="1"/>
  <c r="B66" i="13" s="1"/>
  <c r="C66" i="13" s="1"/>
  <c r="B67" i="13" s="1"/>
  <c r="C67" i="13" s="1"/>
  <c r="B68" i="13" s="1"/>
  <c r="C68" i="13" s="1"/>
  <c r="B69" i="13" s="1"/>
  <c r="C69" i="13" s="1"/>
  <c r="A59" i="13"/>
  <c r="Z58" i="13"/>
  <c r="Y58" i="13"/>
  <c r="X58" i="13"/>
  <c r="W58" i="13"/>
  <c r="V58" i="13"/>
  <c r="U58" i="13"/>
  <c r="T58" i="13"/>
  <c r="S58" i="13"/>
  <c r="O58" i="13"/>
  <c r="K58" i="13"/>
  <c r="Z57" i="13"/>
  <c r="Y57" i="13"/>
  <c r="X57" i="13"/>
  <c r="W57" i="13"/>
  <c r="V57" i="13"/>
  <c r="U57" i="13"/>
  <c r="T57" i="13"/>
  <c r="S57" i="13"/>
  <c r="O57" i="13"/>
  <c r="K57" i="13"/>
  <c r="Z56" i="13"/>
  <c r="Y56" i="13"/>
  <c r="X56" i="13"/>
  <c r="W56" i="13"/>
  <c r="V56" i="13"/>
  <c r="U56" i="13"/>
  <c r="T56" i="13"/>
  <c r="S56" i="13"/>
  <c r="O56" i="13"/>
  <c r="K56" i="13"/>
  <c r="Z55" i="13"/>
  <c r="Y55" i="13"/>
  <c r="X55" i="13"/>
  <c r="W55" i="13"/>
  <c r="V55" i="13"/>
  <c r="U55" i="13"/>
  <c r="T55" i="13"/>
  <c r="S55" i="13"/>
  <c r="O55" i="13"/>
  <c r="K55" i="13"/>
  <c r="Z54" i="13"/>
  <c r="Y54" i="13"/>
  <c r="X54" i="13"/>
  <c r="W54" i="13"/>
  <c r="V54" i="13"/>
  <c r="U54" i="13"/>
  <c r="T54" i="13"/>
  <c r="S54" i="13"/>
  <c r="O54" i="13"/>
  <c r="K54" i="13"/>
  <c r="Z53" i="13"/>
  <c r="Y53" i="13"/>
  <c r="X53" i="13"/>
  <c r="W53" i="13"/>
  <c r="V53" i="13"/>
  <c r="U53" i="13"/>
  <c r="T53" i="13"/>
  <c r="S53" i="13"/>
  <c r="O53" i="13"/>
  <c r="K53" i="13"/>
  <c r="Z52" i="13"/>
  <c r="Y52" i="13"/>
  <c r="X52" i="13"/>
  <c r="W52" i="13"/>
  <c r="V52" i="13"/>
  <c r="U52" i="13"/>
  <c r="T52" i="13"/>
  <c r="S52" i="13"/>
  <c r="O52" i="13"/>
  <c r="K52" i="13"/>
  <c r="Z51" i="13"/>
  <c r="Y51" i="13"/>
  <c r="X51" i="13"/>
  <c r="W51" i="13"/>
  <c r="V51" i="13"/>
  <c r="U51" i="13"/>
  <c r="T51" i="13"/>
  <c r="S51" i="13"/>
  <c r="O51" i="13"/>
  <c r="K51" i="13"/>
  <c r="Z50" i="13"/>
  <c r="Y50" i="13"/>
  <c r="X50" i="13"/>
  <c r="W50" i="13"/>
  <c r="V50" i="13"/>
  <c r="U50" i="13"/>
  <c r="T50" i="13"/>
  <c r="S50" i="13"/>
  <c r="O50" i="13"/>
  <c r="K50" i="13"/>
  <c r="Z49" i="13"/>
  <c r="Y49" i="13"/>
  <c r="X49" i="13"/>
  <c r="W49" i="13"/>
  <c r="V49" i="13"/>
  <c r="U49" i="13"/>
  <c r="T49" i="13"/>
  <c r="S49" i="13"/>
  <c r="O49" i="13"/>
  <c r="K49" i="13"/>
  <c r="Z48" i="13"/>
  <c r="Y48" i="13"/>
  <c r="X48" i="13"/>
  <c r="W48" i="13"/>
  <c r="V48" i="13"/>
  <c r="T48" i="13"/>
  <c r="S48" i="13"/>
  <c r="P19" i="13" s="1"/>
  <c r="O48" i="13"/>
  <c r="K48" i="13"/>
  <c r="U48" i="13" s="1"/>
  <c r="Z47" i="13"/>
  <c r="P26" i="13" s="1"/>
  <c r="Y47" i="13"/>
  <c r="Y114" i="13" s="1"/>
  <c r="X47" i="13"/>
  <c r="W47" i="13"/>
  <c r="V47" i="13"/>
  <c r="T47" i="13"/>
  <c r="S47" i="13"/>
  <c r="O47" i="13"/>
  <c r="K47" i="13"/>
  <c r="U47" i="13" s="1"/>
  <c r="B47" i="13"/>
  <c r="C47" i="13" s="1"/>
  <c r="B48" i="13" s="1"/>
  <c r="C48" i="13" s="1"/>
  <c r="B49" i="13" s="1"/>
  <c r="C49" i="13" s="1"/>
  <c r="B50" i="13" s="1"/>
  <c r="C50" i="13" s="1"/>
  <c r="B51" i="13" s="1"/>
  <c r="C51" i="13" s="1"/>
  <c r="B52" i="13" s="1"/>
  <c r="C52" i="13" s="1"/>
  <c r="B53" i="13" s="1"/>
  <c r="C53" i="13" s="1"/>
  <c r="B54" i="13" s="1"/>
  <c r="C54" i="13" s="1"/>
  <c r="B55" i="13" s="1"/>
  <c r="C55" i="13" s="1"/>
  <c r="B56" i="13" s="1"/>
  <c r="C56" i="13" s="1"/>
  <c r="B57" i="13" s="1"/>
  <c r="C57" i="13" s="1"/>
  <c r="B58" i="13" s="1"/>
  <c r="C58" i="13" s="1"/>
  <c r="A47" i="13"/>
  <c r="L43" i="13"/>
  <c r="K42" i="13"/>
  <c r="K41" i="13"/>
  <c r="K40" i="13"/>
  <c r="K39" i="13"/>
  <c r="K38" i="13"/>
  <c r="K37" i="13"/>
  <c r="K31" i="13"/>
  <c r="L31" i="13" s="1"/>
  <c r="G31" i="13"/>
  <c r="F31" i="13"/>
  <c r="D31" i="13"/>
  <c r="A31" i="13"/>
  <c r="L29" i="13"/>
  <c r="K29" i="13"/>
  <c r="G29" i="13"/>
  <c r="F29" i="13"/>
  <c r="D29" i="13"/>
  <c r="A29" i="13"/>
  <c r="K27" i="13"/>
  <c r="G27" i="13" s="1"/>
  <c r="F27" i="13"/>
  <c r="D27" i="13"/>
  <c r="A27" i="13"/>
  <c r="U26" i="13"/>
  <c r="S26" i="13"/>
  <c r="U25" i="13"/>
  <c r="K25" i="13"/>
  <c r="G25" i="13" s="1"/>
  <c r="F25" i="13"/>
  <c r="D25" i="13"/>
  <c r="A25" i="13"/>
  <c r="U24" i="13"/>
  <c r="S24" i="13"/>
  <c r="U23" i="13"/>
  <c r="T23" i="13"/>
  <c r="S23" i="13"/>
  <c r="R23" i="13"/>
  <c r="P23" i="13"/>
  <c r="K23" i="13"/>
  <c r="G23" i="13" s="1"/>
  <c r="F23" i="13"/>
  <c r="D23" i="13"/>
  <c r="A23" i="13"/>
  <c r="U22" i="13"/>
  <c r="U21" i="13"/>
  <c r="T21" i="13"/>
  <c r="R21" i="13"/>
  <c r="K21" i="13"/>
  <c r="F21" i="13"/>
  <c r="S4" i="32" s="1"/>
  <c r="D21" i="13"/>
  <c r="S5" i="32" s="1"/>
  <c r="A21" i="13"/>
  <c r="U20" i="13"/>
  <c r="S20" i="13"/>
  <c r="T19" i="13"/>
  <c r="H29" i="13" s="1"/>
  <c r="J29" i="13" s="1"/>
  <c r="L30" i="13" s="1"/>
  <c r="R19" i="13"/>
  <c r="R27" i="13" s="1"/>
  <c r="Z228" i="12"/>
  <c r="Y228" i="12"/>
  <c r="X228" i="12"/>
  <c r="W228" i="12"/>
  <c r="V228" i="12"/>
  <c r="U228" i="12"/>
  <c r="T228" i="12"/>
  <c r="S228" i="12"/>
  <c r="O228" i="12"/>
  <c r="K228" i="12"/>
  <c r="Z227" i="12"/>
  <c r="Y227" i="12"/>
  <c r="X227" i="12"/>
  <c r="W227" i="12"/>
  <c r="V227" i="12"/>
  <c r="U227" i="12"/>
  <c r="T227" i="12"/>
  <c r="S227" i="12"/>
  <c r="O227" i="12"/>
  <c r="K227" i="12"/>
  <c r="Z226" i="12"/>
  <c r="Y226" i="12"/>
  <c r="X226" i="12"/>
  <c r="W226" i="12"/>
  <c r="V226" i="12"/>
  <c r="U226" i="12"/>
  <c r="T226" i="12"/>
  <c r="S226" i="12"/>
  <c r="O226" i="12"/>
  <c r="K226" i="12"/>
  <c r="Z225" i="12"/>
  <c r="Y225" i="12"/>
  <c r="X225" i="12"/>
  <c r="W225" i="12"/>
  <c r="V225" i="12"/>
  <c r="U225" i="12"/>
  <c r="T225" i="12"/>
  <c r="S225" i="12"/>
  <c r="O225" i="12"/>
  <c r="K225" i="12"/>
  <c r="Z224" i="12"/>
  <c r="Y224" i="12"/>
  <c r="X224" i="12"/>
  <c r="W224" i="12"/>
  <c r="V224" i="12"/>
  <c r="U224" i="12"/>
  <c r="T224" i="12"/>
  <c r="S224" i="12"/>
  <c r="O224" i="12"/>
  <c r="K224" i="12"/>
  <c r="Z223" i="12"/>
  <c r="Y223" i="12"/>
  <c r="X223" i="12"/>
  <c r="W223" i="12"/>
  <c r="V223" i="12"/>
  <c r="U223" i="12"/>
  <c r="T223" i="12"/>
  <c r="S223" i="12"/>
  <c r="O223" i="12"/>
  <c r="K223" i="12"/>
  <c r="Z222" i="12"/>
  <c r="Y222" i="12"/>
  <c r="X222" i="12"/>
  <c r="W222" i="12"/>
  <c r="V222" i="12"/>
  <c r="U222" i="12"/>
  <c r="T222" i="12"/>
  <c r="S222" i="12"/>
  <c r="O222" i="12"/>
  <c r="K222" i="12"/>
  <c r="Z221" i="12"/>
  <c r="U141" i="12" s="1"/>
  <c r="Y221" i="12"/>
  <c r="X221" i="12"/>
  <c r="W221" i="12"/>
  <c r="V221" i="12"/>
  <c r="U221" i="12"/>
  <c r="T221" i="12"/>
  <c r="S221" i="12"/>
  <c r="O221" i="12"/>
  <c r="K221" i="12"/>
  <c r="Z220" i="12"/>
  <c r="Y220" i="12"/>
  <c r="X220" i="12"/>
  <c r="W220" i="12"/>
  <c r="V220" i="12"/>
  <c r="U220" i="12"/>
  <c r="T220" i="12"/>
  <c r="U135" i="12" s="1"/>
  <c r="S220" i="12"/>
  <c r="O220" i="12"/>
  <c r="K220" i="12"/>
  <c r="Z219" i="12"/>
  <c r="Y219" i="12"/>
  <c r="X219" i="12"/>
  <c r="W219" i="12"/>
  <c r="V219" i="12"/>
  <c r="U137" i="12" s="1"/>
  <c r="U219" i="12"/>
  <c r="T219" i="12"/>
  <c r="S219" i="12"/>
  <c r="O219" i="12"/>
  <c r="K219" i="12"/>
  <c r="Z218" i="12"/>
  <c r="Y218" i="12"/>
  <c r="X218" i="12"/>
  <c r="U139" i="12" s="1"/>
  <c r="W218" i="12"/>
  <c r="V218" i="12"/>
  <c r="U218" i="12"/>
  <c r="T218" i="12"/>
  <c r="S218" i="12"/>
  <c r="O218" i="12"/>
  <c r="K218" i="12"/>
  <c r="A218" i="12"/>
  <c r="Z217" i="12"/>
  <c r="Y217" i="12"/>
  <c r="X217" i="12"/>
  <c r="W217" i="12"/>
  <c r="V217" i="12"/>
  <c r="U217" i="12"/>
  <c r="T217" i="12"/>
  <c r="S217" i="12"/>
  <c r="O217" i="12"/>
  <c r="K217" i="12"/>
  <c r="Z216" i="12"/>
  <c r="Y216" i="12"/>
  <c r="X216" i="12"/>
  <c r="W216" i="12"/>
  <c r="V216" i="12"/>
  <c r="U216" i="12"/>
  <c r="T216" i="12"/>
  <c r="S216" i="12"/>
  <c r="O216" i="12"/>
  <c r="K216" i="12"/>
  <c r="Z215" i="12"/>
  <c r="Y215" i="12"/>
  <c r="X215" i="12"/>
  <c r="W215" i="12"/>
  <c r="V215" i="12"/>
  <c r="U215" i="12"/>
  <c r="T215" i="12"/>
  <c r="S215" i="12"/>
  <c r="O215" i="12"/>
  <c r="K215" i="12"/>
  <c r="Z214" i="12"/>
  <c r="Y214" i="12"/>
  <c r="X214" i="12"/>
  <c r="W214" i="12"/>
  <c r="V214" i="12"/>
  <c r="U214" i="12"/>
  <c r="T214" i="12"/>
  <c r="S214" i="12"/>
  <c r="O214" i="12"/>
  <c r="K214" i="12"/>
  <c r="Z213" i="12"/>
  <c r="Y213" i="12"/>
  <c r="X213" i="12"/>
  <c r="W213" i="12"/>
  <c r="V213" i="12"/>
  <c r="U213" i="12"/>
  <c r="T213" i="12"/>
  <c r="S213" i="12"/>
  <c r="O213" i="12"/>
  <c r="K213" i="12"/>
  <c r="Z212" i="12"/>
  <c r="Y212" i="12"/>
  <c r="X212" i="12"/>
  <c r="W212" i="12"/>
  <c r="V212" i="12"/>
  <c r="U212" i="12"/>
  <c r="T212" i="12"/>
  <c r="S212" i="12"/>
  <c r="O212" i="12"/>
  <c r="K212" i="12"/>
  <c r="Z211" i="12"/>
  <c r="Y211" i="12"/>
  <c r="X211" i="12"/>
  <c r="W211" i="12"/>
  <c r="V211" i="12"/>
  <c r="U211" i="12"/>
  <c r="T211" i="12"/>
  <c r="S211" i="12"/>
  <c r="O211" i="12"/>
  <c r="K211" i="12"/>
  <c r="Z210" i="12"/>
  <c r="Y210" i="12"/>
  <c r="T140" i="12" s="1"/>
  <c r="X210" i="12"/>
  <c r="W210" i="12"/>
  <c r="V210" i="12"/>
  <c r="U210" i="12"/>
  <c r="T210" i="12"/>
  <c r="S210" i="12"/>
  <c r="O210" i="12"/>
  <c r="K210" i="12"/>
  <c r="Z209" i="12"/>
  <c r="Y209" i="12"/>
  <c r="X209" i="12"/>
  <c r="W209" i="12"/>
  <c r="V209" i="12"/>
  <c r="U209" i="12"/>
  <c r="T209" i="12"/>
  <c r="S209" i="12"/>
  <c r="T134" i="12" s="1"/>
  <c r="O209" i="12"/>
  <c r="K209" i="12"/>
  <c r="Z208" i="12"/>
  <c r="Y208" i="12"/>
  <c r="X208" i="12"/>
  <c r="W208" i="12"/>
  <c r="V208" i="12"/>
  <c r="U208" i="12"/>
  <c r="T136" i="12" s="1"/>
  <c r="T208" i="12"/>
  <c r="S208" i="12"/>
  <c r="O208" i="12"/>
  <c r="K208" i="12"/>
  <c r="Z207" i="12"/>
  <c r="Y207" i="12"/>
  <c r="X207" i="12"/>
  <c r="W207" i="12"/>
  <c r="T138" i="12" s="1"/>
  <c r="V207" i="12"/>
  <c r="U207" i="12"/>
  <c r="T207" i="12"/>
  <c r="S207" i="12"/>
  <c r="O207" i="12"/>
  <c r="K207" i="12"/>
  <c r="A207" i="12"/>
  <c r="Z206" i="12"/>
  <c r="T141" i="12" s="1"/>
  <c r="Y206" i="12"/>
  <c r="X206" i="12"/>
  <c r="W206" i="12"/>
  <c r="V206" i="12"/>
  <c r="U206" i="12"/>
  <c r="T206" i="12"/>
  <c r="S206" i="12"/>
  <c r="O206" i="12"/>
  <c r="K206" i="12"/>
  <c r="Z205" i="12"/>
  <c r="Y205" i="12"/>
  <c r="X205" i="12"/>
  <c r="W205" i="12"/>
  <c r="V205" i="12"/>
  <c r="U205" i="12"/>
  <c r="T205" i="12"/>
  <c r="S205" i="12"/>
  <c r="O205" i="12"/>
  <c r="K205" i="12"/>
  <c r="Z204" i="12"/>
  <c r="Y204" i="12"/>
  <c r="X204" i="12"/>
  <c r="W204" i="12"/>
  <c r="V204" i="12"/>
  <c r="U204" i="12"/>
  <c r="T204" i="12"/>
  <c r="S204" i="12"/>
  <c r="O204" i="12"/>
  <c r="K204" i="12"/>
  <c r="Z203" i="12"/>
  <c r="Y203" i="12"/>
  <c r="X203" i="12"/>
  <c r="W203" i="12"/>
  <c r="V203" i="12"/>
  <c r="U203" i="12"/>
  <c r="T203" i="12"/>
  <c r="S203" i="12"/>
  <c r="O203" i="12"/>
  <c r="K203" i="12"/>
  <c r="Z202" i="12"/>
  <c r="Y202" i="12"/>
  <c r="X202" i="12"/>
  <c r="W202" i="12"/>
  <c r="V202" i="12"/>
  <c r="U202" i="12"/>
  <c r="T202" i="12"/>
  <c r="S202" i="12"/>
  <c r="O202" i="12"/>
  <c r="K202" i="12"/>
  <c r="Z201" i="12"/>
  <c r="Y201" i="12"/>
  <c r="X201" i="12"/>
  <c r="W201" i="12"/>
  <c r="V201" i="12"/>
  <c r="U201" i="12"/>
  <c r="T201" i="12"/>
  <c r="S201" i="12"/>
  <c r="O201" i="12"/>
  <c r="K201" i="12"/>
  <c r="Z200" i="12"/>
  <c r="Y200" i="12"/>
  <c r="X200" i="12"/>
  <c r="W200" i="12"/>
  <c r="V200" i="12"/>
  <c r="U200" i="12"/>
  <c r="T200" i="12"/>
  <c r="S200" i="12"/>
  <c r="O200" i="12"/>
  <c r="K200" i="12"/>
  <c r="Z199" i="12"/>
  <c r="Y199" i="12"/>
  <c r="X199" i="12"/>
  <c r="W199" i="12"/>
  <c r="V199" i="12"/>
  <c r="U199" i="12"/>
  <c r="T199" i="12"/>
  <c r="S199" i="12"/>
  <c r="O199" i="12"/>
  <c r="K199" i="12"/>
  <c r="Z198" i="12"/>
  <c r="Y198" i="12"/>
  <c r="X198" i="12"/>
  <c r="W198" i="12"/>
  <c r="V198" i="12"/>
  <c r="U198" i="12"/>
  <c r="T198" i="12"/>
  <c r="S198" i="12"/>
  <c r="O198" i="12"/>
  <c r="K198" i="12"/>
  <c r="Z197" i="12"/>
  <c r="Y197" i="12"/>
  <c r="X197" i="12"/>
  <c r="W197" i="12"/>
  <c r="V197" i="12"/>
  <c r="S137" i="12" s="1"/>
  <c r="U197" i="12"/>
  <c r="T197" i="12"/>
  <c r="S197" i="12"/>
  <c r="O197" i="12"/>
  <c r="K197" i="12"/>
  <c r="B197" i="12"/>
  <c r="C197" i="12" s="1"/>
  <c r="B198" i="12" s="1"/>
  <c r="C198" i="12" s="1"/>
  <c r="B199" i="12" s="1"/>
  <c r="C199" i="12" s="1"/>
  <c r="B200" i="12" s="1"/>
  <c r="C200" i="12" s="1"/>
  <c r="B201" i="12" s="1"/>
  <c r="C201" i="12" s="1"/>
  <c r="B202" i="12" s="1"/>
  <c r="C202" i="12" s="1"/>
  <c r="B203" i="12" s="1"/>
  <c r="C203" i="12" s="1"/>
  <c r="B204" i="12" s="1"/>
  <c r="C204" i="12" s="1"/>
  <c r="B205" i="12" s="1"/>
  <c r="C205" i="12" s="1"/>
  <c r="B206" i="12" s="1"/>
  <c r="C206" i="12" s="1"/>
  <c r="Z196" i="12"/>
  <c r="S141" i="12" s="1"/>
  <c r="Y196" i="12"/>
  <c r="X196" i="12"/>
  <c r="W196" i="12"/>
  <c r="V196" i="12"/>
  <c r="U196" i="12"/>
  <c r="T196" i="12"/>
  <c r="S196" i="12"/>
  <c r="O196" i="12"/>
  <c r="K196" i="12"/>
  <c r="C196" i="12"/>
  <c r="B196" i="12"/>
  <c r="A196" i="12"/>
  <c r="Z195" i="12"/>
  <c r="Y195" i="12"/>
  <c r="X195" i="12"/>
  <c r="S139" i="12" s="1"/>
  <c r="W195" i="12"/>
  <c r="S138" i="12" s="1"/>
  <c r="V195" i="12"/>
  <c r="U195" i="12"/>
  <c r="T195" i="12"/>
  <c r="S195" i="12"/>
  <c r="O195" i="12"/>
  <c r="K195" i="12"/>
  <c r="Z194" i="12"/>
  <c r="Y194" i="12"/>
  <c r="X194" i="12"/>
  <c r="W194" i="12"/>
  <c r="V194" i="12"/>
  <c r="U194" i="12"/>
  <c r="T194" i="12"/>
  <c r="S194" i="12"/>
  <c r="O194" i="12"/>
  <c r="K194" i="12"/>
  <c r="Z193" i="12"/>
  <c r="Y193" i="12"/>
  <c r="X193" i="12"/>
  <c r="W193" i="12"/>
  <c r="V193" i="12"/>
  <c r="U193" i="12"/>
  <c r="T193" i="12"/>
  <c r="S193" i="12"/>
  <c r="O193" i="12"/>
  <c r="K193" i="12"/>
  <c r="Z192" i="12"/>
  <c r="Y192" i="12"/>
  <c r="X192" i="12"/>
  <c r="W192" i="12"/>
  <c r="V192" i="12"/>
  <c r="U192" i="12"/>
  <c r="T192" i="12"/>
  <c r="S192" i="12"/>
  <c r="O192" i="12"/>
  <c r="K192" i="12"/>
  <c r="Z191" i="12"/>
  <c r="Y191" i="12"/>
  <c r="X191" i="12"/>
  <c r="W191" i="12"/>
  <c r="V191" i="12"/>
  <c r="U191" i="12"/>
  <c r="T191" i="12"/>
  <c r="S191" i="12"/>
  <c r="O191" i="12"/>
  <c r="K191" i="12"/>
  <c r="Z190" i="12"/>
  <c r="Y190" i="12"/>
  <c r="X190" i="12"/>
  <c r="W190" i="12"/>
  <c r="V190" i="12"/>
  <c r="U190" i="12"/>
  <c r="T190" i="12"/>
  <c r="S190" i="12"/>
  <c r="O190" i="12"/>
  <c r="K190" i="12"/>
  <c r="Z189" i="12"/>
  <c r="Y189" i="12"/>
  <c r="X189" i="12"/>
  <c r="W189" i="12"/>
  <c r="V189" i="12"/>
  <c r="U189" i="12"/>
  <c r="T189" i="12"/>
  <c r="S189" i="12"/>
  <c r="O189" i="12"/>
  <c r="K189" i="12"/>
  <c r="Z188" i="12"/>
  <c r="Y188" i="12"/>
  <c r="X188" i="12"/>
  <c r="W188" i="12"/>
  <c r="V188" i="12"/>
  <c r="U188" i="12"/>
  <c r="T188" i="12"/>
  <c r="S188" i="12"/>
  <c r="O188" i="12"/>
  <c r="K188" i="12"/>
  <c r="Z187" i="12"/>
  <c r="Y187" i="12"/>
  <c r="X187" i="12"/>
  <c r="W187" i="12"/>
  <c r="V187" i="12"/>
  <c r="U187" i="12"/>
  <c r="T187" i="12"/>
  <c r="S187" i="12"/>
  <c r="O187" i="12"/>
  <c r="K187" i="12"/>
  <c r="Z186" i="12"/>
  <c r="Y186" i="12"/>
  <c r="X186" i="12"/>
  <c r="W186" i="12"/>
  <c r="V186" i="12"/>
  <c r="U186" i="12"/>
  <c r="T186" i="12"/>
  <c r="S186" i="12"/>
  <c r="R134" i="12" s="1"/>
  <c r="O186" i="12"/>
  <c r="K186" i="12"/>
  <c r="Z185" i="12"/>
  <c r="Y185" i="12"/>
  <c r="X185" i="12"/>
  <c r="R139" i="12" s="1"/>
  <c r="W185" i="12"/>
  <c r="R138" i="12" s="1"/>
  <c r="V185" i="12"/>
  <c r="U185" i="12"/>
  <c r="T185" i="12"/>
  <c r="S185" i="12"/>
  <c r="O185" i="12"/>
  <c r="K185" i="12"/>
  <c r="B185" i="12"/>
  <c r="C185" i="12" s="1"/>
  <c r="B186" i="12" s="1"/>
  <c r="C186" i="12" s="1"/>
  <c r="B187" i="12" s="1"/>
  <c r="C187" i="12" s="1"/>
  <c r="B188" i="12" s="1"/>
  <c r="C188" i="12" s="1"/>
  <c r="B189" i="12" s="1"/>
  <c r="C189" i="12" s="1"/>
  <c r="B190" i="12" s="1"/>
  <c r="C190" i="12" s="1"/>
  <c r="B191" i="12" s="1"/>
  <c r="C191" i="12" s="1"/>
  <c r="B192" i="12" s="1"/>
  <c r="C192" i="12" s="1"/>
  <c r="B193" i="12" s="1"/>
  <c r="C193" i="12" s="1"/>
  <c r="B194" i="12" s="1"/>
  <c r="C194" i="12" s="1"/>
  <c r="B195" i="12" s="1"/>
  <c r="C195" i="12" s="1"/>
  <c r="A185" i="12"/>
  <c r="Z184" i="12"/>
  <c r="Y184" i="12"/>
  <c r="X184" i="12"/>
  <c r="W184" i="12"/>
  <c r="V184" i="12"/>
  <c r="U184" i="12"/>
  <c r="T184" i="12"/>
  <c r="R135" i="12" s="1"/>
  <c r="S184" i="12"/>
  <c r="O184" i="12"/>
  <c r="K184" i="12"/>
  <c r="Z183" i="12"/>
  <c r="Y183" i="12"/>
  <c r="X183" i="12"/>
  <c r="W183" i="12"/>
  <c r="V183" i="12"/>
  <c r="U183" i="12"/>
  <c r="T183" i="12"/>
  <c r="S183" i="12"/>
  <c r="O183" i="12"/>
  <c r="K183" i="12"/>
  <c r="Z182" i="12"/>
  <c r="Y182" i="12"/>
  <c r="X182" i="12"/>
  <c r="W182" i="12"/>
  <c r="V182" i="12"/>
  <c r="U182" i="12"/>
  <c r="T182" i="12"/>
  <c r="S182" i="12"/>
  <c r="O182" i="12"/>
  <c r="K182" i="12"/>
  <c r="Z181" i="12"/>
  <c r="Y181" i="12"/>
  <c r="X181" i="12"/>
  <c r="W181" i="12"/>
  <c r="V181" i="12"/>
  <c r="U181" i="12"/>
  <c r="T181" i="12"/>
  <c r="S181" i="12"/>
  <c r="O181" i="12"/>
  <c r="K181" i="12"/>
  <c r="Z180" i="12"/>
  <c r="Y180" i="12"/>
  <c r="X180" i="12"/>
  <c r="W180" i="12"/>
  <c r="V180" i="12"/>
  <c r="U180" i="12"/>
  <c r="T180" i="12"/>
  <c r="S180" i="12"/>
  <c r="O180" i="12"/>
  <c r="K180" i="12"/>
  <c r="Z179" i="12"/>
  <c r="Y179" i="12"/>
  <c r="X179" i="12"/>
  <c r="W179" i="12"/>
  <c r="V179" i="12"/>
  <c r="U179" i="12"/>
  <c r="T179" i="12"/>
  <c r="S179" i="12"/>
  <c r="O179" i="12"/>
  <c r="K179" i="12"/>
  <c r="Z178" i="12"/>
  <c r="Y178" i="12"/>
  <c r="X178" i="12"/>
  <c r="W178" i="12"/>
  <c r="V178" i="12"/>
  <c r="U178" i="12"/>
  <c r="T178" i="12"/>
  <c r="S178" i="12"/>
  <c r="O178" i="12"/>
  <c r="K178" i="12"/>
  <c r="Z177" i="12"/>
  <c r="Y177" i="12"/>
  <c r="X177" i="12"/>
  <c r="W177" i="12"/>
  <c r="V177" i="12"/>
  <c r="U177" i="12"/>
  <c r="T177" i="12"/>
  <c r="S177" i="12"/>
  <c r="O177" i="12"/>
  <c r="K177" i="12"/>
  <c r="Z176" i="12"/>
  <c r="Y176" i="12"/>
  <c r="X176" i="12"/>
  <c r="W176" i="12"/>
  <c r="V176" i="12"/>
  <c r="T176" i="12"/>
  <c r="S176" i="12"/>
  <c r="O176" i="12"/>
  <c r="K176" i="12"/>
  <c r="U176" i="12" s="1"/>
  <c r="Z175" i="12"/>
  <c r="Y175" i="12"/>
  <c r="X175" i="12"/>
  <c r="W175" i="12"/>
  <c r="V175" i="12"/>
  <c r="Q137" i="12" s="1"/>
  <c r="U175" i="12"/>
  <c r="S175" i="12"/>
  <c r="O175" i="12"/>
  <c r="K175" i="12"/>
  <c r="T175" i="12" s="1"/>
  <c r="Z174" i="12"/>
  <c r="Y174" i="12"/>
  <c r="X174" i="12"/>
  <c r="W174" i="12"/>
  <c r="V174" i="12"/>
  <c r="U174" i="12"/>
  <c r="T174" i="12"/>
  <c r="S174" i="12"/>
  <c r="O174" i="12"/>
  <c r="K174" i="12"/>
  <c r="B174" i="12"/>
  <c r="C174" i="12" s="1"/>
  <c r="B175" i="12" s="1"/>
  <c r="C175" i="12" s="1"/>
  <c r="B176" i="12" s="1"/>
  <c r="C176" i="12" s="1"/>
  <c r="B177" i="12" s="1"/>
  <c r="C177" i="12" s="1"/>
  <c r="B178" i="12" s="1"/>
  <c r="C178" i="12" s="1"/>
  <c r="B179" i="12" s="1"/>
  <c r="C179" i="12" s="1"/>
  <c r="B180" i="12" s="1"/>
  <c r="C180" i="12" s="1"/>
  <c r="B181" i="12" s="1"/>
  <c r="C181" i="12" s="1"/>
  <c r="B182" i="12" s="1"/>
  <c r="C182" i="12" s="1"/>
  <c r="B183" i="12" s="1"/>
  <c r="C183" i="12" s="1"/>
  <c r="B184" i="12" s="1"/>
  <c r="C184" i="12" s="1"/>
  <c r="A174" i="12"/>
  <c r="Z173" i="12"/>
  <c r="Y173" i="12"/>
  <c r="X173" i="12"/>
  <c r="W173" i="12"/>
  <c r="V173" i="12"/>
  <c r="U173" i="12"/>
  <c r="T173" i="12"/>
  <c r="S173" i="12"/>
  <c r="O173" i="12"/>
  <c r="K173" i="12"/>
  <c r="Z172" i="12"/>
  <c r="Y172" i="12"/>
  <c r="X172" i="12"/>
  <c r="W172" i="12"/>
  <c r="V172" i="12"/>
  <c r="U172" i="12"/>
  <c r="T172" i="12"/>
  <c r="S172" i="12"/>
  <c r="O172" i="12"/>
  <c r="K172" i="12"/>
  <c r="Z171" i="12"/>
  <c r="Y171" i="12"/>
  <c r="X171" i="12"/>
  <c r="W171" i="12"/>
  <c r="V171" i="12"/>
  <c r="U171" i="12"/>
  <c r="T171" i="12"/>
  <c r="S171" i="12"/>
  <c r="O171" i="12"/>
  <c r="K171" i="12"/>
  <c r="Z170" i="12"/>
  <c r="Y170" i="12"/>
  <c r="X170" i="12"/>
  <c r="W170" i="12"/>
  <c r="V170" i="12"/>
  <c r="U170" i="12"/>
  <c r="T170" i="12"/>
  <c r="S170" i="12"/>
  <c r="O170" i="12"/>
  <c r="K170" i="12"/>
  <c r="Z169" i="12"/>
  <c r="Y169" i="12"/>
  <c r="X169" i="12"/>
  <c r="W169" i="12"/>
  <c r="V169" i="12"/>
  <c r="U169" i="12"/>
  <c r="T169" i="12"/>
  <c r="S169" i="12"/>
  <c r="O169" i="12"/>
  <c r="K169" i="12"/>
  <c r="Z168" i="12"/>
  <c r="Y168" i="12"/>
  <c r="X168" i="12"/>
  <c r="W168" i="12"/>
  <c r="V168" i="12"/>
  <c r="U168" i="12"/>
  <c r="T168" i="12"/>
  <c r="S168" i="12"/>
  <c r="O168" i="12"/>
  <c r="K168" i="12"/>
  <c r="Z167" i="12"/>
  <c r="Y167" i="12"/>
  <c r="X167" i="12"/>
  <c r="W167" i="12"/>
  <c r="V167" i="12"/>
  <c r="U167" i="12"/>
  <c r="T167" i="12"/>
  <c r="S167" i="12"/>
  <c r="O167" i="12"/>
  <c r="K167" i="12"/>
  <c r="Z166" i="12"/>
  <c r="Y166" i="12"/>
  <c r="X166" i="12"/>
  <c r="W166" i="12"/>
  <c r="V166" i="12"/>
  <c r="U166" i="12"/>
  <c r="T166" i="12"/>
  <c r="S166" i="12"/>
  <c r="O166" i="12"/>
  <c r="K166" i="12"/>
  <c r="Z165" i="12"/>
  <c r="Y165" i="12"/>
  <c r="X165" i="12"/>
  <c r="W165" i="12"/>
  <c r="V165" i="12"/>
  <c r="U165" i="12"/>
  <c r="T165" i="12"/>
  <c r="S165" i="12"/>
  <c r="O165" i="12"/>
  <c r="K165" i="12"/>
  <c r="Z164" i="12"/>
  <c r="Y164" i="12"/>
  <c r="X164" i="12"/>
  <c r="W164" i="12"/>
  <c r="V164" i="12"/>
  <c r="U164" i="12"/>
  <c r="T164" i="12"/>
  <c r="O164" i="12"/>
  <c r="K164" i="12"/>
  <c r="S164" i="12" s="1"/>
  <c r="Z163" i="12"/>
  <c r="Y163" i="12"/>
  <c r="X163" i="12"/>
  <c r="W163" i="12"/>
  <c r="V163" i="12"/>
  <c r="T163" i="12"/>
  <c r="S163" i="12"/>
  <c r="O163" i="12"/>
  <c r="K163" i="12"/>
  <c r="U163" i="12" s="1"/>
  <c r="Z162" i="12"/>
  <c r="Y162" i="12"/>
  <c r="X162" i="12"/>
  <c r="W162" i="12"/>
  <c r="V162" i="12"/>
  <c r="T162" i="12"/>
  <c r="S162" i="12"/>
  <c r="O162" i="12"/>
  <c r="K162" i="12"/>
  <c r="U162" i="12" s="1"/>
  <c r="B162" i="12"/>
  <c r="C162" i="12" s="1"/>
  <c r="B163" i="12" s="1"/>
  <c r="C163" i="12" s="1"/>
  <c r="B164" i="12" s="1"/>
  <c r="C164" i="12" s="1"/>
  <c r="B165" i="12" s="1"/>
  <c r="C165" i="12" s="1"/>
  <c r="B166" i="12" s="1"/>
  <c r="C166" i="12" s="1"/>
  <c r="B167" i="12" s="1"/>
  <c r="C167" i="12" s="1"/>
  <c r="B168" i="12" s="1"/>
  <c r="C168" i="12" s="1"/>
  <c r="B169" i="12" s="1"/>
  <c r="C169" i="12" s="1"/>
  <c r="B170" i="12" s="1"/>
  <c r="C170" i="12" s="1"/>
  <c r="B171" i="12" s="1"/>
  <c r="C171" i="12" s="1"/>
  <c r="B172" i="12" s="1"/>
  <c r="C172" i="12" s="1"/>
  <c r="B173" i="12" s="1"/>
  <c r="C173" i="12" s="1"/>
  <c r="A162" i="12"/>
  <c r="L158" i="12"/>
  <c r="K157" i="12"/>
  <c r="K156" i="12"/>
  <c r="K155" i="12"/>
  <c r="K154" i="12"/>
  <c r="K153" i="12"/>
  <c r="K152" i="12"/>
  <c r="L146" i="12"/>
  <c r="K146" i="12"/>
  <c r="G146" i="12"/>
  <c r="F146" i="12"/>
  <c r="D146" i="12"/>
  <c r="A146" i="12"/>
  <c r="K144" i="12"/>
  <c r="G144" i="12" s="1"/>
  <c r="F144" i="12"/>
  <c r="D144" i="12"/>
  <c r="A144" i="12"/>
  <c r="K142" i="12"/>
  <c r="G142" i="12" s="1"/>
  <c r="F142" i="12"/>
  <c r="D142" i="12"/>
  <c r="A142" i="12"/>
  <c r="R141" i="12"/>
  <c r="U140" i="12"/>
  <c r="S140" i="12"/>
  <c r="R140" i="12"/>
  <c r="K140" i="12"/>
  <c r="G140" i="12" s="1"/>
  <c r="F140" i="12"/>
  <c r="D140" i="12"/>
  <c r="A140" i="12"/>
  <c r="T139" i="12"/>
  <c r="U138" i="12"/>
  <c r="K138" i="12"/>
  <c r="G138" i="12" s="1"/>
  <c r="F138" i="12"/>
  <c r="D138" i="12"/>
  <c r="A138" i="12"/>
  <c r="T137" i="12"/>
  <c r="R137" i="12"/>
  <c r="U136" i="12"/>
  <c r="S136" i="12"/>
  <c r="R136" i="12"/>
  <c r="K136" i="12"/>
  <c r="F136" i="12"/>
  <c r="D136" i="12"/>
  <c r="R21" i="32" s="1"/>
  <c r="A136" i="12"/>
  <c r="T135" i="12"/>
  <c r="S135" i="12"/>
  <c r="U134" i="12"/>
  <c r="U142" i="12" s="1"/>
  <c r="S134" i="12"/>
  <c r="Z113" i="12"/>
  <c r="Y113" i="12"/>
  <c r="X113" i="12"/>
  <c r="W113" i="12"/>
  <c r="V113" i="12"/>
  <c r="U113" i="12"/>
  <c r="T113" i="12"/>
  <c r="S113" i="12"/>
  <c r="O113" i="12"/>
  <c r="K113" i="12"/>
  <c r="Z112" i="12"/>
  <c r="Y112" i="12"/>
  <c r="X112" i="12"/>
  <c r="W112" i="12"/>
  <c r="V112" i="12"/>
  <c r="U112" i="12"/>
  <c r="T112" i="12"/>
  <c r="S112" i="12"/>
  <c r="O112" i="12"/>
  <c r="K112" i="12"/>
  <c r="Z111" i="12"/>
  <c r="Y111" i="12"/>
  <c r="X111" i="12"/>
  <c r="W111" i="12"/>
  <c r="V111" i="12"/>
  <c r="U111" i="12"/>
  <c r="T111" i="12"/>
  <c r="S111" i="12"/>
  <c r="O111" i="12"/>
  <c r="K111" i="12"/>
  <c r="Z110" i="12"/>
  <c r="Y110" i="12"/>
  <c r="X110" i="12"/>
  <c r="W110" i="12"/>
  <c r="V110" i="12"/>
  <c r="U110" i="12"/>
  <c r="T110" i="12"/>
  <c r="S110" i="12"/>
  <c r="O110" i="12"/>
  <c r="K110" i="12"/>
  <c r="Z109" i="12"/>
  <c r="Y109" i="12"/>
  <c r="X109" i="12"/>
  <c r="W109" i="12"/>
  <c r="V109" i="12"/>
  <c r="U109" i="12"/>
  <c r="T109" i="12"/>
  <c r="S109" i="12"/>
  <c r="O109" i="12"/>
  <c r="K109" i="12"/>
  <c r="Z108" i="12"/>
  <c r="Y108" i="12"/>
  <c r="X108" i="12"/>
  <c r="W108" i="12"/>
  <c r="V108" i="12"/>
  <c r="U108" i="12"/>
  <c r="T108" i="12"/>
  <c r="S108" i="12"/>
  <c r="O108" i="12"/>
  <c r="K108" i="12"/>
  <c r="Z107" i="12"/>
  <c r="Y107" i="12"/>
  <c r="X107" i="12"/>
  <c r="W107" i="12"/>
  <c r="V107" i="12"/>
  <c r="U107" i="12"/>
  <c r="T107" i="12"/>
  <c r="S107" i="12"/>
  <c r="O107" i="12"/>
  <c r="K107" i="12"/>
  <c r="Z106" i="12"/>
  <c r="Y106" i="12"/>
  <c r="X106" i="12"/>
  <c r="W106" i="12"/>
  <c r="U23" i="12" s="1"/>
  <c r="V106" i="12"/>
  <c r="U106" i="12"/>
  <c r="T106" i="12"/>
  <c r="S106" i="12"/>
  <c r="O106" i="12"/>
  <c r="K106" i="12"/>
  <c r="Z105" i="12"/>
  <c r="Y105" i="12"/>
  <c r="U25" i="12" s="1"/>
  <c r="X105" i="12"/>
  <c r="W105" i="12"/>
  <c r="V105" i="12"/>
  <c r="U105" i="12"/>
  <c r="T105" i="12"/>
  <c r="S105" i="12"/>
  <c r="O105" i="12"/>
  <c r="K105" i="12"/>
  <c r="Z104" i="12"/>
  <c r="Y104" i="12"/>
  <c r="X104" i="12"/>
  <c r="W104" i="12"/>
  <c r="V104" i="12"/>
  <c r="U104" i="12"/>
  <c r="T104" i="12"/>
  <c r="S104" i="12"/>
  <c r="U19" i="12" s="1"/>
  <c r="O104" i="12"/>
  <c r="K104" i="12"/>
  <c r="Z103" i="12"/>
  <c r="Y103" i="12"/>
  <c r="X103" i="12"/>
  <c r="W103" i="12"/>
  <c r="V103" i="12"/>
  <c r="U103" i="12"/>
  <c r="U21" i="12" s="1"/>
  <c r="T103" i="12"/>
  <c r="S103" i="12"/>
  <c r="O103" i="12"/>
  <c r="K103" i="12"/>
  <c r="A103" i="12"/>
  <c r="Z102" i="12"/>
  <c r="Y102" i="12"/>
  <c r="X102" i="12"/>
  <c r="U24" i="12" s="1"/>
  <c r="W102" i="12"/>
  <c r="V102" i="12"/>
  <c r="U102" i="12"/>
  <c r="T102" i="12"/>
  <c r="S102" i="12"/>
  <c r="O102" i="12"/>
  <c r="K102" i="12"/>
  <c r="Z101" i="12"/>
  <c r="Y101" i="12"/>
  <c r="X101" i="12"/>
  <c r="W101" i="12"/>
  <c r="V101" i="12"/>
  <c r="U101" i="12"/>
  <c r="T101" i="12"/>
  <c r="S101" i="12"/>
  <c r="O101" i="12"/>
  <c r="K101" i="12"/>
  <c r="Z100" i="12"/>
  <c r="Y100" i="12"/>
  <c r="X100" i="12"/>
  <c r="W100" i="12"/>
  <c r="V100" i="12"/>
  <c r="U100" i="12"/>
  <c r="T100" i="12"/>
  <c r="S100" i="12"/>
  <c r="O100" i="12"/>
  <c r="K100" i="12"/>
  <c r="Z99" i="12"/>
  <c r="Y99" i="12"/>
  <c r="X99" i="12"/>
  <c r="W99" i="12"/>
  <c r="V99" i="12"/>
  <c r="U99" i="12"/>
  <c r="T99" i="12"/>
  <c r="S99" i="12"/>
  <c r="O99" i="12"/>
  <c r="K99" i="12"/>
  <c r="Z98" i="12"/>
  <c r="Y98" i="12"/>
  <c r="X98" i="12"/>
  <c r="W98" i="12"/>
  <c r="V98" i="12"/>
  <c r="U98" i="12"/>
  <c r="T98" i="12"/>
  <c r="S98" i="12"/>
  <c r="O98" i="12"/>
  <c r="K98" i="12"/>
  <c r="Z97" i="12"/>
  <c r="Y97" i="12"/>
  <c r="X97" i="12"/>
  <c r="W97" i="12"/>
  <c r="V97" i="12"/>
  <c r="U97" i="12"/>
  <c r="T97" i="12"/>
  <c r="S97" i="12"/>
  <c r="O97" i="12"/>
  <c r="K97" i="12"/>
  <c r="Z96" i="12"/>
  <c r="Y96" i="12"/>
  <c r="X96" i="12"/>
  <c r="W96" i="12"/>
  <c r="V96" i="12"/>
  <c r="U96" i="12"/>
  <c r="T96" i="12"/>
  <c r="S96" i="12"/>
  <c r="O96" i="12"/>
  <c r="K96" i="12"/>
  <c r="Z95" i="12"/>
  <c r="Y95" i="12"/>
  <c r="X95" i="12"/>
  <c r="W95" i="12"/>
  <c r="V95" i="12"/>
  <c r="T22" i="12" s="1"/>
  <c r="U95" i="12"/>
  <c r="T95" i="12"/>
  <c r="S95" i="12"/>
  <c r="O95" i="12"/>
  <c r="K95" i="12"/>
  <c r="Z94" i="12"/>
  <c r="Y94" i="12"/>
  <c r="X94" i="12"/>
  <c r="T24" i="12" s="1"/>
  <c r="W94" i="12"/>
  <c r="V94" i="12"/>
  <c r="U94" i="12"/>
  <c r="T94" i="12"/>
  <c r="S94" i="12"/>
  <c r="O94" i="12"/>
  <c r="K94" i="12"/>
  <c r="Z93" i="12"/>
  <c r="T26" i="12" s="1"/>
  <c r="H29" i="12" s="1"/>
  <c r="Y93" i="12"/>
  <c r="X93" i="12"/>
  <c r="W93" i="12"/>
  <c r="V93" i="12"/>
  <c r="U93" i="12"/>
  <c r="T93" i="12"/>
  <c r="S93" i="12"/>
  <c r="O93" i="12"/>
  <c r="K93" i="12"/>
  <c r="Z92" i="12"/>
  <c r="Y92" i="12"/>
  <c r="X92" i="12"/>
  <c r="W92" i="12"/>
  <c r="V92" i="12"/>
  <c r="U92" i="12"/>
  <c r="T92" i="12"/>
  <c r="T20" i="12" s="1"/>
  <c r="S92" i="12"/>
  <c r="O92" i="12"/>
  <c r="K92" i="12"/>
  <c r="A92" i="12"/>
  <c r="Z91" i="12"/>
  <c r="Y91" i="12"/>
  <c r="X91" i="12"/>
  <c r="W91" i="12"/>
  <c r="T23" i="12" s="1"/>
  <c r="V91" i="12"/>
  <c r="U91" i="12"/>
  <c r="T91" i="12"/>
  <c r="S91" i="12"/>
  <c r="O91" i="12"/>
  <c r="K91" i="12"/>
  <c r="Z90" i="12"/>
  <c r="Y90" i="12"/>
  <c r="X90" i="12"/>
  <c r="W90" i="12"/>
  <c r="V90" i="12"/>
  <c r="U90" i="12"/>
  <c r="T90" i="12"/>
  <c r="S90" i="12"/>
  <c r="O90" i="12"/>
  <c r="K90" i="12"/>
  <c r="Z89" i="12"/>
  <c r="Y89" i="12"/>
  <c r="X89" i="12"/>
  <c r="W89" i="12"/>
  <c r="V89" i="12"/>
  <c r="U89" i="12"/>
  <c r="T89" i="12"/>
  <c r="S89" i="12"/>
  <c r="O89" i="12"/>
  <c r="K89" i="12"/>
  <c r="Z88" i="12"/>
  <c r="Y88" i="12"/>
  <c r="X88" i="12"/>
  <c r="W88" i="12"/>
  <c r="V88" i="12"/>
  <c r="U88" i="12"/>
  <c r="T88" i="12"/>
  <c r="S88" i="12"/>
  <c r="O88" i="12"/>
  <c r="K88" i="12"/>
  <c r="Z87" i="12"/>
  <c r="Y87" i="12"/>
  <c r="X87" i="12"/>
  <c r="W87" i="12"/>
  <c r="V87" i="12"/>
  <c r="U87" i="12"/>
  <c r="T87" i="12"/>
  <c r="S87" i="12"/>
  <c r="O87" i="12"/>
  <c r="K87" i="12"/>
  <c r="Z86" i="12"/>
  <c r="Y86" i="12"/>
  <c r="X86" i="12"/>
  <c r="W86" i="12"/>
  <c r="V86" i="12"/>
  <c r="U86" i="12"/>
  <c r="T86" i="12"/>
  <c r="S86" i="12"/>
  <c r="O86" i="12"/>
  <c r="K86" i="12"/>
  <c r="Z85" i="12"/>
  <c r="Y85" i="12"/>
  <c r="X85" i="12"/>
  <c r="W85" i="12"/>
  <c r="V85" i="12"/>
  <c r="U85" i="12"/>
  <c r="T85" i="12"/>
  <c r="S85" i="12"/>
  <c r="O85" i="12"/>
  <c r="K85" i="12"/>
  <c r="Z84" i="12"/>
  <c r="Y84" i="12"/>
  <c r="X84" i="12"/>
  <c r="W84" i="12"/>
  <c r="V84" i="12"/>
  <c r="U84" i="12"/>
  <c r="T84" i="12"/>
  <c r="S84" i="12"/>
  <c r="O84" i="12"/>
  <c r="K84" i="12"/>
  <c r="Z83" i="12"/>
  <c r="Y83" i="12"/>
  <c r="X83" i="12"/>
  <c r="W83" i="12"/>
  <c r="V83" i="12"/>
  <c r="U83" i="12"/>
  <c r="T83" i="12"/>
  <c r="S83" i="12"/>
  <c r="O83" i="12"/>
  <c r="K83" i="12"/>
  <c r="Z82" i="12"/>
  <c r="Y82" i="12"/>
  <c r="X82" i="12"/>
  <c r="W82" i="12"/>
  <c r="V82" i="12"/>
  <c r="U82" i="12"/>
  <c r="T82" i="12"/>
  <c r="S82" i="12"/>
  <c r="S19" i="12" s="1"/>
  <c r="O82" i="12"/>
  <c r="K82" i="12"/>
  <c r="Z81" i="12"/>
  <c r="Y81" i="12"/>
  <c r="X81" i="12"/>
  <c r="W81" i="12"/>
  <c r="V81" i="12"/>
  <c r="U81" i="12"/>
  <c r="T81" i="12"/>
  <c r="S81" i="12"/>
  <c r="O81" i="12"/>
  <c r="K81" i="12"/>
  <c r="B81" i="12"/>
  <c r="C81" i="12" s="1"/>
  <c r="B82" i="12" s="1"/>
  <c r="C82" i="12" s="1"/>
  <c r="B83" i="12" s="1"/>
  <c r="C83" i="12" s="1"/>
  <c r="B84" i="12" s="1"/>
  <c r="C84" i="12" s="1"/>
  <c r="B85" i="12" s="1"/>
  <c r="C85" i="12" s="1"/>
  <c r="B86" i="12" s="1"/>
  <c r="C86" i="12" s="1"/>
  <c r="B87" i="12" s="1"/>
  <c r="C87" i="12" s="1"/>
  <c r="B88" i="12" s="1"/>
  <c r="C88" i="12" s="1"/>
  <c r="B89" i="12" s="1"/>
  <c r="C89" i="12" s="1"/>
  <c r="B90" i="12" s="1"/>
  <c r="C90" i="12" s="1"/>
  <c r="B91" i="12" s="1"/>
  <c r="C91" i="12" s="1"/>
  <c r="A81" i="12"/>
  <c r="Z80" i="12"/>
  <c r="Y80" i="12"/>
  <c r="X80" i="12"/>
  <c r="W80" i="12"/>
  <c r="V80" i="12"/>
  <c r="U80" i="12"/>
  <c r="T80" i="12"/>
  <c r="S80" i="12"/>
  <c r="O80" i="12"/>
  <c r="K80" i="12"/>
  <c r="Z79" i="12"/>
  <c r="Y79" i="12"/>
  <c r="X79" i="12"/>
  <c r="W79" i="12"/>
  <c r="V79" i="12"/>
  <c r="U79" i="12"/>
  <c r="T79" i="12"/>
  <c r="S79" i="12"/>
  <c r="O79" i="12"/>
  <c r="K79" i="12"/>
  <c r="Z78" i="12"/>
  <c r="Y78" i="12"/>
  <c r="X78" i="12"/>
  <c r="W78" i="12"/>
  <c r="V78" i="12"/>
  <c r="U78" i="12"/>
  <c r="T78" i="12"/>
  <c r="S78" i="12"/>
  <c r="O78" i="12"/>
  <c r="K78" i="12"/>
  <c r="Z77" i="12"/>
  <c r="Y77" i="12"/>
  <c r="X77" i="12"/>
  <c r="W77" i="12"/>
  <c r="V77" i="12"/>
  <c r="U77" i="12"/>
  <c r="T77" i="12"/>
  <c r="S77" i="12"/>
  <c r="O77" i="12"/>
  <c r="K77" i="12"/>
  <c r="Z76" i="12"/>
  <c r="Y76" i="12"/>
  <c r="X76" i="12"/>
  <c r="W76" i="12"/>
  <c r="V76" i="12"/>
  <c r="U76" i="12"/>
  <c r="T76" i="12"/>
  <c r="S76" i="12"/>
  <c r="O76" i="12"/>
  <c r="K76" i="12"/>
  <c r="Z75" i="12"/>
  <c r="Y75" i="12"/>
  <c r="X75" i="12"/>
  <c r="W75" i="12"/>
  <c r="V75" i="12"/>
  <c r="U75" i="12"/>
  <c r="T75" i="12"/>
  <c r="S75" i="12"/>
  <c r="O75" i="12"/>
  <c r="K75" i="12"/>
  <c r="Z74" i="12"/>
  <c r="Y74" i="12"/>
  <c r="X74" i="12"/>
  <c r="W74" i="12"/>
  <c r="V74" i="12"/>
  <c r="U74" i="12"/>
  <c r="T74" i="12"/>
  <c r="S74" i="12"/>
  <c r="O74" i="12"/>
  <c r="K74" i="12"/>
  <c r="Z73" i="12"/>
  <c r="Y73" i="12"/>
  <c r="X73" i="12"/>
  <c r="W73" i="12"/>
  <c r="V73" i="12"/>
  <c r="U73" i="12"/>
  <c r="T73" i="12"/>
  <c r="S73" i="12"/>
  <c r="O73" i="12"/>
  <c r="K73" i="12"/>
  <c r="Z72" i="12"/>
  <c r="Y72" i="12"/>
  <c r="X72" i="12"/>
  <c r="W72" i="12"/>
  <c r="V72" i="12"/>
  <c r="U72" i="12"/>
  <c r="T72" i="12"/>
  <c r="S72" i="12"/>
  <c r="O72" i="12"/>
  <c r="K72" i="12"/>
  <c r="Z71" i="12"/>
  <c r="Y71" i="12"/>
  <c r="X71" i="12"/>
  <c r="R24" i="12" s="1"/>
  <c r="W71" i="12"/>
  <c r="V71" i="12"/>
  <c r="U71" i="12"/>
  <c r="T71" i="12"/>
  <c r="S71" i="12"/>
  <c r="O71" i="12"/>
  <c r="K71" i="12"/>
  <c r="C71" i="12"/>
  <c r="B72" i="12" s="1"/>
  <c r="C72" i="12" s="1"/>
  <c r="B73" i="12" s="1"/>
  <c r="C73" i="12" s="1"/>
  <c r="B74" i="12" s="1"/>
  <c r="C74" i="12" s="1"/>
  <c r="B75" i="12" s="1"/>
  <c r="C75" i="12" s="1"/>
  <c r="B76" i="12" s="1"/>
  <c r="C76" i="12" s="1"/>
  <c r="B77" i="12" s="1"/>
  <c r="C77" i="12" s="1"/>
  <c r="B78" i="12" s="1"/>
  <c r="C78" i="12" s="1"/>
  <c r="B79" i="12" s="1"/>
  <c r="C79" i="12" s="1"/>
  <c r="B80" i="12" s="1"/>
  <c r="C80" i="12" s="1"/>
  <c r="B71" i="12"/>
  <c r="Z70" i="12"/>
  <c r="Y70" i="12"/>
  <c r="X70" i="12"/>
  <c r="W70" i="12"/>
  <c r="V70" i="12"/>
  <c r="U70" i="12"/>
  <c r="T70" i="12"/>
  <c r="R20" i="12" s="1"/>
  <c r="S70" i="12"/>
  <c r="O70" i="12"/>
  <c r="K70" i="12"/>
  <c r="C70" i="12"/>
  <c r="B70" i="12"/>
  <c r="A70" i="12"/>
  <c r="Z69" i="12"/>
  <c r="Y69" i="12"/>
  <c r="R25" i="12" s="1"/>
  <c r="X69" i="12"/>
  <c r="W69" i="12"/>
  <c r="V69" i="12"/>
  <c r="U69" i="12"/>
  <c r="T69" i="12"/>
  <c r="S69" i="12"/>
  <c r="O69" i="12"/>
  <c r="K69" i="12"/>
  <c r="Z68" i="12"/>
  <c r="Y68" i="12"/>
  <c r="X68" i="12"/>
  <c r="W68" i="12"/>
  <c r="V68" i="12"/>
  <c r="U68" i="12"/>
  <c r="T68" i="12"/>
  <c r="S68" i="12"/>
  <c r="O68" i="12"/>
  <c r="K68" i="12"/>
  <c r="Z67" i="12"/>
  <c r="Y67" i="12"/>
  <c r="X67" i="12"/>
  <c r="W67" i="12"/>
  <c r="V67" i="12"/>
  <c r="U67" i="12"/>
  <c r="T67" i="12"/>
  <c r="S67" i="12"/>
  <c r="O67" i="12"/>
  <c r="K67" i="12"/>
  <c r="Z66" i="12"/>
  <c r="Y66" i="12"/>
  <c r="X66" i="12"/>
  <c r="W66" i="12"/>
  <c r="V66" i="12"/>
  <c r="T66" i="12"/>
  <c r="S66" i="12"/>
  <c r="O66" i="12"/>
  <c r="K66" i="12"/>
  <c r="U66" i="12" s="1"/>
  <c r="Z65" i="12"/>
  <c r="Y65" i="12"/>
  <c r="X65" i="12"/>
  <c r="W65" i="12"/>
  <c r="V65" i="12"/>
  <c r="U65" i="12"/>
  <c r="T65" i="12"/>
  <c r="S65" i="12"/>
  <c r="O65" i="12"/>
  <c r="K65" i="12"/>
  <c r="Z64" i="12"/>
  <c r="Y64" i="12"/>
  <c r="X64" i="12"/>
  <c r="W64" i="12"/>
  <c r="V64" i="12"/>
  <c r="T64" i="12"/>
  <c r="S64" i="12"/>
  <c r="O64" i="12"/>
  <c r="K64" i="12"/>
  <c r="U64" i="12" s="1"/>
  <c r="Z63" i="12"/>
  <c r="Y63" i="12"/>
  <c r="X63" i="12"/>
  <c r="W63" i="12"/>
  <c r="V63" i="12"/>
  <c r="T63" i="12"/>
  <c r="S63" i="12"/>
  <c r="O63" i="12"/>
  <c r="K63" i="12"/>
  <c r="U63" i="12" s="1"/>
  <c r="Z62" i="12"/>
  <c r="Y62" i="12"/>
  <c r="X62" i="12"/>
  <c r="W62" i="12"/>
  <c r="V62" i="12"/>
  <c r="U62" i="12"/>
  <c r="T62" i="12"/>
  <c r="O62" i="12"/>
  <c r="K62" i="12"/>
  <c r="S62" i="12" s="1"/>
  <c r="Z61" i="12"/>
  <c r="Y61" i="12"/>
  <c r="X61" i="12"/>
  <c r="W61" i="12"/>
  <c r="V61" i="12"/>
  <c r="U61" i="12"/>
  <c r="T61" i="12"/>
  <c r="S61" i="12"/>
  <c r="O61" i="12"/>
  <c r="K61" i="12"/>
  <c r="Z60" i="12"/>
  <c r="Y60" i="12"/>
  <c r="X60" i="12"/>
  <c r="W60" i="12"/>
  <c r="V60" i="12"/>
  <c r="U60" i="12"/>
  <c r="T60" i="12"/>
  <c r="O60" i="12"/>
  <c r="K60" i="12"/>
  <c r="S60" i="12" s="1"/>
  <c r="Z59" i="12"/>
  <c r="Y59" i="12"/>
  <c r="X59" i="12"/>
  <c r="W59" i="12"/>
  <c r="V59" i="12"/>
  <c r="U59" i="12"/>
  <c r="T59" i="12"/>
  <c r="S59" i="12"/>
  <c r="O59" i="12"/>
  <c r="K59" i="12"/>
  <c r="B59" i="12"/>
  <c r="C59" i="12" s="1"/>
  <c r="B60" i="12" s="1"/>
  <c r="C60" i="12" s="1"/>
  <c r="B61" i="12" s="1"/>
  <c r="C61" i="12" s="1"/>
  <c r="B62" i="12" s="1"/>
  <c r="C62" i="12" s="1"/>
  <c r="B63" i="12" s="1"/>
  <c r="C63" i="12" s="1"/>
  <c r="B64" i="12" s="1"/>
  <c r="C64" i="12" s="1"/>
  <c r="B65" i="12" s="1"/>
  <c r="C65" i="12" s="1"/>
  <c r="B66" i="12" s="1"/>
  <c r="C66" i="12" s="1"/>
  <c r="B67" i="12" s="1"/>
  <c r="C67" i="12" s="1"/>
  <c r="B68" i="12" s="1"/>
  <c r="C68" i="12" s="1"/>
  <c r="B69" i="12" s="1"/>
  <c r="C69" i="12" s="1"/>
  <c r="A59" i="12"/>
  <c r="Z58" i="12"/>
  <c r="Y58" i="12"/>
  <c r="X58" i="12"/>
  <c r="W58" i="12"/>
  <c r="V58" i="12"/>
  <c r="U58" i="12"/>
  <c r="T58" i="12"/>
  <c r="S58" i="12"/>
  <c r="O58" i="12"/>
  <c r="K58" i="12"/>
  <c r="Z57" i="12"/>
  <c r="Y57" i="12"/>
  <c r="X57" i="12"/>
  <c r="W57" i="12"/>
  <c r="V57" i="12"/>
  <c r="U57" i="12"/>
  <c r="T57" i="12"/>
  <c r="S57" i="12"/>
  <c r="O57" i="12"/>
  <c r="K57" i="12"/>
  <c r="Z56" i="12"/>
  <c r="Y56" i="12"/>
  <c r="X56" i="12"/>
  <c r="W56" i="12"/>
  <c r="V56" i="12"/>
  <c r="U56" i="12"/>
  <c r="T56" i="12"/>
  <c r="S56" i="12"/>
  <c r="O56" i="12"/>
  <c r="K56" i="12"/>
  <c r="Z55" i="12"/>
  <c r="Y55" i="12"/>
  <c r="X55" i="12"/>
  <c r="W55" i="12"/>
  <c r="V55" i="12"/>
  <c r="U55" i="12"/>
  <c r="T55" i="12"/>
  <c r="S55" i="12"/>
  <c r="O55" i="12"/>
  <c r="K55" i="12"/>
  <c r="Z54" i="12"/>
  <c r="Y54" i="12"/>
  <c r="X54" i="12"/>
  <c r="W54" i="12"/>
  <c r="V54" i="12"/>
  <c r="U54" i="12"/>
  <c r="T54" i="12"/>
  <c r="S54" i="12"/>
  <c r="O54" i="12"/>
  <c r="K54" i="12"/>
  <c r="Z53" i="12"/>
  <c r="Y53" i="12"/>
  <c r="X53" i="12"/>
  <c r="W53" i="12"/>
  <c r="V53" i="12"/>
  <c r="U53" i="12"/>
  <c r="T53" i="12"/>
  <c r="S53" i="12"/>
  <c r="O53" i="12"/>
  <c r="K53" i="12"/>
  <c r="Z52" i="12"/>
  <c r="Y52" i="12"/>
  <c r="X52" i="12"/>
  <c r="W52" i="12"/>
  <c r="V52" i="12"/>
  <c r="U52" i="12"/>
  <c r="T52" i="12"/>
  <c r="S52" i="12"/>
  <c r="O52" i="12"/>
  <c r="K52" i="12"/>
  <c r="Z51" i="12"/>
  <c r="Y51" i="12"/>
  <c r="X51" i="12"/>
  <c r="W51" i="12"/>
  <c r="V51" i="12"/>
  <c r="U51" i="12"/>
  <c r="T51" i="12"/>
  <c r="O51" i="12"/>
  <c r="K51" i="12"/>
  <c r="S51" i="12" s="1"/>
  <c r="Z50" i="12"/>
  <c r="Y50" i="12"/>
  <c r="X50" i="12"/>
  <c r="W50" i="12"/>
  <c r="V50" i="12"/>
  <c r="U50" i="12"/>
  <c r="T50" i="12"/>
  <c r="O50" i="12"/>
  <c r="K50" i="12"/>
  <c r="S50" i="12" s="1"/>
  <c r="Z49" i="12"/>
  <c r="Y49" i="12"/>
  <c r="X49" i="12"/>
  <c r="W49" i="12"/>
  <c r="V49" i="12"/>
  <c r="U49" i="12"/>
  <c r="O49" i="12"/>
  <c r="K49" i="12"/>
  <c r="S49" i="12" s="1"/>
  <c r="Z48" i="12"/>
  <c r="Y48" i="12"/>
  <c r="X48" i="12"/>
  <c r="W48" i="12"/>
  <c r="V48" i="12"/>
  <c r="U48" i="12"/>
  <c r="S48" i="12"/>
  <c r="O48" i="12"/>
  <c r="K48" i="12"/>
  <c r="T48" i="12" s="1"/>
  <c r="Z47" i="12"/>
  <c r="Y47" i="12"/>
  <c r="X47" i="12"/>
  <c r="W47" i="12"/>
  <c r="V47" i="12"/>
  <c r="T47" i="12"/>
  <c r="S47" i="12"/>
  <c r="O47" i="12"/>
  <c r="K47" i="12"/>
  <c r="U47" i="12" s="1"/>
  <c r="B47" i="12"/>
  <c r="C47" i="12" s="1"/>
  <c r="B48" i="12" s="1"/>
  <c r="C48" i="12" s="1"/>
  <c r="B49" i="12" s="1"/>
  <c r="C49" i="12" s="1"/>
  <c r="B50" i="12" s="1"/>
  <c r="C50" i="12" s="1"/>
  <c r="B51" i="12" s="1"/>
  <c r="C51" i="12" s="1"/>
  <c r="B52" i="12" s="1"/>
  <c r="C52" i="12" s="1"/>
  <c r="B53" i="12" s="1"/>
  <c r="C53" i="12" s="1"/>
  <c r="B54" i="12" s="1"/>
  <c r="C54" i="12" s="1"/>
  <c r="B55" i="12" s="1"/>
  <c r="C55" i="12" s="1"/>
  <c r="B56" i="12" s="1"/>
  <c r="C56" i="12" s="1"/>
  <c r="B57" i="12" s="1"/>
  <c r="C57" i="12" s="1"/>
  <c r="B58" i="12" s="1"/>
  <c r="C58" i="12" s="1"/>
  <c r="A47" i="12"/>
  <c r="L43" i="12"/>
  <c r="K42" i="12"/>
  <c r="K41" i="12"/>
  <c r="K40" i="12"/>
  <c r="K39" i="12"/>
  <c r="K38" i="12"/>
  <c r="K37" i="12"/>
  <c r="K43" i="12" s="1"/>
  <c r="K31" i="12"/>
  <c r="L31" i="12" s="1"/>
  <c r="F31" i="12"/>
  <c r="D31" i="12"/>
  <c r="A31" i="12"/>
  <c r="K29" i="12"/>
  <c r="L29" i="12" s="1"/>
  <c r="G29" i="12"/>
  <c r="F29" i="12"/>
  <c r="D29" i="12"/>
  <c r="J29" i="12" s="1"/>
  <c r="L30" i="12" s="1"/>
  <c r="A29" i="12"/>
  <c r="L27" i="12"/>
  <c r="K27" i="12"/>
  <c r="G27" i="12"/>
  <c r="F27" i="12"/>
  <c r="D27" i="12"/>
  <c r="A27" i="12"/>
  <c r="U26" i="12"/>
  <c r="S26" i="12"/>
  <c r="R26" i="12"/>
  <c r="T25" i="12"/>
  <c r="S25" i="12"/>
  <c r="L25" i="12"/>
  <c r="K25" i="12"/>
  <c r="G25" i="12"/>
  <c r="F25" i="12"/>
  <c r="D25" i="12"/>
  <c r="A25" i="12"/>
  <c r="S24" i="12"/>
  <c r="S23" i="12"/>
  <c r="R23" i="12"/>
  <c r="K23" i="12"/>
  <c r="F23" i="12"/>
  <c r="D23" i="12"/>
  <c r="U22" i="12"/>
  <c r="S22" i="12"/>
  <c r="R22" i="12"/>
  <c r="T21" i="12"/>
  <c r="S21" i="12"/>
  <c r="R21" i="12"/>
  <c r="K21" i="12"/>
  <c r="F21" i="12"/>
  <c r="D21" i="12"/>
  <c r="U20" i="12"/>
  <c r="S20" i="12"/>
  <c r="T19" i="12"/>
  <c r="R19" i="12"/>
  <c r="R27" i="12" s="1"/>
  <c r="Z228" i="11"/>
  <c r="Y228" i="11"/>
  <c r="X228" i="11"/>
  <c r="W228" i="11"/>
  <c r="V228" i="11"/>
  <c r="U228" i="11"/>
  <c r="T228" i="11"/>
  <c r="S228" i="11"/>
  <c r="O228" i="11"/>
  <c r="K228" i="11"/>
  <c r="Z227" i="11"/>
  <c r="Y227" i="11"/>
  <c r="X227" i="11"/>
  <c r="W227" i="11"/>
  <c r="V227" i="11"/>
  <c r="U227" i="11"/>
  <c r="T227" i="11"/>
  <c r="S227" i="11"/>
  <c r="O227" i="11"/>
  <c r="K227" i="11"/>
  <c r="Z226" i="11"/>
  <c r="Y226" i="11"/>
  <c r="X226" i="11"/>
  <c r="W226" i="11"/>
  <c r="V226" i="11"/>
  <c r="U226" i="11"/>
  <c r="T226" i="11"/>
  <c r="S226" i="11"/>
  <c r="O226" i="11"/>
  <c r="K226" i="11"/>
  <c r="Z225" i="11"/>
  <c r="Y225" i="11"/>
  <c r="X225" i="11"/>
  <c r="W225" i="11"/>
  <c r="V225" i="11"/>
  <c r="U225" i="11"/>
  <c r="T225" i="11"/>
  <c r="S225" i="11"/>
  <c r="O225" i="11"/>
  <c r="K225" i="11"/>
  <c r="Z224" i="11"/>
  <c r="Y224" i="11"/>
  <c r="X224" i="11"/>
  <c r="W224" i="11"/>
  <c r="V224" i="11"/>
  <c r="U224" i="11"/>
  <c r="T224" i="11"/>
  <c r="S224" i="11"/>
  <c r="O224" i="11"/>
  <c r="K224" i="11"/>
  <c r="Z223" i="11"/>
  <c r="Y223" i="11"/>
  <c r="X223" i="11"/>
  <c r="W223" i="11"/>
  <c r="V223" i="11"/>
  <c r="U223" i="11"/>
  <c r="T223" i="11"/>
  <c r="S223" i="11"/>
  <c r="O223" i="11"/>
  <c r="K223" i="11"/>
  <c r="Z222" i="11"/>
  <c r="Y222" i="11"/>
  <c r="X222" i="11"/>
  <c r="W222" i="11"/>
  <c r="V222" i="11"/>
  <c r="U222" i="11"/>
  <c r="T222" i="11"/>
  <c r="S222" i="11"/>
  <c r="O222" i="11"/>
  <c r="K222" i="11"/>
  <c r="Z221" i="11"/>
  <c r="U141" i="11" s="1"/>
  <c r="Y221" i="11"/>
  <c r="X221" i="11"/>
  <c r="W221" i="11"/>
  <c r="V221" i="11"/>
  <c r="U221" i="11"/>
  <c r="T221" i="11"/>
  <c r="S221" i="11"/>
  <c r="O221" i="11"/>
  <c r="K221" i="11"/>
  <c r="Z220" i="11"/>
  <c r="Y220" i="11"/>
  <c r="X220" i="11"/>
  <c r="W220" i="11"/>
  <c r="V220" i="11"/>
  <c r="U220" i="11"/>
  <c r="T220" i="11"/>
  <c r="U135" i="11" s="1"/>
  <c r="S220" i="11"/>
  <c r="O220" i="11"/>
  <c r="K220" i="11"/>
  <c r="Z219" i="11"/>
  <c r="Y219" i="11"/>
  <c r="X219" i="11"/>
  <c r="W219" i="11"/>
  <c r="V219" i="11"/>
  <c r="U137" i="11" s="1"/>
  <c r="U219" i="11"/>
  <c r="T219" i="11"/>
  <c r="S219" i="11"/>
  <c r="O219" i="11"/>
  <c r="K219" i="11"/>
  <c r="Z218" i="11"/>
  <c r="Y218" i="11"/>
  <c r="X218" i="11"/>
  <c r="U139" i="11" s="1"/>
  <c r="W218" i="11"/>
  <c r="V218" i="11"/>
  <c r="U218" i="11"/>
  <c r="T218" i="11"/>
  <c r="S218" i="11"/>
  <c r="O218" i="11"/>
  <c r="K218" i="11"/>
  <c r="A218" i="11"/>
  <c r="Z217" i="11"/>
  <c r="Y217" i="11"/>
  <c r="X217" i="11"/>
  <c r="W217" i="11"/>
  <c r="V217" i="11"/>
  <c r="U217" i="11"/>
  <c r="T217" i="11"/>
  <c r="S217" i="11"/>
  <c r="O217" i="11"/>
  <c r="K217" i="11"/>
  <c r="Z216" i="11"/>
  <c r="Y216" i="11"/>
  <c r="X216" i="11"/>
  <c r="W216" i="11"/>
  <c r="V216" i="11"/>
  <c r="U216" i="11"/>
  <c r="T216" i="11"/>
  <c r="S216" i="11"/>
  <c r="O216" i="11"/>
  <c r="K216" i="11"/>
  <c r="Z215" i="11"/>
  <c r="Y215" i="11"/>
  <c r="X215" i="11"/>
  <c r="W215" i="11"/>
  <c r="V215" i="11"/>
  <c r="U215" i="11"/>
  <c r="T215" i="11"/>
  <c r="S215" i="11"/>
  <c r="O215" i="11"/>
  <c r="K215" i="11"/>
  <c r="Z214" i="11"/>
  <c r="Y214" i="11"/>
  <c r="X214" i="11"/>
  <c r="W214" i="11"/>
  <c r="V214" i="11"/>
  <c r="U214" i="11"/>
  <c r="T214" i="11"/>
  <c r="S214" i="11"/>
  <c r="O214" i="11"/>
  <c r="K214" i="11"/>
  <c r="Z213" i="11"/>
  <c r="Y213" i="11"/>
  <c r="X213" i="11"/>
  <c r="W213" i="11"/>
  <c r="V213" i="11"/>
  <c r="U213" i="11"/>
  <c r="T213" i="11"/>
  <c r="S213" i="11"/>
  <c r="O213" i="11"/>
  <c r="K213" i="11"/>
  <c r="Z212" i="11"/>
  <c r="Y212" i="11"/>
  <c r="X212" i="11"/>
  <c r="W212" i="11"/>
  <c r="V212" i="11"/>
  <c r="U212" i="11"/>
  <c r="T212" i="11"/>
  <c r="S212" i="11"/>
  <c r="O212" i="11"/>
  <c r="K212" i="11"/>
  <c r="Z211" i="11"/>
  <c r="Y211" i="11"/>
  <c r="X211" i="11"/>
  <c r="W211" i="11"/>
  <c r="V211" i="11"/>
  <c r="U211" i="11"/>
  <c r="T211" i="11"/>
  <c r="S211" i="11"/>
  <c r="O211" i="11"/>
  <c r="K211" i="11"/>
  <c r="Z210" i="11"/>
  <c r="Y210" i="11"/>
  <c r="X210" i="11"/>
  <c r="T139" i="11" s="1"/>
  <c r="W210" i="11"/>
  <c r="V210" i="11"/>
  <c r="U210" i="11"/>
  <c r="T210" i="11"/>
  <c r="S210" i="11"/>
  <c r="O210" i="11"/>
  <c r="K210" i="11"/>
  <c r="Z209" i="11"/>
  <c r="Y209" i="11"/>
  <c r="X209" i="11"/>
  <c r="W209" i="11"/>
  <c r="V209" i="11"/>
  <c r="U209" i="11"/>
  <c r="T209" i="11"/>
  <c r="S209" i="11"/>
  <c r="T134" i="11" s="1"/>
  <c r="O209" i="11"/>
  <c r="K209" i="11"/>
  <c r="Z208" i="11"/>
  <c r="Y208" i="11"/>
  <c r="X208" i="11"/>
  <c r="W208" i="11"/>
  <c r="V208" i="11"/>
  <c r="U208" i="11"/>
  <c r="T136" i="11" s="1"/>
  <c r="T208" i="11"/>
  <c r="T135" i="11" s="1"/>
  <c r="S208" i="11"/>
  <c r="O208" i="11"/>
  <c r="K208" i="11"/>
  <c r="Z207" i="11"/>
  <c r="Y207" i="11"/>
  <c r="X207" i="11"/>
  <c r="W207" i="11"/>
  <c r="T138" i="11" s="1"/>
  <c r="V207" i="11"/>
  <c r="T137" i="11" s="1"/>
  <c r="U207" i="11"/>
  <c r="T207" i="11"/>
  <c r="S207" i="11"/>
  <c r="O207" i="11"/>
  <c r="K207" i="11"/>
  <c r="A207" i="11"/>
  <c r="Z206" i="11"/>
  <c r="T141" i="11" s="1"/>
  <c r="Y206" i="11"/>
  <c r="T140" i="11" s="1"/>
  <c r="X206" i="11"/>
  <c r="W206" i="11"/>
  <c r="V206" i="11"/>
  <c r="U206" i="11"/>
  <c r="T206" i="11"/>
  <c r="S206" i="11"/>
  <c r="O206" i="11"/>
  <c r="K206" i="11"/>
  <c r="Z205" i="11"/>
  <c r="Y205" i="11"/>
  <c r="X205" i="11"/>
  <c r="W205" i="11"/>
  <c r="V205" i="11"/>
  <c r="U205" i="11"/>
  <c r="T205" i="11"/>
  <c r="S205" i="11"/>
  <c r="O205" i="11"/>
  <c r="K205" i="11"/>
  <c r="Z204" i="11"/>
  <c r="Y204" i="11"/>
  <c r="X204" i="11"/>
  <c r="W204" i="11"/>
  <c r="V204" i="11"/>
  <c r="U204" i="11"/>
  <c r="T204" i="11"/>
  <c r="S204" i="11"/>
  <c r="O204" i="11"/>
  <c r="K204" i="11"/>
  <c r="Z203" i="11"/>
  <c r="Y203" i="11"/>
  <c r="X203" i="11"/>
  <c r="W203" i="11"/>
  <c r="V203" i="11"/>
  <c r="U203" i="11"/>
  <c r="T203" i="11"/>
  <c r="S203" i="11"/>
  <c r="O203" i="11"/>
  <c r="K203" i="11"/>
  <c r="Z202" i="11"/>
  <c r="Y202" i="11"/>
  <c r="X202" i="11"/>
  <c r="W202" i="11"/>
  <c r="V202" i="11"/>
  <c r="U202" i="11"/>
  <c r="T202" i="11"/>
  <c r="S202" i="11"/>
  <c r="O202" i="11"/>
  <c r="K202" i="11"/>
  <c r="Z201" i="11"/>
  <c r="Y201" i="11"/>
  <c r="X201" i="11"/>
  <c r="W201" i="11"/>
  <c r="V201" i="11"/>
  <c r="U201" i="11"/>
  <c r="T201" i="11"/>
  <c r="S201" i="11"/>
  <c r="O201" i="11"/>
  <c r="K201" i="11"/>
  <c r="Z200" i="11"/>
  <c r="Y200" i="11"/>
  <c r="X200" i="11"/>
  <c r="W200" i="11"/>
  <c r="V200" i="11"/>
  <c r="U200" i="11"/>
  <c r="T200" i="11"/>
  <c r="S200" i="11"/>
  <c r="O200" i="11"/>
  <c r="K200" i="11"/>
  <c r="Z199" i="11"/>
  <c r="Y199" i="11"/>
  <c r="X199" i="11"/>
  <c r="W199" i="11"/>
  <c r="V199" i="11"/>
  <c r="U199" i="11"/>
  <c r="T199" i="11"/>
  <c r="S199" i="11"/>
  <c r="O199" i="11"/>
  <c r="K199" i="11"/>
  <c r="Z198" i="11"/>
  <c r="Y198" i="11"/>
  <c r="X198" i="11"/>
  <c r="W198" i="11"/>
  <c r="V198" i="11"/>
  <c r="U198" i="11"/>
  <c r="T198" i="11"/>
  <c r="S198" i="11"/>
  <c r="O198" i="11"/>
  <c r="K198" i="11"/>
  <c r="Z197" i="11"/>
  <c r="Y197" i="11"/>
  <c r="X197" i="11"/>
  <c r="W197" i="11"/>
  <c r="V197" i="11"/>
  <c r="U197" i="11"/>
  <c r="S136" i="11" s="1"/>
  <c r="T197" i="11"/>
  <c r="S197" i="11"/>
  <c r="O197" i="11"/>
  <c r="K197" i="11"/>
  <c r="Z196" i="11"/>
  <c r="S141" i="11" s="1"/>
  <c r="Y196" i="11"/>
  <c r="S140" i="11" s="1"/>
  <c r="X196" i="11"/>
  <c r="W196" i="11"/>
  <c r="V196" i="11"/>
  <c r="U196" i="11"/>
  <c r="T196" i="11"/>
  <c r="S196" i="11"/>
  <c r="O196" i="11"/>
  <c r="K196" i="11"/>
  <c r="B196" i="11"/>
  <c r="C196" i="11" s="1"/>
  <c r="B197" i="11" s="1"/>
  <c r="C197" i="11" s="1"/>
  <c r="B198" i="11" s="1"/>
  <c r="C198" i="11" s="1"/>
  <c r="B199" i="11" s="1"/>
  <c r="C199" i="11" s="1"/>
  <c r="B200" i="11" s="1"/>
  <c r="C200" i="11" s="1"/>
  <c r="B201" i="11" s="1"/>
  <c r="C201" i="11" s="1"/>
  <c r="B202" i="11" s="1"/>
  <c r="C202" i="11" s="1"/>
  <c r="B203" i="11" s="1"/>
  <c r="C203" i="11" s="1"/>
  <c r="B204" i="11" s="1"/>
  <c r="C204" i="11" s="1"/>
  <c r="B205" i="11" s="1"/>
  <c r="C205" i="11" s="1"/>
  <c r="B206" i="11" s="1"/>
  <c r="C206" i="11" s="1"/>
  <c r="A196" i="11"/>
  <c r="Z195" i="11"/>
  <c r="Y195" i="11"/>
  <c r="X195" i="11"/>
  <c r="W195" i="11"/>
  <c r="S138" i="11" s="1"/>
  <c r="V195" i="11"/>
  <c r="S137" i="11" s="1"/>
  <c r="U195" i="11"/>
  <c r="T195" i="11"/>
  <c r="S195" i="11"/>
  <c r="O195" i="11"/>
  <c r="K195" i="11"/>
  <c r="Z194" i="11"/>
  <c r="Y194" i="11"/>
  <c r="X194" i="11"/>
  <c r="W194" i="11"/>
  <c r="V194" i="11"/>
  <c r="U194" i="11"/>
  <c r="T194" i="11"/>
  <c r="S194" i="11"/>
  <c r="O194" i="11"/>
  <c r="K194" i="11"/>
  <c r="Z193" i="11"/>
  <c r="Y193" i="11"/>
  <c r="X193" i="11"/>
  <c r="W193" i="11"/>
  <c r="V193" i="11"/>
  <c r="U193" i="11"/>
  <c r="T193" i="11"/>
  <c r="S193" i="11"/>
  <c r="O193" i="11"/>
  <c r="K193" i="11"/>
  <c r="Z192" i="11"/>
  <c r="Y192" i="11"/>
  <c r="X192" i="11"/>
  <c r="W192" i="11"/>
  <c r="V192" i="11"/>
  <c r="U192" i="11"/>
  <c r="T192" i="11"/>
  <c r="S192" i="11"/>
  <c r="O192" i="11"/>
  <c r="K192" i="11"/>
  <c r="Z191" i="11"/>
  <c r="Y191" i="11"/>
  <c r="X191" i="11"/>
  <c r="W191" i="11"/>
  <c r="V191" i="11"/>
  <c r="U191" i="11"/>
  <c r="T191" i="11"/>
  <c r="S191" i="11"/>
  <c r="O191" i="11"/>
  <c r="K191" i="11"/>
  <c r="Z190" i="11"/>
  <c r="Y190" i="11"/>
  <c r="X190" i="11"/>
  <c r="W190" i="11"/>
  <c r="V190" i="11"/>
  <c r="U190" i="11"/>
  <c r="T190" i="11"/>
  <c r="S190" i="11"/>
  <c r="O190" i="11"/>
  <c r="K190" i="11"/>
  <c r="Z189" i="11"/>
  <c r="Y189" i="11"/>
  <c r="X189" i="11"/>
  <c r="W189" i="11"/>
  <c r="V189" i="11"/>
  <c r="U189" i="11"/>
  <c r="T189" i="11"/>
  <c r="S189" i="11"/>
  <c r="O189" i="11"/>
  <c r="K189" i="11"/>
  <c r="Z188" i="11"/>
  <c r="Y188" i="11"/>
  <c r="X188" i="11"/>
  <c r="W188" i="11"/>
  <c r="V188" i="11"/>
  <c r="U188" i="11"/>
  <c r="T188" i="11"/>
  <c r="S188" i="11"/>
  <c r="O188" i="11"/>
  <c r="K188" i="11"/>
  <c r="Z187" i="11"/>
  <c r="Y187" i="11"/>
  <c r="X187" i="11"/>
  <c r="W187" i="11"/>
  <c r="V187" i="11"/>
  <c r="U187" i="11"/>
  <c r="T187" i="11"/>
  <c r="S187" i="11"/>
  <c r="O187" i="11"/>
  <c r="K187" i="11"/>
  <c r="Z186" i="11"/>
  <c r="R141" i="11" s="1"/>
  <c r="Y186" i="11"/>
  <c r="X186" i="11"/>
  <c r="W186" i="11"/>
  <c r="V186" i="11"/>
  <c r="U186" i="11"/>
  <c r="T186" i="11"/>
  <c r="S186" i="11"/>
  <c r="R134" i="11" s="1"/>
  <c r="O186" i="11"/>
  <c r="K186" i="11"/>
  <c r="Z185" i="11"/>
  <c r="Y185" i="11"/>
  <c r="X185" i="11"/>
  <c r="W185" i="11"/>
  <c r="R138" i="11" s="1"/>
  <c r="V185" i="11"/>
  <c r="R137" i="11" s="1"/>
  <c r="U185" i="11"/>
  <c r="T185" i="11"/>
  <c r="S185" i="11"/>
  <c r="O185" i="11"/>
  <c r="K185" i="11"/>
  <c r="B185" i="11"/>
  <c r="C185" i="11" s="1"/>
  <c r="B186" i="11" s="1"/>
  <c r="C186" i="11" s="1"/>
  <c r="B187" i="11" s="1"/>
  <c r="C187" i="11" s="1"/>
  <c r="B188" i="11" s="1"/>
  <c r="C188" i="11" s="1"/>
  <c r="B189" i="11" s="1"/>
  <c r="C189" i="11" s="1"/>
  <c r="B190" i="11" s="1"/>
  <c r="C190" i="11" s="1"/>
  <c r="B191" i="11" s="1"/>
  <c r="C191" i="11" s="1"/>
  <c r="B192" i="11" s="1"/>
  <c r="C192" i="11" s="1"/>
  <c r="B193" i="11" s="1"/>
  <c r="C193" i="11" s="1"/>
  <c r="B194" i="11" s="1"/>
  <c r="C194" i="11" s="1"/>
  <c r="B195" i="11" s="1"/>
  <c r="C195" i="11" s="1"/>
  <c r="A185" i="11"/>
  <c r="Z184" i="11"/>
  <c r="Y184" i="11"/>
  <c r="X184" i="11"/>
  <c r="W184" i="11"/>
  <c r="V184" i="11"/>
  <c r="U184" i="11"/>
  <c r="T184" i="11"/>
  <c r="R135" i="11" s="1"/>
  <c r="S184" i="11"/>
  <c r="O184" i="11"/>
  <c r="K184" i="11"/>
  <c r="Z183" i="11"/>
  <c r="Y183" i="11"/>
  <c r="X183" i="11"/>
  <c r="W183" i="11"/>
  <c r="V183" i="11"/>
  <c r="U183" i="11"/>
  <c r="T183" i="11"/>
  <c r="S183" i="11"/>
  <c r="O183" i="11"/>
  <c r="K183" i="11"/>
  <c r="Z182" i="11"/>
  <c r="Y182" i="11"/>
  <c r="X182" i="11"/>
  <c r="W182" i="11"/>
  <c r="V182" i="11"/>
  <c r="U182" i="11"/>
  <c r="T182" i="11"/>
  <c r="S182" i="11"/>
  <c r="O182" i="11"/>
  <c r="K182" i="11"/>
  <c r="Z181" i="11"/>
  <c r="Y181" i="11"/>
  <c r="X181" i="11"/>
  <c r="W181" i="11"/>
  <c r="V181" i="11"/>
  <c r="U181" i="11"/>
  <c r="T181" i="11"/>
  <c r="S181" i="11"/>
  <c r="O181" i="11"/>
  <c r="K181" i="11"/>
  <c r="Z180" i="11"/>
  <c r="Y180" i="11"/>
  <c r="X180" i="11"/>
  <c r="W180" i="11"/>
  <c r="V180" i="11"/>
  <c r="U180" i="11"/>
  <c r="T180" i="11"/>
  <c r="S180" i="11"/>
  <c r="O180" i="11"/>
  <c r="K180" i="11"/>
  <c r="Z179" i="11"/>
  <c r="Y179" i="11"/>
  <c r="X179" i="11"/>
  <c r="W179" i="11"/>
  <c r="V179" i="11"/>
  <c r="U179" i="11"/>
  <c r="T179" i="11"/>
  <c r="S179" i="11"/>
  <c r="O179" i="11"/>
  <c r="K179" i="11"/>
  <c r="Z178" i="11"/>
  <c r="Y178" i="11"/>
  <c r="X178" i="11"/>
  <c r="W178" i="11"/>
  <c r="V178" i="11"/>
  <c r="U178" i="11"/>
  <c r="T178" i="11"/>
  <c r="S178" i="11"/>
  <c r="O178" i="11"/>
  <c r="K178" i="11"/>
  <c r="Z177" i="11"/>
  <c r="Y177" i="11"/>
  <c r="X177" i="11"/>
  <c r="W177" i="11"/>
  <c r="V177" i="11"/>
  <c r="U177" i="11"/>
  <c r="T177" i="11"/>
  <c r="S177" i="11"/>
  <c r="O177" i="11"/>
  <c r="K177" i="11"/>
  <c r="Z176" i="11"/>
  <c r="Y176" i="11"/>
  <c r="X176" i="11"/>
  <c r="W176" i="11"/>
  <c r="V176" i="11"/>
  <c r="U176" i="11"/>
  <c r="T176" i="11"/>
  <c r="S176" i="11"/>
  <c r="O176" i="11"/>
  <c r="K176" i="11"/>
  <c r="Z175" i="11"/>
  <c r="Y175" i="11"/>
  <c r="X175" i="11"/>
  <c r="W175" i="11"/>
  <c r="Q138" i="11" s="1"/>
  <c r="V175" i="11"/>
  <c r="U175" i="11"/>
  <c r="T175" i="11"/>
  <c r="S175" i="11"/>
  <c r="O175" i="11"/>
  <c r="K175" i="11"/>
  <c r="Z174" i="11"/>
  <c r="Y174" i="11"/>
  <c r="X174" i="11"/>
  <c r="W174" i="11"/>
  <c r="V174" i="11"/>
  <c r="U174" i="11"/>
  <c r="T174" i="11"/>
  <c r="Q135" i="11" s="1"/>
  <c r="S174" i="11"/>
  <c r="Q134" i="11" s="1"/>
  <c r="O174" i="11"/>
  <c r="K174" i="11"/>
  <c r="B174" i="11"/>
  <c r="C174" i="11" s="1"/>
  <c r="B175" i="11" s="1"/>
  <c r="C175" i="11" s="1"/>
  <c r="B176" i="11" s="1"/>
  <c r="C176" i="11" s="1"/>
  <c r="B177" i="11" s="1"/>
  <c r="C177" i="11" s="1"/>
  <c r="B178" i="11" s="1"/>
  <c r="C178" i="11" s="1"/>
  <c r="B179" i="11" s="1"/>
  <c r="C179" i="11" s="1"/>
  <c r="B180" i="11" s="1"/>
  <c r="C180" i="11" s="1"/>
  <c r="B181" i="11" s="1"/>
  <c r="C181" i="11" s="1"/>
  <c r="B182" i="11" s="1"/>
  <c r="C182" i="11" s="1"/>
  <c r="B183" i="11" s="1"/>
  <c r="C183" i="11" s="1"/>
  <c r="B184" i="11" s="1"/>
  <c r="C184" i="11" s="1"/>
  <c r="A174" i="11"/>
  <c r="Z173" i="11"/>
  <c r="Y173" i="11"/>
  <c r="Q140" i="11" s="1"/>
  <c r="X173" i="11"/>
  <c r="Q139" i="11" s="1"/>
  <c r="W173" i="11"/>
  <c r="V173" i="11"/>
  <c r="U173" i="11"/>
  <c r="T173" i="11"/>
  <c r="S173" i="11"/>
  <c r="O173" i="11"/>
  <c r="K173" i="11"/>
  <c r="Z172" i="11"/>
  <c r="Y172" i="11"/>
  <c r="X172" i="11"/>
  <c r="W172" i="11"/>
  <c r="V172" i="11"/>
  <c r="U172" i="11"/>
  <c r="T172" i="11"/>
  <c r="S172" i="11"/>
  <c r="O172" i="11"/>
  <c r="K172" i="11"/>
  <c r="Z171" i="11"/>
  <c r="Y171" i="11"/>
  <c r="X171" i="11"/>
  <c r="W171" i="11"/>
  <c r="V171" i="11"/>
  <c r="U171" i="11"/>
  <c r="T171" i="11"/>
  <c r="S171" i="11"/>
  <c r="O171" i="11"/>
  <c r="K171" i="11"/>
  <c r="Z170" i="11"/>
  <c r="Y170" i="11"/>
  <c r="X170" i="11"/>
  <c r="W170" i="11"/>
  <c r="V170" i="11"/>
  <c r="U170" i="11"/>
  <c r="T170" i="11"/>
  <c r="S170" i="11"/>
  <c r="O170" i="11"/>
  <c r="K170" i="11"/>
  <c r="Z169" i="11"/>
  <c r="Y169" i="11"/>
  <c r="X169" i="11"/>
  <c r="W169" i="11"/>
  <c r="V169" i="11"/>
  <c r="U169" i="11"/>
  <c r="T169" i="11"/>
  <c r="S169" i="11"/>
  <c r="O169" i="11"/>
  <c r="K169" i="11"/>
  <c r="Z168" i="11"/>
  <c r="Y168" i="11"/>
  <c r="X168" i="11"/>
  <c r="W168" i="11"/>
  <c r="V168" i="11"/>
  <c r="U168" i="11"/>
  <c r="T168" i="11"/>
  <c r="S168" i="11"/>
  <c r="O168" i="11"/>
  <c r="K168" i="11"/>
  <c r="Z167" i="11"/>
  <c r="Y167" i="11"/>
  <c r="X167" i="11"/>
  <c r="W167" i="11"/>
  <c r="V167" i="11"/>
  <c r="U167" i="11"/>
  <c r="T167" i="11"/>
  <c r="S167" i="11"/>
  <c r="O167" i="11"/>
  <c r="K167" i="11"/>
  <c r="Z166" i="11"/>
  <c r="Y166" i="11"/>
  <c r="X166" i="11"/>
  <c r="W166" i="11"/>
  <c r="V166" i="11"/>
  <c r="U166" i="11"/>
  <c r="T166" i="11"/>
  <c r="S166" i="11"/>
  <c r="O166" i="11"/>
  <c r="K166" i="11"/>
  <c r="Z165" i="11"/>
  <c r="Y165" i="11"/>
  <c r="X165" i="11"/>
  <c r="W165" i="11"/>
  <c r="V165" i="11"/>
  <c r="U165" i="11"/>
  <c r="T165" i="11"/>
  <c r="S165" i="11"/>
  <c r="O165" i="11"/>
  <c r="K165" i="11"/>
  <c r="Z164" i="11"/>
  <c r="Y164" i="11"/>
  <c r="X164" i="11"/>
  <c r="W164" i="11"/>
  <c r="V164" i="11"/>
  <c r="U164" i="11"/>
  <c r="T164" i="11"/>
  <c r="S164" i="11"/>
  <c r="O164" i="11"/>
  <c r="Z163" i="11"/>
  <c r="Y163" i="11"/>
  <c r="X163" i="11"/>
  <c r="W163" i="11"/>
  <c r="V163" i="11"/>
  <c r="T163" i="11"/>
  <c r="S163" i="11"/>
  <c r="O163" i="11"/>
  <c r="K163" i="11"/>
  <c r="U163" i="11" s="1"/>
  <c r="Z162" i="11"/>
  <c r="Y162" i="11"/>
  <c r="X162" i="11"/>
  <c r="W162" i="11"/>
  <c r="V162" i="11"/>
  <c r="T162" i="11"/>
  <c r="S162" i="11"/>
  <c r="O162" i="11"/>
  <c r="K162" i="11"/>
  <c r="U162" i="11" s="1"/>
  <c r="B162" i="11"/>
  <c r="C162" i="11" s="1"/>
  <c r="B163" i="11" s="1"/>
  <c r="C163" i="11" s="1"/>
  <c r="B164" i="11" s="1"/>
  <c r="C164" i="11" s="1"/>
  <c r="B165" i="11" s="1"/>
  <c r="C165" i="11" s="1"/>
  <c r="B166" i="11" s="1"/>
  <c r="C166" i="11" s="1"/>
  <c r="B167" i="11" s="1"/>
  <c r="C167" i="11" s="1"/>
  <c r="B168" i="11" s="1"/>
  <c r="C168" i="11" s="1"/>
  <c r="B169" i="11" s="1"/>
  <c r="C169" i="11" s="1"/>
  <c r="B170" i="11" s="1"/>
  <c r="C170" i="11" s="1"/>
  <c r="B171" i="11" s="1"/>
  <c r="C171" i="11" s="1"/>
  <c r="B172" i="11" s="1"/>
  <c r="C172" i="11" s="1"/>
  <c r="B173" i="11" s="1"/>
  <c r="C173" i="11" s="1"/>
  <c r="A162" i="11"/>
  <c r="L158" i="11"/>
  <c r="K158" i="11"/>
  <c r="K157" i="11"/>
  <c r="K156" i="11"/>
  <c r="K155" i="11"/>
  <c r="K154" i="11"/>
  <c r="K153" i="11"/>
  <c r="K152" i="11"/>
  <c r="L146" i="11"/>
  <c r="K146" i="11"/>
  <c r="G146" i="11"/>
  <c r="F146" i="11"/>
  <c r="D146" i="11"/>
  <c r="A146" i="11"/>
  <c r="L144" i="11"/>
  <c r="K144" i="11"/>
  <c r="G144" i="11"/>
  <c r="F144" i="11"/>
  <c r="D144" i="11"/>
  <c r="A144" i="11"/>
  <c r="K142" i="11"/>
  <c r="G142" i="11" s="1"/>
  <c r="F142" i="11"/>
  <c r="D142" i="11"/>
  <c r="A142" i="11"/>
  <c r="Q141" i="11"/>
  <c r="U140" i="11"/>
  <c r="R140" i="11"/>
  <c r="K140" i="11"/>
  <c r="G140" i="11" s="1"/>
  <c r="F140" i="11"/>
  <c r="D140" i="11"/>
  <c r="A140" i="11"/>
  <c r="S139" i="11"/>
  <c r="R139" i="11"/>
  <c r="U138" i="11"/>
  <c r="K138" i="11"/>
  <c r="G138" i="11" s="1"/>
  <c r="F138" i="11"/>
  <c r="D138" i="11"/>
  <c r="A138" i="11"/>
  <c r="Q137" i="11"/>
  <c r="U136" i="11"/>
  <c r="R136" i="11"/>
  <c r="Q136" i="11"/>
  <c r="K136" i="11"/>
  <c r="Q19" i="32" s="1"/>
  <c r="F136" i="11"/>
  <c r="D136" i="11"/>
  <c r="Q21" i="32" s="1"/>
  <c r="A136" i="11"/>
  <c r="S135" i="11"/>
  <c r="U134" i="11"/>
  <c r="U142" i="11" s="1"/>
  <c r="S134" i="11"/>
  <c r="Z113" i="11"/>
  <c r="Y113" i="11"/>
  <c r="X113" i="11"/>
  <c r="W113" i="11"/>
  <c r="V113" i="11"/>
  <c r="U113" i="11"/>
  <c r="T113" i="11"/>
  <c r="S113" i="11"/>
  <c r="O113" i="11"/>
  <c r="K113" i="11"/>
  <c r="Z112" i="11"/>
  <c r="Y112" i="11"/>
  <c r="X112" i="11"/>
  <c r="W112" i="11"/>
  <c r="V112" i="11"/>
  <c r="U112" i="11"/>
  <c r="T112" i="11"/>
  <c r="S112" i="11"/>
  <c r="O112" i="11"/>
  <c r="K112" i="11"/>
  <c r="Z111" i="11"/>
  <c r="Y111" i="11"/>
  <c r="X111" i="11"/>
  <c r="W111" i="11"/>
  <c r="V111" i="11"/>
  <c r="U111" i="11"/>
  <c r="T111" i="11"/>
  <c r="S111" i="11"/>
  <c r="O111" i="11"/>
  <c r="K111" i="11"/>
  <c r="Z110" i="11"/>
  <c r="Y110" i="11"/>
  <c r="X110" i="11"/>
  <c r="W110" i="11"/>
  <c r="V110" i="11"/>
  <c r="U110" i="11"/>
  <c r="T110" i="11"/>
  <c r="S110" i="11"/>
  <c r="O110" i="11"/>
  <c r="K110" i="11"/>
  <c r="Z109" i="11"/>
  <c r="Y109" i="11"/>
  <c r="X109" i="11"/>
  <c r="W109" i="11"/>
  <c r="V109" i="11"/>
  <c r="U109" i="11"/>
  <c r="T109" i="11"/>
  <c r="S109" i="11"/>
  <c r="O109" i="11"/>
  <c r="K109" i="11"/>
  <c r="Z108" i="11"/>
  <c r="Y108" i="11"/>
  <c r="X108" i="11"/>
  <c r="W108" i="11"/>
  <c r="V108" i="11"/>
  <c r="U108" i="11"/>
  <c r="T108" i="11"/>
  <c r="S108" i="11"/>
  <c r="O108" i="11"/>
  <c r="K108" i="11"/>
  <c r="Z107" i="11"/>
  <c r="Y107" i="11"/>
  <c r="X107" i="11"/>
  <c r="W107" i="11"/>
  <c r="V107" i="11"/>
  <c r="U107" i="11"/>
  <c r="T107" i="11"/>
  <c r="S107" i="11"/>
  <c r="O107" i="11"/>
  <c r="K107" i="11"/>
  <c r="Z106" i="11"/>
  <c r="Y106" i="11"/>
  <c r="X106" i="11"/>
  <c r="W106" i="11"/>
  <c r="V106" i="11"/>
  <c r="U22" i="11" s="1"/>
  <c r="U106" i="11"/>
  <c r="T106" i="11"/>
  <c r="S106" i="11"/>
  <c r="O106" i="11"/>
  <c r="K106" i="11"/>
  <c r="Z105" i="11"/>
  <c r="Y105" i="11"/>
  <c r="U25" i="11" s="1"/>
  <c r="X105" i="11"/>
  <c r="W105" i="11"/>
  <c r="V105" i="11"/>
  <c r="U105" i="11"/>
  <c r="T105" i="11"/>
  <c r="S105" i="11"/>
  <c r="O105" i="11"/>
  <c r="K105" i="11"/>
  <c r="Z104" i="11"/>
  <c r="U26" i="11" s="1"/>
  <c r="Y104" i="11"/>
  <c r="X104" i="11"/>
  <c r="W104" i="11"/>
  <c r="V104" i="11"/>
  <c r="U104" i="11"/>
  <c r="T104" i="11"/>
  <c r="S104" i="11"/>
  <c r="U19" i="11" s="1"/>
  <c r="O104" i="11"/>
  <c r="K104" i="11"/>
  <c r="Z103" i="11"/>
  <c r="Y103" i="11"/>
  <c r="X103" i="11"/>
  <c r="W103" i="11"/>
  <c r="V103" i="11"/>
  <c r="U103" i="11"/>
  <c r="U21" i="11" s="1"/>
  <c r="T103" i="11"/>
  <c r="U20" i="11" s="1"/>
  <c r="S103" i="11"/>
  <c r="O103" i="11"/>
  <c r="K103" i="11"/>
  <c r="A103" i="11"/>
  <c r="Z102" i="11"/>
  <c r="Y102" i="11"/>
  <c r="X102" i="11"/>
  <c r="U24" i="11" s="1"/>
  <c r="W102" i="11"/>
  <c r="U23" i="11" s="1"/>
  <c r="V102" i="11"/>
  <c r="U102" i="11"/>
  <c r="T102" i="11"/>
  <c r="S102" i="11"/>
  <c r="O102" i="11"/>
  <c r="K102" i="11"/>
  <c r="Z101" i="11"/>
  <c r="Y101" i="11"/>
  <c r="X101" i="11"/>
  <c r="W101" i="11"/>
  <c r="V101" i="11"/>
  <c r="U101" i="11"/>
  <c r="T101" i="11"/>
  <c r="S101" i="11"/>
  <c r="O101" i="11"/>
  <c r="K101" i="11"/>
  <c r="Z100" i="11"/>
  <c r="Y100" i="11"/>
  <c r="X100" i="11"/>
  <c r="W100" i="11"/>
  <c r="V100" i="11"/>
  <c r="U100" i="11"/>
  <c r="T100" i="11"/>
  <c r="S100" i="11"/>
  <c r="O100" i="11"/>
  <c r="K100" i="11"/>
  <c r="Z99" i="11"/>
  <c r="Y99" i="11"/>
  <c r="X99" i="11"/>
  <c r="W99" i="11"/>
  <c r="V99" i="11"/>
  <c r="U99" i="11"/>
  <c r="T99" i="11"/>
  <c r="S99" i="11"/>
  <c r="O99" i="11"/>
  <c r="K99" i="11"/>
  <c r="Z98" i="11"/>
  <c r="Y98" i="11"/>
  <c r="X98" i="11"/>
  <c r="W98" i="11"/>
  <c r="V98" i="11"/>
  <c r="U98" i="11"/>
  <c r="T98" i="11"/>
  <c r="S98" i="11"/>
  <c r="O98" i="11"/>
  <c r="K98" i="11"/>
  <c r="Z97" i="11"/>
  <c r="Y97" i="11"/>
  <c r="X97" i="11"/>
  <c r="W97" i="11"/>
  <c r="V97" i="11"/>
  <c r="U97" i="11"/>
  <c r="T97" i="11"/>
  <c r="S97" i="11"/>
  <c r="O97" i="11"/>
  <c r="K97" i="11"/>
  <c r="Z96" i="11"/>
  <c r="Y96" i="11"/>
  <c r="X96" i="11"/>
  <c r="W96" i="11"/>
  <c r="V96" i="11"/>
  <c r="U96" i="11"/>
  <c r="T96" i="11"/>
  <c r="S96" i="11"/>
  <c r="O96" i="11"/>
  <c r="K96" i="11"/>
  <c r="Z95" i="11"/>
  <c r="Y95" i="11"/>
  <c r="X95" i="11"/>
  <c r="W95" i="11"/>
  <c r="V95" i="11"/>
  <c r="U95" i="11"/>
  <c r="T21" i="11" s="1"/>
  <c r="T95" i="11"/>
  <c r="S95" i="11"/>
  <c r="O95" i="11"/>
  <c r="K95" i="11"/>
  <c r="Z94" i="11"/>
  <c r="Y94" i="11"/>
  <c r="X94" i="11"/>
  <c r="T24" i="11" s="1"/>
  <c r="W94" i="11"/>
  <c r="V94" i="11"/>
  <c r="U94" i="11"/>
  <c r="T94" i="11"/>
  <c r="S94" i="11"/>
  <c r="O94" i="11"/>
  <c r="K94" i="11"/>
  <c r="Z93" i="11"/>
  <c r="T26" i="11" s="1"/>
  <c r="Y93" i="11"/>
  <c r="T25" i="11" s="1"/>
  <c r="X93" i="11"/>
  <c r="W93" i="11"/>
  <c r="V93" i="11"/>
  <c r="U93" i="11"/>
  <c r="T93" i="11"/>
  <c r="S93" i="11"/>
  <c r="O93" i="11"/>
  <c r="K93" i="11"/>
  <c r="Z92" i="11"/>
  <c r="Y92" i="11"/>
  <c r="X92" i="11"/>
  <c r="W92" i="11"/>
  <c r="V92" i="11"/>
  <c r="U92" i="11"/>
  <c r="T92" i="11"/>
  <c r="T20" i="11" s="1"/>
  <c r="S92" i="11"/>
  <c r="T19" i="11" s="1"/>
  <c r="O92" i="11"/>
  <c r="K92" i="11"/>
  <c r="A92" i="11"/>
  <c r="Z91" i="11"/>
  <c r="Y91" i="11"/>
  <c r="X91" i="11"/>
  <c r="W91" i="11"/>
  <c r="T23" i="11" s="1"/>
  <c r="V91" i="11"/>
  <c r="T22" i="11" s="1"/>
  <c r="U91" i="11"/>
  <c r="T91" i="11"/>
  <c r="S91" i="11"/>
  <c r="O91" i="11"/>
  <c r="K91" i="11"/>
  <c r="Z90" i="11"/>
  <c r="Y90" i="11"/>
  <c r="X90" i="11"/>
  <c r="W90" i="11"/>
  <c r="V90" i="11"/>
  <c r="U90" i="11"/>
  <c r="T90" i="11"/>
  <c r="S90" i="11"/>
  <c r="O90" i="11"/>
  <c r="K90" i="11"/>
  <c r="Z89" i="11"/>
  <c r="Y89" i="11"/>
  <c r="X89" i="11"/>
  <c r="W89" i="11"/>
  <c r="V89" i="11"/>
  <c r="U89" i="11"/>
  <c r="T89" i="11"/>
  <c r="S89" i="11"/>
  <c r="O89" i="11"/>
  <c r="K89" i="11"/>
  <c r="Z88" i="11"/>
  <c r="Y88" i="11"/>
  <c r="X88" i="11"/>
  <c r="W88" i="11"/>
  <c r="V88" i="11"/>
  <c r="U88" i="11"/>
  <c r="T88" i="11"/>
  <c r="S88" i="11"/>
  <c r="O88" i="11"/>
  <c r="K88" i="11"/>
  <c r="Z87" i="11"/>
  <c r="Y87" i="11"/>
  <c r="X87" i="11"/>
  <c r="W87" i="11"/>
  <c r="V87" i="11"/>
  <c r="U87" i="11"/>
  <c r="T87" i="11"/>
  <c r="S87" i="11"/>
  <c r="O87" i="11"/>
  <c r="K87" i="11"/>
  <c r="Z86" i="11"/>
  <c r="Y86" i="11"/>
  <c r="X86" i="11"/>
  <c r="W86" i="11"/>
  <c r="V86" i="11"/>
  <c r="U86" i="11"/>
  <c r="T86" i="11"/>
  <c r="S86" i="11"/>
  <c r="O86" i="11"/>
  <c r="K86" i="11"/>
  <c r="Z85" i="11"/>
  <c r="Y85" i="11"/>
  <c r="X85" i="11"/>
  <c r="W85" i="11"/>
  <c r="V85" i="11"/>
  <c r="U85" i="11"/>
  <c r="T85" i="11"/>
  <c r="S85" i="11"/>
  <c r="O85" i="11"/>
  <c r="K85" i="11"/>
  <c r="Z84" i="11"/>
  <c r="Y84" i="11"/>
  <c r="X84" i="11"/>
  <c r="W84" i="11"/>
  <c r="V84" i="11"/>
  <c r="U84" i="11"/>
  <c r="T84" i="11"/>
  <c r="S84" i="11"/>
  <c r="O84" i="11"/>
  <c r="K84" i="11"/>
  <c r="Z83" i="11"/>
  <c r="Y83" i="11"/>
  <c r="X83" i="11"/>
  <c r="W83" i="11"/>
  <c r="V83" i="11"/>
  <c r="U83" i="11"/>
  <c r="T83" i="11"/>
  <c r="S83" i="11"/>
  <c r="O83" i="11"/>
  <c r="K83" i="11"/>
  <c r="Z82" i="11"/>
  <c r="Y82" i="11"/>
  <c r="X82" i="11"/>
  <c r="W82" i="11"/>
  <c r="V82" i="11"/>
  <c r="U82" i="11"/>
  <c r="T82" i="11"/>
  <c r="S82" i="11"/>
  <c r="S19" i="11" s="1"/>
  <c r="O82" i="11"/>
  <c r="K82" i="11"/>
  <c r="Z81" i="11"/>
  <c r="Y81" i="11"/>
  <c r="X81" i="11"/>
  <c r="W81" i="11"/>
  <c r="V81" i="11"/>
  <c r="U81" i="11"/>
  <c r="T81" i="11"/>
  <c r="S81" i="11"/>
  <c r="O81" i="11"/>
  <c r="K81" i="11"/>
  <c r="B81" i="11"/>
  <c r="C81" i="11" s="1"/>
  <c r="B82" i="11" s="1"/>
  <c r="C82" i="11" s="1"/>
  <c r="B83" i="11" s="1"/>
  <c r="C83" i="11" s="1"/>
  <c r="B84" i="11" s="1"/>
  <c r="C84" i="11" s="1"/>
  <c r="B85" i="11" s="1"/>
  <c r="C85" i="11" s="1"/>
  <c r="B86" i="11" s="1"/>
  <c r="C86" i="11" s="1"/>
  <c r="B87" i="11" s="1"/>
  <c r="C87" i="11" s="1"/>
  <c r="B88" i="11" s="1"/>
  <c r="C88" i="11" s="1"/>
  <c r="B89" i="11" s="1"/>
  <c r="C89" i="11" s="1"/>
  <c r="B90" i="11" s="1"/>
  <c r="C90" i="11" s="1"/>
  <c r="B91" i="11" s="1"/>
  <c r="C91" i="11" s="1"/>
  <c r="A81" i="11"/>
  <c r="Z80" i="11"/>
  <c r="Y80" i="11"/>
  <c r="X80" i="11"/>
  <c r="W80" i="11"/>
  <c r="V80" i="11"/>
  <c r="U80" i="11"/>
  <c r="T80" i="11"/>
  <c r="S80" i="11"/>
  <c r="O80" i="11"/>
  <c r="K80" i="11"/>
  <c r="Z79" i="11"/>
  <c r="Y79" i="11"/>
  <c r="X79" i="11"/>
  <c r="W79" i="11"/>
  <c r="V79" i="11"/>
  <c r="U79" i="11"/>
  <c r="T79" i="11"/>
  <c r="S79" i="11"/>
  <c r="O79" i="11"/>
  <c r="K79" i="11"/>
  <c r="Z78" i="11"/>
  <c r="Y78" i="11"/>
  <c r="X78" i="11"/>
  <c r="W78" i="11"/>
  <c r="V78" i="11"/>
  <c r="U78" i="11"/>
  <c r="T78" i="11"/>
  <c r="S78" i="11"/>
  <c r="O78" i="11"/>
  <c r="K78" i="11"/>
  <c r="Z77" i="11"/>
  <c r="Y77" i="11"/>
  <c r="X77" i="11"/>
  <c r="W77" i="11"/>
  <c r="V77" i="11"/>
  <c r="U77" i="11"/>
  <c r="T77" i="11"/>
  <c r="S77" i="11"/>
  <c r="O77" i="11"/>
  <c r="K77" i="11"/>
  <c r="Z76" i="11"/>
  <c r="Y76" i="11"/>
  <c r="X76" i="11"/>
  <c r="W76" i="11"/>
  <c r="V76" i="11"/>
  <c r="U76" i="11"/>
  <c r="T76" i="11"/>
  <c r="S76" i="11"/>
  <c r="O76" i="11"/>
  <c r="K76" i="11"/>
  <c r="Z75" i="11"/>
  <c r="Y75" i="11"/>
  <c r="X75" i="11"/>
  <c r="W75" i="11"/>
  <c r="V75" i="11"/>
  <c r="U75" i="11"/>
  <c r="T75" i="11"/>
  <c r="S75" i="11"/>
  <c r="O75" i="11"/>
  <c r="K75" i="11"/>
  <c r="Z74" i="11"/>
  <c r="Y74" i="11"/>
  <c r="X74" i="11"/>
  <c r="W74" i="11"/>
  <c r="V74" i="11"/>
  <c r="U74" i="11"/>
  <c r="T74" i="11"/>
  <c r="S74" i="11"/>
  <c r="O74" i="11"/>
  <c r="K74" i="11"/>
  <c r="Z73" i="11"/>
  <c r="Y73" i="11"/>
  <c r="X73" i="11"/>
  <c r="W73" i="11"/>
  <c r="V73" i="11"/>
  <c r="U73" i="11"/>
  <c r="T73" i="11"/>
  <c r="S73" i="11"/>
  <c r="O73" i="11"/>
  <c r="K73" i="11"/>
  <c r="Z72" i="11"/>
  <c r="Y72" i="11"/>
  <c r="X72" i="11"/>
  <c r="W72" i="11"/>
  <c r="V72" i="11"/>
  <c r="U72" i="11"/>
  <c r="T72" i="11"/>
  <c r="S72" i="11"/>
  <c r="O72" i="11"/>
  <c r="K72" i="11"/>
  <c r="Z71" i="11"/>
  <c r="Y71" i="11"/>
  <c r="X71" i="11"/>
  <c r="R24" i="11" s="1"/>
  <c r="W71" i="11"/>
  <c r="V71" i="11"/>
  <c r="U71" i="11"/>
  <c r="T71" i="11"/>
  <c r="S71" i="11"/>
  <c r="O71" i="11"/>
  <c r="K71" i="11"/>
  <c r="Z70" i="11"/>
  <c r="Y70" i="11"/>
  <c r="X70" i="11"/>
  <c r="W70" i="11"/>
  <c r="V70" i="11"/>
  <c r="U70" i="11"/>
  <c r="T70" i="11"/>
  <c r="R20" i="11" s="1"/>
  <c r="S70" i="11"/>
  <c r="O70" i="11"/>
  <c r="K70" i="11"/>
  <c r="B70" i="11"/>
  <c r="C70" i="11" s="1"/>
  <c r="B71" i="11" s="1"/>
  <c r="C71" i="11" s="1"/>
  <c r="B72" i="11" s="1"/>
  <c r="C72" i="11" s="1"/>
  <c r="B73" i="11" s="1"/>
  <c r="C73" i="11" s="1"/>
  <c r="B74" i="11" s="1"/>
  <c r="C74" i="11" s="1"/>
  <c r="B75" i="11" s="1"/>
  <c r="C75" i="11" s="1"/>
  <c r="B76" i="11" s="1"/>
  <c r="C76" i="11" s="1"/>
  <c r="B77" i="11" s="1"/>
  <c r="C77" i="11" s="1"/>
  <c r="B78" i="11" s="1"/>
  <c r="C78" i="11" s="1"/>
  <c r="B79" i="11" s="1"/>
  <c r="C79" i="11" s="1"/>
  <c r="B80" i="11" s="1"/>
  <c r="C80" i="11" s="1"/>
  <c r="A70" i="11"/>
  <c r="Z69" i="11"/>
  <c r="Y69" i="11"/>
  <c r="R25" i="11" s="1"/>
  <c r="X69" i="11"/>
  <c r="W69" i="11"/>
  <c r="V69" i="11"/>
  <c r="U69" i="11"/>
  <c r="T69" i="11"/>
  <c r="S69" i="11"/>
  <c r="O69" i="11"/>
  <c r="K69" i="11"/>
  <c r="Z68" i="11"/>
  <c r="Y68" i="11"/>
  <c r="X68" i="11"/>
  <c r="W68" i="11"/>
  <c r="V68" i="11"/>
  <c r="U68" i="11"/>
  <c r="T68" i="11"/>
  <c r="S68" i="11"/>
  <c r="O68" i="11"/>
  <c r="K68" i="11"/>
  <c r="Z67" i="11"/>
  <c r="Y67" i="11"/>
  <c r="X67" i="11"/>
  <c r="W67" i="11"/>
  <c r="V67" i="11"/>
  <c r="U67" i="11"/>
  <c r="T67" i="11"/>
  <c r="S67" i="11"/>
  <c r="O67" i="11"/>
  <c r="K67" i="11"/>
  <c r="Z66" i="11"/>
  <c r="Y66" i="11"/>
  <c r="X66" i="11"/>
  <c r="W66" i="11"/>
  <c r="V66" i="11"/>
  <c r="U66" i="11"/>
  <c r="T66" i="11"/>
  <c r="S66" i="11"/>
  <c r="O66" i="11"/>
  <c r="K66" i="11"/>
  <c r="Z65" i="11"/>
  <c r="Y65" i="11"/>
  <c r="X65" i="11"/>
  <c r="W65" i="11"/>
  <c r="V65" i="11"/>
  <c r="U65" i="11"/>
  <c r="T65" i="11"/>
  <c r="S65" i="11"/>
  <c r="O65" i="11"/>
  <c r="K65" i="11"/>
  <c r="Z64" i="11"/>
  <c r="Y64" i="11"/>
  <c r="X64" i="11"/>
  <c r="W64" i="11"/>
  <c r="V64" i="11"/>
  <c r="U64" i="11"/>
  <c r="T64" i="11"/>
  <c r="S64" i="11"/>
  <c r="O64" i="11"/>
  <c r="K64" i="11"/>
  <c r="Z63" i="11"/>
  <c r="Y63" i="11"/>
  <c r="X63" i="11"/>
  <c r="W63" i="11"/>
  <c r="V63" i="11"/>
  <c r="U63" i="11"/>
  <c r="T63" i="11"/>
  <c r="S63" i="11"/>
  <c r="O63" i="11"/>
  <c r="K63" i="11"/>
  <c r="Z62" i="11"/>
  <c r="Y62" i="11"/>
  <c r="X62" i="11"/>
  <c r="W62" i="11"/>
  <c r="V62" i="11"/>
  <c r="U62" i="11"/>
  <c r="T62" i="11"/>
  <c r="S62" i="11"/>
  <c r="O62" i="11"/>
  <c r="K62" i="11"/>
  <c r="Z61" i="11"/>
  <c r="Y61" i="11"/>
  <c r="X61" i="11"/>
  <c r="W61" i="11"/>
  <c r="V61" i="11"/>
  <c r="U61" i="11"/>
  <c r="T61" i="11"/>
  <c r="S61" i="11"/>
  <c r="O61" i="11"/>
  <c r="K61" i="11"/>
  <c r="Z60" i="11"/>
  <c r="Y60" i="11"/>
  <c r="X60" i="11"/>
  <c r="W60" i="11"/>
  <c r="Q23" i="11" s="1"/>
  <c r="V60" i="11"/>
  <c r="U60" i="11"/>
  <c r="T60" i="11"/>
  <c r="Q20" i="11" s="1"/>
  <c r="S60" i="11"/>
  <c r="Q19" i="11" s="1"/>
  <c r="O60" i="11"/>
  <c r="K60" i="11"/>
  <c r="Z59" i="11"/>
  <c r="Y59" i="11"/>
  <c r="X59" i="11"/>
  <c r="W59" i="11"/>
  <c r="V59" i="11"/>
  <c r="U59" i="11"/>
  <c r="T59" i="11"/>
  <c r="S59" i="11"/>
  <c r="O59" i="11"/>
  <c r="K59" i="11"/>
  <c r="C59" i="11"/>
  <c r="B60" i="11" s="1"/>
  <c r="C60" i="11" s="1"/>
  <c r="B61" i="11" s="1"/>
  <c r="C61" i="11" s="1"/>
  <c r="B62" i="11" s="1"/>
  <c r="C62" i="11" s="1"/>
  <c r="B63" i="11" s="1"/>
  <c r="C63" i="11" s="1"/>
  <c r="B64" i="11" s="1"/>
  <c r="C64" i="11" s="1"/>
  <c r="B65" i="11" s="1"/>
  <c r="C65" i="11" s="1"/>
  <c r="B66" i="11" s="1"/>
  <c r="C66" i="11" s="1"/>
  <c r="B67" i="11" s="1"/>
  <c r="C67" i="11" s="1"/>
  <c r="B68" i="11" s="1"/>
  <c r="C68" i="11" s="1"/>
  <c r="B69" i="11" s="1"/>
  <c r="C69" i="11" s="1"/>
  <c r="B59" i="11"/>
  <c r="A59" i="11"/>
  <c r="Z58" i="11"/>
  <c r="Y58" i="11"/>
  <c r="X58" i="11"/>
  <c r="W58" i="11"/>
  <c r="V58" i="11"/>
  <c r="U58" i="11"/>
  <c r="T58" i="11"/>
  <c r="S58" i="11"/>
  <c r="O58" i="11"/>
  <c r="K58" i="11"/>
  <c r="Z57" i="11"/>
  <c r="Y57" i="11"/>
  <c r="X57" i="11"/>
  <c r="W57" i="11"/>
  <c r="V57" i="11"/>
  <c r="U57" i="11"/>
  <c r="T57" i="11"/>
  <c r="S57" i="11"/>
  <c r="O57" i="11"/>
  <c r="K57" i="11"/>
  <c r="Z56" i="11"/>
  <c r="Y56" i="11"/>
  <c r="X56" i="11"/>
  <c r="W56" i="11"/>
  <c r="V56" i="11"/>
  <c r="T56" i="11"/>
  <c r="S56" i="11"/>
  <c r="O56" i="11"/>
  <c r="K56" i="11"/>
  <c r="U56" i="11" s="1"/>
  <c r="Z55" i="11"/>
  <c r="Y55" i="11"/>
  <c r="X55" i="11"/>
  <c r="W55" i="11"/>
  <c r="V55" i="11"/>
  <c r="U55" i="11"/>
  <c r="S55" i="11"/>
  <c r="O55" i="11"/>
  <c r="K55" i="11"/>
  <c r="T55" i="11" s="1"/>
  <c r="Z54" i="11"/>
  <c r="Y54" i="11"/>
  <c r="X54" i="11"/>
  <c r="W54" i="11"/>
  <c r="V54" i="11"/>
  <c r="T54" i="11"/>
  <c r="S54" i="11"/>
  <c r="O54" i="11"/>
  <c r="K54" i="11"/>
  <c r="U54" i="11" s="1"/>
  <c r="Z53" i="11"/>
  <c r="Y53" i="11"/>
  <c r="X53" i="11"/>
  <c r="W53" i="11"/>
  <c r="V53" i="11"/>
  <c r="U53" i="11"/>
  <c r="T53" i="11"/>
  <c r="O53" i="11"/>
  <c r="K53" i="11"/>
  <c r="S53" i="11" s="1"/>
  <c r="Z52" i="11"/>
  <c r="Y52" i="11"/>
  <c r="X52" i="11"/>
  <c r="W52" i="11"/>
  <c r="V52" i="11"/>
  <c r="U52" i="11"/>
  <c r="T52" i="11"/>
  <c r="S52" i="11"/>
  <c r="O52" i="11"/>
  <c r="K52" i="11"/>
  <c r="Z51" i="11"/>
  <c r="Y51" i="11"/>
  <c r="X51" i="11"/>
  <c r="W51" i="11"/>
  <c r="V51" i="11"/>
  <c r="U51" i="11"/>
  <c r="T51" i="11"/>
  <c r="S51" i="11"/>
  <c r="O51" i="11"/>
  <c r="K51" i="11"/>
  <c r="Z50" i="11"/>
  <c r="Y50" i="11"/>
  <c r="X50" i="11"/>
  <c r="W50" i="11"/>
  <c r="V50" i="11"/>
  <c r="U50" i="11"/>
  <c r="T50" i="11"/>
  <c r="S50" i="11"/>
  <c r="O50" i="11"/>
  <c r="K50" i="11"/>
  <c r="Z49" i="11"/>
  <c r="Y49" i="11"/>
  <c r="X49" i="11"/>
  <c r="W49" i="11"/>
  <c r="V49" i="11"/>
  <c r="U49" i="11"/>
  <c r="T49" i="11"/>
  <c r="O49" i="11"/>
  <c r="K49" i="11"/>
  <c r="S49" i="11" s="1"/>
  <c r="Y48" i="11"/>
  <c r="X48" i="11"/>
  <c r="W48" i="11"/>
  <c r="V48" i="11"/>
  <c r="U48" i="11"/>
  <c r="T48" i="11"/>
  <c r="S48" i="11"/>
  <c r="O48" i="11"/>
  <c r="K48" i="11"/>
  <c r="Z48" i="11" s="1"/>
  <c r="Z47" i="11"/>
  <c r="Y47" i="11"/>
  <c r="X47" i="11"/>
  <c r="W47" i="11"/>
  <c r="V47" i="11"/>
  <c r="U47" i="11"/>
  <c r="T47" i="11"/>
  <c r="O47" i="11"/>
  <c r="K47" i="11"/>
  <c r="S47" i="11" s="1"/>
  <c r="B47" i="11"/>
  <c r="C47" i="11" s="1"/>
  <c r="B48" i="11" s="1"/>
  <c r="C48" i="11" s="1"/>
  <c r="B49" i="11" s="1"/>
  <c r="C49" i="11" s="1"/>
  <c r="B50" i="11" s="1"/>
  <c r="C50" i="11" s="1"/>
  <c r="B51" i="11" s="1"/>
  <c r="C51" i="11" s="1"/>
  <c r="B52" i="11" s="1"/>
  <c r="C52" i="11" s="1"/>
  <c r="B53" i="11" s="1"/>
  <c r="C53" i="11" s="1"/>
  <c r="B54" i="11" s="1"/>
  <c r="C54" i="11" s="1"/>
  <c r="B55" i="11" s="1"/>
  <c r="C55" i="11" s="1"/>
  <c r="B56" i="11" s="1"/>
  <c r="C56" i="11" s="1"/>
  <c r="B57" i="11" s="1"/>
  <c r="C57" i="11" s="1"/>
  <c r="B58" i="11" s="1"/>
  <c r="C58" i="11" s="1"/>
  <c r="A47" i="11"/>
  <c r="L43" i="11"/>
  <c r="K42" i="11"/>
  <c r="K41" i="11"/>
  <c r="K40" i="11"/>
  <c r="K39" i="11"/>
  <c r="K38" i="11"/>
  <c r="K37" i="11"/>
  <c r="K43" i="11" s="1"/>
  <c r="L31" i="11"/>
  <c r="K31" i="11"/>
  <c r="G31" i="11" s="1"/>
  <c r="F31" i="11"/>
  <c r="D31" i="11"/>
  <c r="A31" i="11"/>
  <c r="K29" i="11"/>
  <c r="G29" i="11"/>
  <c r="F29" i="11"/>
  <c r="D29" i="11"/>
  <c r="A29" i="11"/>
  <c r="L27" i="11"/>
  <c r="K27" i="11"/>
  <c r="G27" i="11"/>
  <c r="F27" i="11"/>
  <c r="D27" i="11"/>
  <c r="A27" i="11"/>
  <c r="S26" i="11"/>
  <c r="R26" i="11"/>
  <c r="Q26" i="11"/>
  <c r="S25" i="11"/>
  <c r="L25" i="11"/>
  <c r="K25" i="11"/>
  <c r="G25" i="11"/>
  <c r="F25" i="11"/>
  <c r="D25" i="11"/>
  <c r="A25" i="11"/>
  <c r="S24" i="11"/>
  <c r="S23" i="11"/>
  <c r="R23" i="11"/>
  <c r="L23" i="11"/>
  <c r="K23" i="11"/>
  <c r="G23" i="11"/>
  <c r="F23" i="11"/>
  <c r="D23" i="11"/>
  <c r="A23" i="11"/>
  <c r="S22" i="11"/>
  <c r="R22" i="11"/>
  <c r="S21" i="11"/>
  <c r="R21" i="11"/>
  <c r="K21" i="11"/>
  <c r="G21" i="11" s="1"/>
  <c r="F21" i="11"/>
  <c r="Q4" i="32" s="1"/>
  <c r="D21" i="11"/>
  <c r="Q5" i="32" s="1"/>
  <c r="A21" i="11"/>
  <c r="S20" i="11"/>
  <c r="R19" i="11"/>
  <c r="Z228" i="10"/>
  <c r="Y228" i="10"/>
  <c r="X228" i="10"/>
  <c r="W228" i="10"/>
  <c r="V228" i="10"/>
  <c r="U228" i="10"/>
  <c r="T228" i="10"/>
  <c r="S228" i="10"/>
  <c r="O228" i="10"/>
  <c r="K228" i="10"/>
  <c r="Z227" i="10"/>
  <c r="Y227" i="10"/>
  <c r="X227" i="10"/>
  <c r="W227" i="10"/>
  <c r="V227" i="10"/>
  <c r="U227" i="10"/>
  <c r="T227" i="10"/>
  <c r="S227" i="10"/>
  <c r="O227" i="10"/>
  <c r="K227" i="10"/>
  <c r="Z226" i="10"/>
  <c r="Y226" i="10"/>
  <c r="X226" i="10"/>
  <c r="W226" i="10"/>
  <c r="V226" i="10"/>
  <c r="U226" i="10"/>
  <c r="T226" i="10"/>
  <c r="S226" i="10"/>
  <c r="O226" i="10"/>
  <c r="K226" i="10"/>
  <c r="Z225" i="10"/>
  <c r="Y225" i="10"/>
  <c r="X225" i="10"/>
  <c r="W225" i="10"/>
  <c r="V225" i="10"/>
  <c r="U225" i="10"/>
  <c r="T225" i="10"/>
  <c r="S225" i="10"/>
  <c r="O225" i="10"/>
  <c r="K225" i="10"/>
  <c r="Z224" i="10"/>
  <c r="Y224" i="10"/>
  <c r="X224" i="10"/>
  <c r="W224" i="10"/>
  <c r="V224" i="10"/>
  <c r="U224" i="10"/>
  <c r="T224" i="10"/>
  <c r="S224" i="10"/>
  <c r="O224" i="10"/>
  <c r="K224" i="10"/>
  <c r="Z223" i="10"/>
  <c r="Y223" i="10"/>
  <c r="X223" i="10"/>
  <c r="W223" i="10"/>
  <c r="V223" i="10"/>
  <c r="U223" i="10"/>
  <c r="T223" i="10"/>
  <c r="S223" i="10"/>
  <c r="O223" i="10"/>
  <c r="K223" i="10"/>
  <c r="Z222" i="10"/>
  <c r="Y222" i="10"/>
  <c r="X222" i="10"/>
  <c r="W222" i="10"/>
  <c r="V222" i="10"/>
  <c r="U222" i="10"/>
  <c r="T222" i="10"/>
  <c r="S222" i="10"/>
  <c r="O222" i="10"/>
  <c r="K222" i="10"/>
  <c r="Z221" i="10"/>
  <c r="Y221" i="10"/>
  <c r="X221" i="10"/>
  <c r="W221" i="10"/>
  <c r="U138" i="10" s="1"/>
  <c r="V221" i="10"/>
  <c r="U221" i="10"/>
  <c r="T221" i="10"/>
  <c r="S221" i="10"/>
  <c r="O221" i="10"/>
  <c r="K221" i="10"/>
  <c r="Z220" i="10"/>
  <c r="Y220" i="10"/>
  <c r="X220" i="10"/>
  <c r="W220" i="10"/>
  <c r="V220" i="10"/>
  <c r="U220" i="10"/>
  <c r="T220" i="10"/>
  <c r="S220" i="10"/>
  <c r="O220" i="10"/>
  <c r="K220" i="10"/>
  <c r="Z219" i="10"/>
  <c r="Y219" i="10"/>
  <c r="X219" i="10"/>
  <c r="W219" i="10"/>
  <c r="V219" i="10"/>
  <c r="U219" i="10"/>
  <c r="T219" i="10"/>
  <c r="U135" i="10" s="1"/>
  <c r="S219" i="10"/>
  <c r="O219" i="10"/>
  <c r="K219" i="10"/>
  <c r="Z218" i="10"/>
  <c r="U141" i="10" s="1"/>
  <c r="Y218" i="10"/>
  <c r="X218" i="10"/>
  <c r="W218" i="10"/>
  <c r="V218" i="10"/>
  <c r="U137" i="10" s="1"/>
  <c r="U218" i="10"/>
  <c r="T218" i="10"/>
  <c r="S218" i="10"/>
  <c r="O218" i="10"/>
  <c r="K218" i="10"/>
  <c r="A218" i="10"/>
  <c r="Z217" i="10"/>
  <c r="Y217" i="10"/>
  <c r="U140" i="10" s="1"/>
  <c r="X217" i="10"/>
  <c r="U139" i="10" s="1"/>
  <c r="W217" i="10"/>
  <c r="V217" i="10"/>
  <c r="U217" i="10"/>
  <c r="U136" i="10" s="1"/>
  <c r="T217" i="10"/>
  <c r="S217" i="10"/>
  <c r="O217" i="10"/>
  <c r="K217" i="10"/>
  <c r="Z216" i="10"/>
  <c r="Y216" i="10"/>
  <c r="X216" i="10"/>
  <c r="W216" i="10"/>
  <c r="V216" i="10"/>
  <c r="U216" i="10"/>
  <c r="T216" i="10"/>
  <c r="S216" i="10"/>
  <c r="O216" i="10"/>
  <c r="K216" i="10"/>
  <c r="Z215" i="10"/>
  <c r="Y215" i="10"/>
  <c r="X215" i="10"/>
  <c r="W215" i="10"/>
  <c r="V215" i="10"/>
  <c r="U215" i="10"/>
  <c r="T215" i="10"/>
  <c r="S215" i="10"/>
  <c r="O215" i="10"/>
  <c r="K215" i="10"/>
  <c r="Z214" i="10"/>
  <c r="Y214" i="10"/>
  <c r="X214" i="10"/>
  <c r="W214" i="10"/>
  <c r="V214" i="10"/>
  <c r="U214" i="10"/>
  <c r="T214" i="10"/>
  <c r="S214" i="10"/>
  <c r="O214" i="10"/>
  <c r="K214" i="10"/>
  <c r="Z213" i="10"/>
  <c r="Y213" i="10"/>
  <c r="X213" i="10"/>
  <c r="W213" i="10"/>
  <c r="V213" i="10"/>
  <c r="U213" i="10"/>
  <c r="T213" i="10"/>
  <c r="S213" i="10"/>
  <c r="O213" i="10"/>
  <c r="K213" i="10"/>
  <c r="Z212" i="10"/>
  <c r="Y212" i="10"/>
  <c r="X212" i="10"/>
  <c r="W212" i="10"/>
  <c r="V212" i="10"/>
  <c r="U212" i="10"/>
  <c r="T212" i="10"/>
  <c r="S212" i="10"/>
  <c r="O212" i="10"/>
  <c r="K212" i="10"/>
  <c r="Z211" i="10"/>
  <c r="Y211" i="10"/>
  <c r="X211" i="10"/>
  <c r="W211" i="10"/>
  <c r="V211" i="10"/>
  <c r="U211" i="10"/>
  <c r="T211" i="10"/>
  <c r="S211" i="10"/>
  <c r="O211" i="10"/>
  <c r="K211" i="10"/>
  <c r="Z210" i="10"/>
  <c r="Y210" i="10"/>
  <c r="X210" i="10"/>
  <c r="W210" i="10"/>
  <c r="V210" i="10"/>
  <c r="U210" i="10"/>
  <c r="T210" i="10"/>
  <c r="S210" i="10"/>
  <c r="O210" i="10"/>
  <c r="K210" i="10"/>
  <c r="Z209" i="10"/>
  <c r="Y209" i="10"/>
  <c r="X209" i="10"/>
  <c r="W209" i="10"/>
  <c r="V209" i="10"/>
  <c r="U209" i="10"/>
  <c r="T136" i="10" s="1"/>
  <c r="T209" i="10"/>
  <c r="S209" i="10"/>
  <c r="O209" i="10"/>
  <c r="K209" i="10"/>
  <c r="Z208" i="10"/>
  <c r="Y208" i="10"/>
  <c r="X208" i="10"/>
  <c r="W208" i="10"/>
  <c r="T138" i="10" s="1"/>
  <c r="V208" i="10"/>
  <c r="U208" i="10"/>
  <c r="T208" i="10"/>
  <c r="S208" i="10"/>
  <c r="T134" i="10" s="1"/>
  <c r="O208" i="10"/>
  <c r="K208" i="10"/>
  <c r="Z207" i="10"/>
  <c r="Y207" i="10"/>
  <c r="T140" i="10" s="1"/>
  <c r="X207" i="10"/>
  <c r="W207" i="10"/>
  <c r="V207" i="10"/>
  <c r="U207" i="10"/>
  <c r="T207" i="10"/>
  <c r="S207" i="10"/>
  <c r="O207" i="10"/>
  <c r="K207" i="10"/>
  <c r="A207" i="10"/>
  <c r="Z206" i="10"/>
  <c r="Y206" i="10"/>
  <c r="X206" i="10"/>
  <c r="W206" i="10"/>
  <c r="V206" i="10"/>
  <c r="U206" i="10"/>
  <c r="T206" i="10"/>
  <c r="T135" i="10" s="1"/>
  <c r="S206" i="10"/>
  <c r="O206" i="10"/>
  <c r="K206" i="10"/>
  <c r="Z205" i="10"/>
  <c r="Y205" i="10"/>
  <c r="X205" i="10"/>
  <c r="W205" i="10"/>
  <c r="V205" i="10"/>
  <c r="U205" i="10"/>
  <c r="T205" i="10"/>
  <c r="S205" i="10"/>
  <c r="O205" i="10"/>
  <c r="K205" i="10"/>
  <c r="Z204" i="10"/>
  <c r="Y204" i="10"/>
  <c r="X204" i="10"/>
  <c r="W204" i="10"/>
  <c r="V204" i="10"/>
  <c r="U204" i="10"/>
  <c r="T204" i="10"/>
  <c r="S204" i="10"/>
  <c r="O204" i="10"/>
  <c r="K204" i="10"/>
  <c r="Z203" i="10"/>
  <c r="Y203" i="10"/>
  <c r="X203" i="10"/>
  <c r="W203" i="10"/>
  <c r="V203" i="10"/>
  <c r="U203" i="10"/>
  <c r="T203" i="10"/>
  <c r="S203" i="10"/>
  <c r="O203" i="10"/>
  <c r="K203" i="10"/>
  <c r="Z202" i="10"/>
  <c r="Y202" i="10"/>
  <c r="X202" i="10"/>
  <c r="W202" i="10"/>
  <c r="V202" i="10"/>
  <c r="U202" i="10"/>
  <c r="T202" i="10"/>
  <c r="S202" i="10"/>
  <c r="O202" i="10"/>
  <c r="K202" i="10"/>
  <c r="Z201" i="10"/>
  <c r="Y201" i="10"/>
  <c r="X201" i="10"/>
  <c r="W201" i="10"/>
  <c r="V201" i="10"/>
  <c r="U201" i="10"/>
  <c r="T201" i="10"/>
  <c r="S201" i="10"/>
  <c r="O201" i="10"/>
  <c r="K201" i="10"/>
  <c r="Z200" i="10"/>
  <c r="Y200" i="10"/>
  <c r="X200" i="10"/>
  <c r="W200" i="10"/>
  <c r="V200" i="10"/>
  <c r="U200" i="10"/>
  <c r="T200" i="10"/>
  <c r="S200" i="10"/>
  <c r="O200" i="10"/>
  <c r="K200" i="10"/>
  <c r="Z199" i="10"/>
  <c r="Y199" i="10"/>
  <c r="X199" i="10"/>
  <c r="W199" i="10"/>
  <c r="V199" i="10"/>
  <c r="U199" i="10"/>
  <c r="T199" i="10"/>
  <c r="S199" i="10"/>
  <c r="O199" i="10"/>
  <c r="K199" i="10"/>
  <c r="Z198" i="10"/>
  <c r="Y198" i="10"/>
  <c r="X198" i="10"/>
  <c r="W198" i="10"/>
  <c r="V198" i="10"/>
  <c r="U198" i="10"/>
  <c r="T198" i="10"/>
  <c r="S198" i="10"/>
  <c r="O198" i="10"/>
  <c r="K198" i="10"/>
  <c r="Z197" i="10"/>
  <c r="Y197" i="10"/>
  <c r="X197" i="10"/>
  <c r="S139" i="10" s="1"/>
  <c r="W197" i="10"/>
  <c r="V197" i="10"/>
  <c r="U197" i="10"/>
  <c r="T197" i="10"/>
  <c r="S197" i="10"/>
  <c r="O197" i="10"/>
  <c r="K197" i="10"/>
  <c r="Z196" i="10"/>
  <c r="Y196" i="10"/>
  <c r="X196" i="10"/>
  <c r="W196" i="10"/>
  <c r="V196" i="10"/>
  <c r="U196" i="10"/>
  <c r="T196" i="10"/>
  <c r="S135" i="10" s="1"/>
  <c r="S196" i="10"/>
  <c r="O196" i="10"/>
  <c r="K196" i="10"/>
  <c r="B196" i="10"/>
  <c r="C196" i="10" s="1"/>
  <c r="B197" i="10" s="1"/>
  <c r="C197" i="10" s="1"/>
  <c r="B198" i="10" s="1"/>
  <c r="C198" i="10" s="1"/>
  <c r="B199" i="10" s="1"/>
  <c r="C199" i="10" s="1"/>
  <c r="B200" i="10" s="1"/>
  <c r="C200" i="10" s="1"/>
  <c r="B201" i="10" s="1"/>
  <c r="C201" i="10" s="1"/>
  <c r="B202" i="10" s="1"/>
  <c r="C202" i="10" s="1"/>
  <c r="B203" i="10" s="1"/>
  <c r="C203" i="10" s="1"/>
  <c r="B204" i="10" s="1"/>
  <c r="C204" i="10" s="1"/>
  <c r="B205" i="10" s="1"/>
  <c r="C205" i="10" s="1"/>
  <c r="B206" i="10" s="1"/>
  <c r="C206" i="10" s="1"/>
  <c r="A196" i="10"/>
  <c r="Z195" i="10"/>
  <c r="Y195" i="10"/>
  <c r="S140" i="10" s="1"/>
  <c r="X195" i="10"/>
  <c r="W195" i="10"/>
  <c r="V195" i="10"/>
  <c r="U195" i="10"/>
  <c r="T195" i="10"/>
  <c r="S195" i="10"/>
  <c r="O195" i="10"/>
  <c r="K195" i="10"/>
  <c r="Z194" i="10"/>
  <c r="Y194" i="10"/>
  <c r="X194" i="10"/>
  <c r="W194" i="10"/>
  <c r="V194" i="10"/>
  <c r="U194" i="10"/>
  <c r="T194" i="10"/>
  <c r="S194" i="10"/>
  <c r="O194" i="10"/>
  <c r="K194" i="10"/>
  <c r="Z193" i="10"/>
  <c r="Y193" i="10"/>
  <c r="X193" i="10"/>
  <c r="W193" i="10"/>
  <c r="V193" i="10"/>
  <c r="U193" i="10"/>
  <c r="T193" i="10"/>
  <c r="S193" i="10"/>
  <c r="O193" i="10"/>
  <c r="K193" i="10"/>
  <c r="Z192" i="10"/>
  <c r="Y192" i="10"/>
  <c r="X192" i="10"/>
  <c r="W192" i="10"/>
  <c r="V192" i="10"/>
  <c r="U192" i="10"/>
  <c r="T192" i="10"/>
  <c r="S192" i="10"/>
  <c r="O192" i="10"/>
  <c r="K192" i="10"/>
  <c r="Z191" i="10"/>
  <c r="Y191" i="10"/>
  <c r="X191" i="10"/>
  <c r="W191" i="10"/>
  <c r="V191" i="10"/>
  <c r="U191" i="10"/>
  <c r="T191" i="10"/>
  <c r="S191" i="10"/>
  <c r="O191" i="10"/>
  <c r="K191" i="10"/>
  <c r="Z190" i="10"/>
  <c r="Y190" i="10"/>
  <c r="X190" i="10"/>
  <c r="W190" i="10"/>
  <c r="V190" i="10"/>
  <c r="U190" i="10"/>
  <c r="T190" i="10"/>
  <c r="S190" i="10"/>
  <c r="O190" i="10"/>
  <c r="K190" i="10"/>
  <c r="Z189" i="10"/>
  <c r="Y189" i="10"/>
  <c r="X189" i="10"/>
  <c r="W189" i="10"/>
  <c r="V189" i="10"/>
  <c r="U189" i="10"/>
  <c r="T189" i="10"/>
  <c r="S189" i="10"/>
  <c r="O189" i="10"/>
  <c r="K189" i="10"/>
  <c r="Z188" i="10"/>
  <c r="Y188" i="10"/>
  <c r="X188" i="10"/>
  <c r="W188" i="10"/>
  <c r="V188" i="10"/>
  <c r="U188" i="10"/>
  <c r="T188" i="10"/>
  <c r="S188" i="10"/>
  <c r="O188" i="10"/>
  <c r="K188" i="10"/>
  <c r="Z187" i="10"/>
  <c r="Y187" i="10"/>
  <c r="X187" i="10"/>
  <c r="W187" i="10"/>
  <c r="V187" i="10"/>
  <c r="U187" i="10"/>
  <c r="T187" i="10"/>
  <c r="S187" i="10"/>
  <c r="O187" i="10"/>
  <c r="K187" i="10"/>
  <c r="Z186" i="10"/>
  <c r="Y186" i="10"/>
  <c r="X186" i="10"/>
  <c r="R139" i="10" s="1"/>
  <c r="W186" i="10"/>
  <c r="V186" i="10"/>
  <c r="U186" i="10"/>
  <c r="T186" i="10"/>
  <c r="S186" i="10"/>
  <c r="O186" i="10"/>
  <c r="K186" i="10"/>
  <c r="Z185" i="10"/>
  <c r="Y185" i="10"/>
  <c r="X185" i="10"/>
  <c r="W185" i="10"/>
  <c r="V185" i="10"/>
  <c r="U185" i="10"/>
  <c r="R136" i="10" s="1"/>
  <c r="T185" i="10"/>
  <c r="R135" i="10" s="1"/>
  <c r="S185" i="10"/>
  <c r="O185" i="10"/>
  <c r="K185" i="10"/>
  <c r="B185" i="10"/>
  <c r="C185" i="10" s="1"/>
  <c r="B186" i="10" s="1"/>
  <c r="C186" i="10" s="1"/>
  <c r="B187" i="10" s="1"/>
  <c r="C187" i="10" s="1"/>
  <c r="B188" i="10" s="1"/>
  <c r="C188" i="10" s="1"/>
  <c r="B189" i="10" s="1"/>
  <c r="C189" i="10" s="1"/>
  <c r="B190" i="10" s="1"/>
  <c r="C190" i="10" s="1"/>
  <c r="B191" i="10" s="1"/>
  <c r="C191" i="10" s="1"/>
  <c r="B192" i="10" s="1"/>
  <c r="C192" i="10" s="1"/>
  <c r="B193" i="10" s="1"/>
  <c r="C193" i="10" s="1"/>
  <c r="B194" i="10" s="1"/>
  <c r="C194" i="10" s="1"/>
  <c r="B195" i="10" s="1"/>
  <c r="C195" i="10" s="1"/>
  <c r="A185" i="10"/>
  <c r="Z184" i="10"/>
  <c r="R141" i="10" s="1"/>
  <c r="Y184" i="10"/>
  <c r="R140" i="10" s="1"/>
  <c r="X184" i="10"/>
  <c r="W184" i="10"/>
  <c r="V184" i="10"/>
  <c r="R137" i="10" s="1"/>
  <c r="U184" i="10"/>
  <c r="T184" i="10"/>
  <c r="S184" i="10"/>
  <c r="O184" i="10"/>
  <c r="K184" i="10"/>
  <c r="Z183" i="10"/>
  <c r="Y183" i="10"/>
  <c r="X183" i="10"/>
  <c r="W183" i="10"/>
  <c r="V183" i="10"/>
  <c r="U183" i="10"/>
  <c r="T183" i="10"/>
  <c r="S183" i="10"/>
  <c r="O183" i="10"/>
  <c r="K183" i="10"/>
  <c r="Z182" i="10"/>
  <c r="Y182" i="10"/>
  <c r="X182" i="10"/>
  <c r="W182" i="10"/>
  <c r="V182" i="10"/>
  <c r="U182" i="10"/>
  <c r="T182" i="10"/>
  <c r="S182" i="10"/>
  <c r="O182" i="10"/>
  <c r="K182" i="10"/>
  <c r="Z181" i="10"/>
  <c r="Y181" i="10"/>
  <c r="X181" i="10"/>
  <c r="W181" i="10"/>
  <c r="V181" i="10"/>
  <c r="U181" i="10"/>
  <c r="T181" i="10"/>
  <c r="S181" i="10"/>
  <c r="O181" i="10"/>
  <c r="K181" i="10"/>
  <c r="Z180" i="10"/>
  <c r="Y180" i="10"/>
  <c r="X180" i="10"/>
  <c r="W180" i="10"/>
  <c r="V180" i="10"/>
  <c r="U180" i="10"/>
  <c r="T180" i="10"/>
  <c r="S180" i="10"/>
  <c r="O180" i="10"/>
  <c r="K180" i="10"/>
  <c r="Z179" i="10"/>
  <c r="Y179" i="10"/>
  <c r="X179" i="10"/>
  <c r="W179" i="10"/>
  <c r="V179" i="10"/>
  <c r="U179" i="10"/>
  <c r="T179" i="10"/>
  <c r="S179" i="10"/>
  <c r="O179" i="10"/>
  <c r="K179" i="10"/>
  <c r="Z178" i="10"/>
  <c r="Y178" i="10"/>
  <c r="X178" i="10"/>
  <c r="W178" i="10"/>
  <c r="V178" i="10"/>
  <c r="U178" i="10"/>
  <c r="T178" i="10"/>
  <c r="S178" i="10"/>
  <c r="O178" i="10"/>
  <c r="K178" i="10"/>
  <c r="Z177" i="10"/>
  <c r="Y177" i="10"/>
  <c r="X177" i="10"/>
  <c r="W177" i="10"/>
  <c r="V177" i="10"/>
  <c r="U177" i="10"/>
  <c r="T177" i="10"/>
  <c r="S177" i="10"/>
  <c r="O177" i="10"/>
  <c r="K177" i="10"/>
  <c r="Z176" i="10"/>
  <c r="Y176" i="10"/>
  <c r="X176" i="10"/>
  <c r="W176" i="10"/>
  <c r="V176" i="10"/>
  <c r="U176" i="10"/>
  <c r="T176" i="10"/>
  <c r="S176" i="10"/>
  <c r="O176" i="10"/>
  <c r="K176" i="10"/>
  <c r="Z175" i="10"/>
  <c r="Y175" i="10"/>
  <c r="X175" i="10"/>
  <c r="W175" i="10"/>
  <c r="V175" i="10"/>
  <c r="U175" i="10"/>
  <c r="Q136" i="10" s="1"/>
  <c r="T175" i="10"/>
  <c r="S175" i="10"/>
  <c r="O175" i="10"/>
  <c r="K175" i="10"/>
  <c r="Z174" i="10"/>
  <c r="Q141" i="10" s="1"/>
  <c r="H138" i="10" s="1"/>
  <c r="Y174" i="10"/>
  <c r="Q140" i="10" s="1"/>
  <c r="X174" i="10"/>
  <c r="W174" i="10"/>
  <c r="V174" i="10"/>
  <c r="U174" i="10"/>
  <c r="T174" i="10"/>
  <c r="S174" i="10"/>
  <c r="O174" i="10"/>
  <c r="K174" i="10"/>
  <c r="B174" i="10"/>
  <c r="C174" i="10" s="1"/>
  <c r="B175" i="10" s="1"/>
  <c r="C175" i="10" s="1"/>
  <c r="B176" i="10" s="1"/>
  <c r="C176" i="10" s="1"/>
  <c r="B177" i="10" s="1"/>
  <c r="C177" i="10" s="1"/>
  <c r="B178" i="10" s="1"/>
  <c r="C178" i="10" s="1"/>
  <c r="B179" i="10" s="1"/>
  <c r="C179" i="10" s="1"/>
  <c r="B180" i="10" s="1"/>
  <c r="C180" i="10" s="1"/>
  <c r="B181" i="10" s="1"/>
  <c r="C181" i="10" s="1"/>
  <c r="B182" i="10" s="1"/>
  <c r="C182" i="10" s="1"/>
  <c r="B183" i="10" s="1"/>
  <c r="C183" i="10" s="1"/>
  <c r="B184" i="10" s="1"/>
  <c r="C184" i="10" s="1"/>
  <c r="A174" i="10"/>
  <c r="Z173" i="10"/>
  <c r="Y173" i="10"/>
  <c r="X173" i="10"/>
  <c r="W173" i="10"/>
  <c r="Q138" i="10" s="1"/>
  <c r="V173" i="10"/>
  <c r="Q137" i="10" s="1"/>
  <c r="U173" i="10"/>
  <c r="T173" i="10"/>
  <c r="S173" i="10"/>
  <c r="O173" i="10"/>
  <c r="K173" i="10"/>
  <c r="Z172" i="10"/>
  <c r="Y172" i="10"/>
  <c r="X172" i="10"/>
  <c r="W172" i="10"/>
  <c r="V172" i="10"/>
  <c r="U172" i="10"/>
  <c r="T172" i="10"/>
  <c r="S172" i="10"/>
  <c r="O172" i="10"/>
  <c r="K172" i="10"/>
  <c r="Z171" i="10"/>
  <c r="Y171" i="10"/>
  <c r="X171" i="10"/>
  <c r="W171" i="10"/>
  <c r="V171" i="10"/>
  <c r="U171" i="10"/>
  <c r="T171" i="10"/>
  <c r="S171" i="10"/>
  <c r="O171" i="10"/>
  <c r="K171" i="10"/>
  <c r="Z170" i="10"/>
  <c r="Y170" i="10"/>
  <c r="X170" i="10"/>
  <c r="W170" i="10"/>
  <c r="V170" i="10"/>
  <c r="U170" i="10"/>
  <c r="S170" i="10"/>
  <c r="O170" i="10"/>
  <c r="K170" i="10"/>
  <c r="T170" i="10" s="1"/>
  <c r="Z169" i="10"/>
  <c r="Y169" i="10"/>
  <c r="X169" i="10"/>
  <c r="W169" i="10"/>
  <c r="U169" i="10"/>
  <c r="T169" i="10"/>
  <c r="S169" i="10"/>
  <c r="O169" i="10"/>
  <c r="K169" i="10"/>
  <c r="V169" i="10" s="1"/>
  <c r="Z168" i="10"/>
  <c r="Y168" i="10"/>
  <c r="X168" i="10"/>
  <c r="W168" i="10"/>
  <c r="V168" i="10"/>
  <c r="U168" i="10"/>
  <c r="T168" i="10"/>
  <c r="O168" i="10"/>
  <c r="K168" i="10"/>
  <c r="S168" i="10" s="1"/>
  <c r="Z167" i="10"/>
  <c r="Y167" i="10"/>
  <c r="X167" i="10"/>
  <c r="W167" i="10"/>
  <c r="V167" i="10"/>
  <c r="U167" i="10"/>
  <c r="T167" i="10"/>
  <c r="O167" i="10"/>
  <c r="K167" i="10"/>
  <c r="S167" i="10" s="1"/>
  <c r="Z166" i="10"/>
  <c r="Y166" i="10"/>
  <c r="X166" i="10"/>
  <c r="W166" i="10"/>
  <c r="V166" i="10"/>
  <c r="U166" i="10"/>
  <c r="T166" i="10"/>
  <c r="S166" i="10"/>
  <c r="O166" i="10"/>
  <c r="K166" i="10"/>
  <c r="Z165" i="10"/>
  <c r="Y165" i="10"/>
  <c r="X165" i="10"/>
  <c r="W165" i="10"/>
  <c r="V165" i="10"/>
  <c r="U165" i="10"/>
  <c r="T165" i="10"/>
  <c r="O165" i="10"/>
  <c r="K165" i="10"/>
  <c r="S165" i="10" s="1"/>
  <c r="Z164" i="10"/>
  <c r="Y164" i="10"/>
  <c r="X164" i="10"/>
  <c r="W164" i="10"/>
  <c r="V164" i="10"/>
  <c r="T164" i="10"/>
  <c r="S164" i="10"/>
  <c r="O164" i="10"/>
  <c r="K164" i="10"/>
  <c r="U164" i="10" s="1"/>
  <c r="Z163" i="10"/>
  <c r="Y163" i="10"/>
  <c r="X163" i="10"/>
  <c r="W163" i="10"/>
  <c r="V163" i="10"/>
  <c r="T163" i="10"/>
  <c r="S163" i="10"/>
  <c r="O163" i="10"/>
  <c r="K163" i="10"/>
  <c r="U163" i="10" s="1"/>
  <c r="Z162" i="10"/>
  <c r="Y162" i="10"/>
  <c r="X162" i="10"/>
  <c r="W162" i="10"/>
  <c r="V162" i="10"/>
  <c r="T162" i="10"/>
  <c r="S162" i="10"/>
  <c r="O162" i="10"/>
  <c r="K162" i="10"/>
  <c r="U162" i="10" s="1"/>
  <c r="B162" i="10"/>
  <c r="C162" i="10" s="1"/>
  <c r="B163" i="10" s="1"/>
  <c r="C163" i="10" s="1"/>
  <c r="B164" i="10" s="1"/>
  <c r="C164" i="10" s="1"/>
  <c r="B165" i="10" s="1"/>
  <c r="C165" i="10" s="1"/>
  <c r="B166" i="10" s="1"/>
  <c r="C166" i="10" s="1"/>
  <c r="B167" i="10" s="1"/>
  <c r="C167" i="10" s="1"/>
  <c r="B168" i="10" s="1"/>
  <c r="C168" i="10" s="1"/>
  <c r="B169" i="10" s="1"/>
  <c r="C169" i="10" s="1"/>
  <c r="B170" i="10" s="1"/>
  <c r="C170" i="10" s="1"/>
  <c r="B171" i="10" s="1"/>
  <c r="C171" i="10" s="1"/>
  <c r="B172" i="10" s="1"/>
  <c r="C172" i="10" s="1"/>
  <c r="B173" i="10" s="1"/>
  <c r="C173" i="10" s="1"/>
  <c r="A162" i="10"/>
  <c r="L158" i="10"/>
  <c r="K157" i="10"/>
  <c r="K156" i="10"/>
  <c r="K155" i="10"/>
  <c r="K154" i="10"/>
  <c r="K153" i="10"/>
  <c r="K152" i="10"/>
  <c r="K158" i="10" s="1"/>
  <c r="L146" i="10"/>
  <c r="K146" i="10"/>
  <c r="G146" i="10"/>
  <c r="F146" i="10"/>
  <c r="D146" i="10"/>
  <c r="A146" i="10"/>
  <c r="L144" i="10"/>
  <c r="K144" i="10"/>
  <c r="G144" i="10"/>
  <c r="F144" i="10"/>
  <c r="D144" i="10"/>
  <c r="A144" i="10"/>
  <c r="K142" i="10"/>
  <c r="G142" i="10" s="1"/>
  <c r="F142" i="10"/>
  <c r="D142" i="10"/>
  <c r="A142" i="10"/>
  <c r="T141" i="10"/>
  <c r="S141" i="10"/>
  <c r="K140" i="10"/>
  <c r="G140" i="10" s="1"/>
  <c r="F140" i="10"/>
  <c r="D140" i="10"/>
  <c r="A140" i="10"/>
  <c r="T139" i="10"/>
  <c r="Q139" i="10"/>
  <c r="S138" i="10"/>
  <c r="R138" i="10"/>
  <c r="K138" i="10"/>
  <c r="G138" i="10" s="1"/>
  <c r="F138" i="10"/>
  <c r="D138" i="10"/>
  <c r="J138" i="10" s="1"/>
  <c r="A138" i="10"/>
  <c r="T137" i="10"/>
  <c r="S137" i="10"/>
  <c r="S136" i="10"/>
  <c r="K136" i="10"/>
  <c r="F136" i="10"/>
  <c r="D136" i="10"/>
  <c r="P21" i="32" s="1"/>
  <c r="A136" i="10"/>
  <c r="Q135" i="10"/>
  <c r="U134" i="10"/>
  <c r="U142" i="10" s="1"/>
  <c r="S134" i="10"/>
  <c r="R134" i="10"/>
  <c r="H140" i="10" s="1"/>
  <c r="Q134" i="10"/>
  <c r="Q142" i="10" s="1"/>
  <c r="Z113" i="10"/>
  <c r="Y113" i="10"/>
  <c r="X113" i="10"/>
  <c r="W113" i="10"/>
  <c r="V113" i="10"/>
  <c r="U113" i="10"/>
  <c r="T113" i="10"/>
  <c r="S113" i="10"/>
  <c r="O113" i="10"/>
  <c r="K113" i="10"/>
  <c r="Z112" i="10"/>
  <c r="Y112" i="10"/>
  <c r="X112" i="10"/>
  <c r="W112" i="10"/>
  <c r="V112" i="10"/>
  <c r="U112" i="10"/>
  <c r="T112" i="10"/>
  <c r="S112" i="10"/>
  <c r="O112" i="10"/>
  <c r="K112" i="10"/>
  <c r="Z111" i="10"/>
  <c r="Y111" i="10"/>
  <c r="X111" i="10"/>
  <c r="W111" i="10"/>
  <c r="V111" i="10"/>
  <c r="U111" i="10"/>
  <c r="T111" i="10"/>
  <c r="S111" i="10"/>
  <c r="O111" i="10"/>
  <c r="K111" i="10"/>
  <c r="Z110" i="10"/>
  <c r="Y110" i="10"/>
  <c r="X110" i="10"/>
  <c r="W110" i="10"/>
  <c r="V110" i="10"/>
  <c r="U110" i="10"/>
  <c r="T110" i="10"/>
  <c r="S110" i="10"/>
  <c r="O110" i="10"/>
  <c r="K110" i="10"/>
  <c r="Z109" i="10"/>
  <c r="Y109" i="10"/>
  <c r="X109" i="10"/>
  <c r="W109" i="10"/>
  <c r="V109" i="10"/>
  <c r="U109" i="10"/>
  <c r="T109" i="10"/>
  <c r="S109" i="10"/>
  <c r="O109" i="10"/>
  <c r="K109" i="10"/>
  <c r="Z108" i="10"/>
  <c r="Y108" i="10"/>
  <c r="X108" i="10"/>
  <c r="W108" i="10"/>
  <c r="V108" i="10"/>
  <c r="U108" i="10"/>
  <c r="T108" i="10"/>
  <c r="S108" i="10"/>
  <c r="O108" i="10"/>
  <c r="K108" i="10"/>
  <c r="Z107" i="10"/>
  <c r="Y107" i="10"/>
  <c r="X107" i="10"/>
  <c r="W107" i="10"/>
  <c r="V107" i="10"/>
  <c r="U107" i="10"/>
  <c r="T107" i="10"/>
  <c r="S107" i="10"/>
  <c r="O107" i="10"/>
  <c r="K107" i="10"/>
  <c r="Z106" i="10"/>
  <c r="Y106" i="10"/>
  <c r="X106" i="10"/>
  <c r="W106" i="10"/>
  <c r="V106" i="10"/>
  <c r="U106" i="10"/>
  <c r="T106" i="10"/>
  <c r="S106" i="10"/>
  <c r="O106" i="10"/>
  <c r="K106" i="10"/>
  <c r="Z105" i="10"/>
  <c r="Y105" i="10"/>
  <c r="X105" i="10"/>
  <c r="W105" i="10"/>
  <c r="V105" i="10"/>
  <c r="U105" i="10"/>
  <c r="T105" i="10"/>
  <c r="S105" i="10"/>
  <c r="U19" i="10" s="1"/>
  <c r="O105" i="10"/>
  <c r="K105" i="10"/>
  <c r="Z104" i="10"/>
  <c r="Y104" i="10"/>
  <c r="X104" i="10"/>
  <c r="W104" i="10"/>
  <c r="V104" i="10"/>
  <c r="U104" i="10"/>
  <c r="T104" i="10"/>
  <c r="S104" i="10"/>
  <c r="O104" i="10"/>
  <c r="K104" i="10"/>
  <c r="Z103" i="10"/>
  <c r="Y103" i="10"/>
  <c r="X103" i="10"/>
  <c r="W103" i="10"/>
  <c r="V103" i="10"/>
  <c r="U103" i="10"/>
  <c r="T103" i="10"/>
  <c r="S103" i="10"/>
  <c r="O103" i="10"/>
  <c r="K103" i="10"/>
  <c r="A103" i="10"/>
  <c r="Z102" i="10"/>
  <c r="Y102" i="10"/>
  <c r="X102" i="10"/>
  <c r="W102" i="10"/>
  <c r="V102" i="10"/>
  <c r="U102" i="10"/>
  <c r="T102" i="10"/>
  <c r="S102" i="10"/>
  <c r="O102" i="10"/>
  <c r="K102" i="10"/>
  <c r="Z101" i="10"/>
  <c r="Y101" i="10"/>
  <c r="X101" i="10"/>
  <c r="W101" i="10"/>
  <c r="V101" i="10"/>
  <c r="U101" i="10"/>
  <c r="T101" i="10"/>
  <c r="S101" i="10"/>
  <c r="O101" i="10"/>
  <c r="K101" i="10"/>
  <c r="Z100" i="10"/>
  <c r="Y100" i="10"/>
  <c r="X100" i="10"/>
  <c r="W100" i="10"/>
  <c r="V100" i="10"/>
  <c r="U100" i="10"/>
  <c r="T100" i="10"/>
  <c r="S100" i="10"/>
  <c r="O100" i="10"/>
  <c r="K100" i="10"/>
  <c r="Z99" i="10"/>
  <c r="Y99" i="10"/>
  <c r="X99" i="10"/>
  <c r="W99" i="10"/>
  <c r="V99" i="10"/>
  <c r="U99" i="10"/>
  <c r="T99" i="10"/>
  <c r="S99" i="10"/>
  <c r="O99" i="10"/>
  <c r="K99" i="10"/>
  <c r="Z98" i="10"/>
  <c r="Y98" i="10"/>
  <c r="X98" i="10"/>
  <c r="W98" i="10"/>
  <c r="V98" i="10"/>
  <c r="U98" i="10"/>
  <c r="T98" i="10"/>
  <c r="S98" i="10"/>
  <c r="O98" i="10"/>
  <c r="K98" i="10"/>
  <c r="Z97" i="10"/>
  <c r="Y97" i="10"/>
  <c r="X97" i="10"/>
  <c r="W97" i="10"/>
  <c r="V97" i="10"/>
  <c r="U97" i="10"/>
  <c r="T97" i="10"/>
  <c r="S97" i="10"/>
  <c r="O97" i="10"/>
  <c r="K97" i="10"/>
  <c r="Z96" i="10"/>
  <c r="Y96" i="10"/>
  <c r="X96" i="10"/>
  <c r="W96" i="10"/>
  <c r="V96" i="10"/>
  <c r="U96" i="10"/>
  <c r="T96" i="10"/>
  <c r="S96" i="10"/>
  <c r="O96" i="10"/>
  <c r="K96" i="10"/>
  <c r="Z95" i="10"/>
  <c r="Y95" i="10"/>
  <c r="X95" i="10"/>
  <c r="T24" i="10" s="1"/>
  <c r="W95" i="10"/>
  <c r="V95" i="10"/>
  <c r="U95" i="10"/>
  <c r="T95" i="10"/>
  <c r="S95" i="10"/>
  <c r="O95" i="10"/>
  <c r="K95" i="10"/>
  <c r="Z94" i="10"/>
  <c r="T26" i="10" s="1"/>
  <c r="Y94" i="10"/>
  <c r="X94" i="10"/>
  <c r="W94" i="10"/>
  <c r="V94" i="10"/>
  <c r="U94" i="10"/>
  <c r="T94" i="10"/>
  <c r="S94" i="10"/>
  <c r="O94" i="10"/>
  <c r="K94" i="10"/>
  <c r="Z93" i="10"/>
  <c r="Y93" i="10"/>
  <c r="X93" i="10"/>
  <c r="W93" i="10"/>
  <c r="V93" i="10"/>
  <c r="U93" i="10"/>
  <c r="T93" i="10"/>
  <c r="T20" i="10" s="1"/>
  <c r="S93" i="10"/>
  <c r="O93" i="10"/>
  <c r="K93" i="10"/>
  <c r="Z92" i="10"/>
  <c r="Y92" i="10"/>
  <c r="X92" i="10"/>
  <c r="W92" i="10"/>
  <c r="V92" i="10"/>
  <c r="T22" i="10" s="1"/>
  <c r="U92" i="10"/>
  <c r="T92" i="10"/>
  <c r="S92" i="10"/>
  <c r="O92" i="10"/>
  <c r="K92" i="10"/>
  <c r="A92" i="10"/>
  <c r="Z91" i="10"/>
  <c r="Y91" i="10"/>
  <c r="T25" i="10" s="1"/>
  <c r="X91" i="10"/>
  <c r="W91" i="10"/>
  <c r="V91" i="10"/>
  <c r="U91" i="10"/>
  <c r="T91" i="10"/>
  <c r="S91" i="10"/>
  <c r="O91" i="10"/>
  <c r="K91" i="10"/>
  <c r="Z90" i="10"/>
  <c r="Y90" i="10"/>
  <c r="X90" i="10"/>
  <c r="W90" i="10"/>
  <c r="V90" i="10"/>
  <c r="U90" i="10"/>
  <c r="T90" i="10"/>
  <c r="S90" i="10"/>
  <c r="O90" i="10"/>
  <c r="K90" i="10"/>
  <c r="Z89" i="10"/>
  <c r="Y89" i="10"/>
  <c r="X89" i="10"/>
  <c r="W89" i="10"/>
  <c r="V89" i="10"/>
  <c r="U89" i="10"/>
  <c r="T89" i="10"/>
  <c r="S89" i="10"/>
  <c r="O89" i="10"/>
  <c r="K89" i="10"/>
  <c r="Z88" i="10"/>
  <c r="Y88" i="10"/>
  <c r="X88" i="10"/>
  <c r="W88" i="10"/>
  <c r="V88" i="10"/>
  <c r="U88" i="10"/>
  <c r="T88" i="10"/>
  <c r="S88" i="10"/>
  <c r="O88" i="10"/>
  <c r="K88" i="10"/>
  <c r="Z87" i="10"/>
  <c r="Y87" i="10"/>
  <c r="X87" i="10"/>
  <c r="W87" i="10"/>
  <c r="V87" i="10"/>
  <c r="U87" i="10"/>
  <c r="T87" i="10"/>
  <c r="S87" i="10"/>
  <c r="O87" i="10"/>
  <c r="K87" i="10"/>
  <c r="Z86" i="10"/>
  <c r="Y86" i="10"/>
  <c r="X86" i="10"/>
  <c r="W86" i="10"/>
  <c r="V86" i="10"/>
  <c r="U86" i="10"/>
  <c r="T86" i="10"/>
  <c r="S86" i="10"/>
  <c r="O86" i="10"/>
  <c r="K86" i="10"/>
  <c r="Z85" i="10"/>
  <c r="Y85" i="10"/>
  <c r="X85" i="10"/>
  <c r="W85" i="10"/>
  <c r="V85" i="10"/>
  <c r="U85" i="10"/>
  <c r="T85" i="10"/>
  <c r="S85" i="10"/>
  <c r="O85" i="10"/>
  <c r="K85" i="10"/>
  <c r="Z84" i="10"/>
  <c r="Y84" i="10"/>
  <c r="X84" i="10"/>
  <c r="W84" i="10"/>
  <c r="V84" i="10"/>
  <c r="U84" i="10"/>
  <c r="T84" i="10"/>
  <c r="S84" i="10"/>
  <c r="O84" i="10"/>
  <c r="K84" i="10"/>
  <c r="Z83" i="10"/>
  <c r="Y83" i="10"/>
  <c r="X83" i="10"/>
  <c r="W83" i="10"/>
  <c r="V83" i="10"/>
  <c r="U83" i="10"/>
  <c r="T83" i="10"/>
  <c r="S83" i="10"/>
  <c r="O83" i="10"/>
  <c r="K83" i="10"/>
  <c r="Z82" i="10"/>
  <c r="Y82" i="10"/>
  <c r="X82" i="10"/>
  <c r="S24" i="10" s="1"/>
  <c r="W82" i="10"/>
  <c r="V82" i="10"/>
  <c r="U82" i="10"/>
  <c r="T82" i="10"/>
  <c r="S82" i="10"/>
  <c r="O82" i="10"/>
  <c r="K82" i="10"/>
  <c r="Z81" i="10"/>
  <c r="Y81" i="10"/>
  <c r="X81" i="10"/>
  <c r="W81" i="10"/>
  <c r="V81" i="10"/>
  <c r="U81" i="10"/>
  <c r="S21" i="10" s="1"/>
  <c r="T81" i="10"/>
  <c r="S20" i="10" s="1"/>
  <c r="S81" i="10"/>
  <c r="O81" i="10"/>
  <c r="K81" i="10"/>
  <c r="B81" i="10"/>
  <c r="C81" i="10" s="1"/>
  <c r="B82" i="10" s="1"/>
  <c r="C82" i="10" s="1"/>
  <c r="B83" i="10" s="1"/>
  <c r="C83" i="10" s="1"/>
  <c r="B84" i="10" s="1"/>
  <c r="C84" i="10" s="1"/>
  <c r="B85" i="10" s="1"/>
  <c r="C85" i="10" s="1"/>
  <c r="B86" i="10" s="1"/>
  <c r="C86" i="10" s="1"/>
  <c r="B87" i="10" s="1"/>
  <c r="C87" i="10" s="1"/>
  <c r="B88" i="10" s="1"/>
  <c r="C88" i="10" s="1"/>
  <c r="B89" i="10" s="1"/>
  <c r="C89" i="10" s="1"/>
  <c r="B90" i="10" s="1"/>
  <c r="C90" i="10" s="1"/>
  <c r="B91" i="10" s="1"/>
  <c r="C91" i="10" s="1"/>
  <c r="A81" i="10"/>
  <c r="Z80" i="10"/>
  <c r="S26" i="10" s="1"/>
  <c r="Y80" i="10"/>
  <c r="S25" i="10" s="1"/>
  <c r="X80" i="10"/>
  <c r="W80" i="10"/>
  <c r="V80" i="10"/>
  <c r="S22" i="10" s="1"/>
  <c r="U80" i="10"/>
  <c r="T80" i="10"/>
  <c r="S80" i="10"/>
  <c r="O80" i="10"/>
  <c r="K80" i="10"/>
  <c r="Z79" i="10"/>
  <c r="Y79" i="10"/>
  <c r="X79" i="10"/>
  <c r="W79" i="10"/>
  <c r="V79" i="10"/>
  <c r="U79" i="10"/>
  <c r="T79" i="10"/>
  <c r="S79" i="10"/>
  <c r="O79" i="10"/>
  <c r="K79" i="10"/>
  <c r="Z78" i="10"/>
  <c r="Y78" i="10"/>
  <c r="X78" i="10"/>
  <c r="W78" i="10"/>
  <c r="V78" i="10"/>
  <c r="U78" i="10"/>
  <c r="T78" i="10"/>
  <c r="S78" i="10"/>
  <c r="O78" i="10"/>
  <c r="K78" i="10"/>
  <c r="Z77" i="10"/>
  <c r="Y77" i="10"/>
  <c r="X77" i="10"/>
  <c r="W77" i="10"/>
  <c r="V77" i="10"/>
  <c r="U77" i="10"/>
  <c r="T77" i="10"/>
  <c r="S77" i="10"/>
  <c r="O77" i="10"/>
  <c r="K77" i="10"/>
  <c r="Z76" i="10"/>
  <c r="Y76" i="10"/>
  <c r="X76" i="10"/>
  <c r="W76" i="10"/>
  <c r="V76" i="10"/>
  <c r="U76" i="10"/>
  <c r="T76" i="10"/>
  <c r="S76" i="10"/>
  <c r="O76" i="10"/>
  <c r="K76" i="10"/>
  <c r="Z75" i="10"/>
  <c r="Y75" i="10"/>
  <c r="X75" i="10"/>
  <c r="W75" i="10"/>
  <c r="V75" i="10"/>
  <c r="U75" i="10"/>
  <c r="T75" i="10"/>
  <c r="S75" i="10"/>
  <c r="O75" i="10"/>
  <c r="K75" i="10"/>
  <c r="Z74" i="10"/>
  <c r="Y74" i="10"/>
  <c r="X74" i="10"/>
  <c r="W74" i="10"/>
  <c r="V74" i="10"/>
  <c r="U74" i="10"/>
  <c r="T74" i="10"/>
  <c r="S74" i="10"/>
  <c r="O74" i="10"/>
  <c r="K74" i="10"/>
  <c r="Z73" i="10"/>
  <c r="Y73" i="10"/>
  <c r="X73" i="10"/>
  <c r="W73" i="10"/>
  <c r="V73" i="10"/>
  <c r="U73" i="10"/>
  <c r="T73" i="10"/>
  <c r="S73" i="10"/>
  <c r="O73" i="10"/>
  <c r="K73" i="10"/>
  <c r="Z72" i="10"/>
  <c r="Y72" i="10"/>
  <c r="X72" i="10"/>
  <c r="W72" i="10"/>
  <c r="V72" i="10"/>
  <c r="U72" i="10"/>
  <c r="T72" i="10"/>
  <c r="S72" i="10"/>
  <c r="O72" i="10"/>
  <c r="K72" i="10"/>
  <c r="Z71" i="10"/>
  <c r="Y71" i="10"/>
  <c r="X71" i="10"/>
  <c r="W71" i="10"/>
  <c r="V71" i="10"/>
  <c r="U71" i="10"/>
  <c r="R21" i="10" s="1"/>
  <c r="T71" i="10"/>
  <c r="S71" i="10"/>
  <c r="O71" i="10"/>
  <c r="K71" i="10"/>
  <c r="Z70" i="10"/>
  <c r="R26" i="10" s="1"/>
  <c r="Y70" i="10"/>
  <c r="R25" i="10" s="1"/>
  <c r="X70" i="10"/>
  <c r="W70" i="10"/>
  <c r="V70" i="10"/>
  <c r="U70" i="10"/>
  <c r="T70" i="10"/>
  <c r="S70" i="10"/>
  <c r="O70" i="10"/>
  <c r="K70" i="10"/>
  <c r="B70" i="10"/>
  <c r="C70" i="10" s="1"/>
  <c r="B71" i="10" s="1"/>
  <c r="C71" i="10" s="1"/>
  <c r="B72" i="10" s="1"/>
  <c r="C72" i="10" s="1"/>
  <c r="B73" i="10" s="1"/>
  <c r="C73" i="10" s="1"/>
  <c r="B74" i="10" s="1"/>
  <c r="C74" i="10" s="1"/>
  <c r="B75" i="10" s="1"/>
  <c r="C75" i="10" s="1"/>
  <c r="B76" i="10" s="1"/>
  <c r="C76" i="10" s="1"/>
  <c r="B77" i="10" s="1"/>
  <c r="C77" i="10" s="1"/>
  <c r="B78" i="10" s="1"/>
  <c r="C78" i="10" s="1"/>
  <c r="B79" i="10" s="1"/>
  <c r="C79" i="10" s="1"/>
  <c r="B80" i="10" s="1"/>
  <c r="C80" i="10" s="1"/>
  <c r="A70" i="10"/>
  <c r="Z69" i="10"/>
  <c r="Y69" i="10"/>
  <c r="X69" i="10"/>
  <c r="W69" i="10"/>
  <c r="R23" i="10" s="1"/>
  <c r="V69" i="10"/>
  <c r="R22" i="10" s="1"/>
  <c r="U69" i="10"/>
  <c r="T69" i="10"/>
  <c r="S69" i="10"/>
  <c r="O69" i="10"/>
  <c r="K69" i="10"/>
  <c r="Z68" i="10"/>
  <c r="Y68" i="10"/>
  <c r="X68" i="10"/>
  <c r="W68" i="10"/>
  <c r="V68" i="10"/>
  <c r="U68" i="10"/>
  <c r="T68" i="10"/>
  <c r="S68" i="10"/>
  <c r="O68" i="10"/>
  <c r="K68" i="10"/>
  <c r="Z67" i="10"/>
  <c r="Y67" i="10"/>
  <c r="X67" i="10"/>
  <c r="W67" i="10"/>
  <c r="V67" i="10"/>
  <c r="U67" i="10"/>
  <c r="T67" i="10"/>
  <c r="S67" i="10"/>
  <c r="O67" i="10"/>
  <c r="K67" i="10"/>
  <c r="Z66" i="10"/>
  <c r="Y66" i="10"/>
  <c r="X66" i="10"/>
  <c r="W66" i="10"/>
  <c r="V66" i="10"/>
  <c r="U66" i="10"/>
  <c r="T66" i="10"/>
  <c r="S66" i="10"/>
  <c r="O66" i="10"/>
  <c r="K66" i="10"/>
  <c r="Z65" i="10"/>
  <c r="Y65" i="10"/>
  <c r="X65" i="10"/>
  <c r="W65" i="10"/>
  <c r="V65" i="10"/>
  <c r="U65" i="10"/>
  <c r="T65" i="10"/>
  <c r="S65" i="10"/>
  <c r="O65" i="10"/>
  <c r="K65" i="10"/>
  <c r="Z64" i="10"/>
  <c r="Y64" i="10"/>
  <c r="X64" i="10"/>
  <c r="W64" i="10"/>
  <c r="V64" i="10"/>
  <c r="U64" i="10"/>
  <c r="T64" i="10"/>
  <c r="S64" i="10"/>
  <c r="O64" i="10"/>
  <c r="K64" i="10"/>
  <c r="Z63" i="10"/>
  <c r="Y63" i="10"/>
  <c r="X63" i="10"/>
  <c r="W63" i="10"/>
  <c r="V63" i="10"/>
  <c r="U63" i="10"/>
  <c r="T63" i="10"/>
  <c r="S63" i="10"/>
  <c r="O63" i="10"/>
  <c r="K63" i="10"/>
  <c r="Z62" i="10"/>
  <c r="Y62" i="10"/>
  <c r="X62" i="10"/>
  <c r="W62" i="10"/>
  <c r="V62" i="10"/>
  <c r="U62" i="10"/>
  <c r="T62" i="10"/>
  <c r="S62" i="10"/>
  <c r="O62" i="10"/>
  <c r="K62" i="10"/>
  <c r="Z61" i="10"/>
  <c r="Y61" i="10"/>
  <c r="X61" i="10"/>
  <c r="W61" i="10"/>
  <c r="V61" i="10"/>
  <c r="U61" i="10"/>
  <c r="T61" i="10"/>
  <c r="S61" i="10"/>
  <c r="O61" i="10"/>
  <c r="K61" i="10"/>
  <c r="Z60" i="10"/>
  <c r="Y60" i="10"/>
  <c r="X60" i="10"/>
  <c r="W60" i="10"/>
  <c r="Q23" i="10" s="1"/>
  <c r="V60" i="10"/>
  <c r="U60" i="10"/>
  <c r="T60" i="10"/>
  <c r="S60" i="10"/>
  <c r="O60" i="10"/>
  <c r="K60" i="10"/>
  <c r="Z59" i="10"/>
  <c r="Y59" i="10"/>
  <c r="X59" i="10"/>
  <c r="W59" i="10"/>
  <c r="V59" i="10"/>
  <c r="U59" i="10"/>
  <c r="T59" i="10"/>
  <c r="S59" i="10"/>
  <c r="Q19" i="10" s="1"/>
  <c r="O59" i="10"/>
  <c r="K59" i="10"/>
  <c r="B59" i="10"/>
  <c r="C59" i="10" s="1"/>
  <c r="B60" i="10" s="1"/>
  <c r="C60" i="10" s="1"/>
  <c r="B61" i="10" s="1"/>
  <c r="C61" i="10" s="1"/>
  <c r="B62" i="10" s="1"/>
  <c r="C62" i="10" s="1"/>
  <c r="B63" i="10" s="1"/>
  <c r="C63" i="10" s="1"/>
  <c r="B64" i="10" s="1"/>
  <c r="C64" i="10" s="1"/>
  <c r="B65" i="10" s="1"/>
  <c r="C65" i="10" s="1"/>
  <c r="B66" i="10" s="1"/>
  <c r="C66" i="10" s="1"/>
  <c r="B67" i="10" s="1"/>
  <c r="C67" i="10" s="1"/>
  <c r="B68" i="10" s="1"/>
  <c r="C68" i="10" s="1"/>
  <c r="B69" i="10" s="1"/>
  <c r="C69" i="10" s="1"/>
  <c r="A59" i="10"/>
  <c r="Z58" i="10"/>
  <c r="Y58" i="10"/>
  <c r="X58" i="10"/>
  <c r="Q24" i="10" s="1"/>
  <c r="W58" i="10"/>
  <c r="V58" i="10"/>
  <c r="U58" i="10"/>
  <c r="T58" i="10"/>
  <c r="S58" i="10"/>
  <c r="O58" i="10"/>
  <c r="K58" i="10"/>
  <c r="Z57" i="10"/>
  <c r="Y57" i="10"/>
  <c r="X57" i="10"/>
  <c r="W57" i="10"/>
  <c r="V57" i="10"/>
  <c r="U57" i="10"/>
  <c r="T57" i="10"/>
  <c r="S57" i="10"/>
  <c r="O57" i="10"/>
  <c r="K57" i="10"/>
  <c r="Z56" i="10"/>
  <c r="Y56" i="10"/>
  <c r="X56" i="10"/>
  <c r="W56" i="10"/>
  <c r="V56" i="10"/>
  <c r="U56" i="10"/>
  <c r="T56" i="10"/>
  <c r="S56" i="10"/>
  <c r="O56" i="10"/>
  <c r="K56" i="10"/>
  <c r="Z55" i="10"/>
  <c r="Y55" i="10"/>
  <c r="X55" i="10"/>
  <c r="W55" i="10"/>
  <c r="V55" i="10"/>
  <c r="U55" i="10"/>
  <c r="T55" i="10"/>
  <c r="S55" i="10"/>
  <c r="O55" i="10"/>
  <c r="K55" i="10"/>
  <c r="Z54" i="10"/>
  <c r="Y54" i="10"/>
  <c r="X54" i="10"/>
  <c r="W54" i="10"/>
  <c r="V54" i="10"/>
  <c r="U54" i="10"/>
  <c r="T54" i="10"/>
  <c r="S54" i="10"/>
  <c r="O54" i="10"/>
  <c r="K54" i="10"/>
  <c r="Z53" i="10"/>
  <c r="Y53" i="10"/>
  <c r="X53" i="10"/>
  <c r="W53" i="10"/>
  <c r="V53" i="10"/>
  <c r="U53" i="10"/>
  <c r="T53" i="10"/>
  <c r="S53" i="10"/>
  <c r="O53" i="10"/>
  <c r="K53" i="10"/>
  <c r="Z52" i="10"/>
  <c r="Y52" i="10"/>
  <c r="X52" i="10"/>
  <c r="W52" i="10"/>
  <c r="V52" i="10"/>
  <c r="U52" i="10"/>
  <c r="T52" i="10"/>
  <c r="S52" i="10"/>
  <c r="O52" i="10"/>
  <c r="K52" i="10"/>
  <c r="Z51" i="10"/>
  <c r="Y51" i="10"/>
  <c r="X51" i="10"/>
  <c r="W51" i="10"/>
  <c r="V51" i="10"/>
  <c r="U51" i="10"/>
  <c r="T51" i="10"/>
  <c r="S51" i="10"/>
  <c r="O51" i="10"/>
  <c r="K51" i="10"/>
  <c r="Z50" i="10"/>
  <c r="Y50" i="10"/>
  <c r="X50" i="10"/>
  <c r="W50" i="10"/>
  <c r="V50" i="10"/>
  <c r="T50" i="10"/>
  <c r="S50" i="10"/>
  <c r="O50" i="10"/>
  <c r="K50" i="10"/>
  <c r="U50" i="10" s="1"/>
  <c r="Z49" i="10"/>
  <c r="Y49" i="10"/>
  <c r="X49" i="10"/>
  <c r="W49" i="10"/>
  <c r="V49" i="10"/>
  <c r="U49" i="10"/>
  <c r="T49" i="10"/>
  <c r="O49" i="10"/>
  <c r="K49" i="10"/>
  <c r="S49" i="10" s="1"/>
  <c r="Z48" i="10"/>
  <c r="Y48" i="10"/>
  <c r="X48" i="10"/>
  <c r="W48" i="10"/>
  <c r="V48" i="10"/>
  <c r="U48" i="10"/>
  <c r="T48" i="10"/>
  <c r="O48" i="10"/>
  <c r="K48" i="10"/>
  <c r="S48" i="10" s="1"/>
  <c r="Z47" i="10"/>
  <c r="Y47" i="10"/>
  <c r="X47" i="10"/>
  <c r="W47" i="10"/>
  <c r="V47" i="10"/>
  <c r="U47" i="10"/>
  <c r="T47" i="10"/>
  <c r="O47" i="10"/>
  <c r="K47" i="10"/>
  <c r="S47" i="10" s="1"/>
  <c r="B47" i="10"/>
  <c r="C47" i="10" s="1"/>
  <c r="B48" i="10" s="1"/>
  <c r="C48" i="10" s="1"/>
  <c r="B49" i="10" s="1"/>
  <c r="C49" i="10" s="1"/>
  <c r="B50" i="10" s="1"/>
  <c r="C50" i="10" s="1"/>
  <c r="B51" i="10" s="1"/>
  <c r="C51" i="10" s="1"/>
  <c r="B52" i="10" s="1"/>
  <c r="C52" i="10" s="1"/>
  <c r="B53" i="10" s="1"/>
  <c r="C53" i="10" s="1"/>
  <c r="B54" i="10" s="1"/>
  <c r="C54" i="10" s="1"/>
  <c r="B55" i="10" s="1"/>
  <c r="C55" i="10" s="1"/>
  <c r="B56" i="10" s="1"/>
  <c r="C56" i="10" s="1"/>
  <c r="B57" i="10" s="1"/>
  <c r="C57" i="10" s="1"/>
  <c r="B58" i="10" s="1"/>
  <c r="C58" i="10" s="1"/>
  <c r="A47" i="10"/>
  <c r="L43" i="10"/>
  <c r="K42" i="10"/>
  <c r="K41" i="10"/>
  <c r="K40" i="10"/>
  <c r="K39" i="10"/>
  <c r="K38" i="10"/>
  <c r="K37" i="10"/>
  <c r="K43" i="10" s="1"/>
  <c r="K31" i="10"/>
  <c r="L31" i="10" s="1"/>
  <c r="G31" i="10"/>
  <c r="F31" i="10"/>
  <c r="D31" i="10"/>
  <c r="A31" i="10"/>
  <c r="L29" i="10"/>
  <c r="K29" i="10"/>
  <c r="G29" i="10" s="1"/>
  <c r="F29" i="10"/>
  <c r="D29" i="10"/>
  <c r="A29" i="10"/>
  <c r="L27" i="10"/>
  <c r="K27" i="10"/>
  <c r="G27" i="10" s="1"/>
  <c r="F27" i="10"/>
  <c r="D27" i="10"/>
  <c r="A27" i="10"/>
  <c r="U26" i="10"/>
  <c r="Q26" i="10"/>
  <c r="U25" i="10"/>
  <c r="Q25" i="10"/>
  <c r="L25" i="10"/>
  <c r="K25" i="10"/>
  <c r="G25" i="10" s="1"/>
  <c r="F25" i="10"/>
  <c r="D25" i="10"/>
  <c r="A25" i="10"/>
  <c r="U24" i="10"/>
  <c r="R24" i="10"/>
  <c r="U23" i="10"/>
  <c r="T23" i="10"/>
  <c r="S23" i="10"/>
  <c r="L23" i="10"/>
  <c r="K23" i="10"/>
  <c r="G23" i="10" s="1"/>
  <c r="F23" i="10"/>
  <c r="D23" i="10"/>
  <c r="A23" i="10"/>
  <c r="U22" i="10"/>
  <c r="Q22" i="10"/>
  <c r="U21" i="10"/>
  <c r="T21" i="10"/>
  <c r="Q21" i="10"/>
  <c r="K21" i="10"/>
  <c r="F21" i="10"/>
  <c r="D21" i="10"/>
  <c r="P5" i="32" s="1"/>
  <c r="A21" i="10"/>
  <c r="U20" i="10"/>
  <c r="R20" i="10"/>
  <c r="Q20" i="10"/>
  <c r="T19" i="10"/>
  <c r="S19" i="10"/>
  <c r="R19" i="10"/>
  <c r="Z228" i="9"/>
  <c r="Y228" i="9"/>
  <c r="X228" i="9"/>
  <c r="W228" i="9"/>
  <c r="V228" i="9"/>
  <c r="U228" i="9"/>
  <c r="T228" i="9"/>
  <c r="S228" i="9"/>
  <c r="O228" i="9"/>
  <c r="K228" i="9"/>
  <c r="Z227" i="9"/>
  <c r="Y227" i="9"/>
  <c r="X227" i="9"/>
  <c r="W227" i="9"/>
  <c r="V227" i="9"/>
  <c r="U227" i="9"/>
  <c r="T227" i="9"/>
  <c r="S227" i="9"/>
  <c r="O227" i="9"/>
  <c r="K227" i="9"/>
  <c r="Z226" i="9"/>
  <c r="Y226" i="9"/>
  <c r="X226" i="9"/>
  <c r="W226" i="9"/>
  <c r="V226" i="9"/>
  <c r="U226" i="9"/>
  <c r="T226" i="9"/>
  <c r="S226" i="9"/>
  <c r="O226" i="9"/>
  <c r="K226" i="9"/>
  <c r="Z225" i="9"/>
  <c r="Y225" i="9"/>
  <c r="X225" i="9"/>
  <c r="W225" i="9"/>
  <c r="V225" i="9"/>
  <c r="U225" i="9"/>
  <c r="T225" i="9"/>
  <c r="S225" i="9"/>
  <c r="O225" i="9"/>
  <c r="K225" i="9"/>
  <c r="Z224" i="9"/>
  <c r="Y224" i="9"/>
  <c r="X224" i="9"/>
  <c r="W224" i="9"/>
  <c r="V224" i="9"/>
  <c r="U224" i="9"/>
  <c r="T224" i="9"/>
  <c r="S224" i="9"/>
  <c r="O224" i="9"/>
  <c r="K224" i="9"/>
  <c r="Z223" i="9"/>
  <c r="Y223" i="9"/>
  <c r="X223" i="9"/>
  <c r="W223" i="9"/>
  <c r="V223" i="9"/>
  <c r="U223" i="9"/>
  <c r="T223" i="9"/>
  <c r="S223" i="9"/>
  <c r="O223" i="9"/>
  <c r="K223" i="9"/>
  <c r="Z222" i="9"/>
  <c r="Y222" i="9"/>
  <c r="X222" i="9"/>
  <c r="W222" i="9"/>
  <c r="V222" i="9"/>
  <c r="U222" i="9"/>
  <c r="T222" i="9"/>
  <c r="S222" i="9"/>
  <c r="O222" i="9"/>
  <c r="K222" i="9"/>
  <c r="Z221" i="9"/>
  <c r="U141" i="9" s="1"/>
  <c r="Y221" i="9"/>
  <c r="X221" i="9"/>
  <c r="W221" i="9"/>
  <c r="V221" i="9"/>
  <c r="U221" i="9"/>
  <c r="T221" i="9"/>
  <c r="S221" i="9"/>
  <c r="O221" i="9"/>
  <c r="K221" i="9"/>
  <c r="Z220" i="9"/>
  <c r="Y220" i="9"/>
  <c r="X220" i="9"/>
  <c r="W220" i="9"/>
  <c r="V220" i="9"/>
  <c r="U220" i="9"/>
  <c r="T220" i="9"/>
  <c r="U135" i="9" s="1"/>
  <c r="S220" i="9"/>
  <c r="O220" i="9"/>
  <c r="K220" i="9"/>
  <c r="Z219" i="9"/>
  <c r="Y219" i="9"/>
  <c r="X219" i="9"/>
  <c r="W219" i="9"/>
  <c r="V219" i="9"/>
  <c r="U137" i="9" s="1"/>
  <c r="U219" i="9"/>
  <c r="T219" i="9"/>
  <c r="S219" i="9"/>
  <c r="O219" i="9"/>
  <c r="K219" i="9"/>
  <c r="Z218" i="9"/>
  <c r="Y218" i="9"/>
  <c r="X218" i="9"/>
  <c r="U139" i="9" s="1"/>
  <c r="W218" i="9"/>
  <c r="V218" i="9"/>
  <c r="U218" i="9"/>
  <c r="T218" i="9"/>
  <c r="S218" i="9"/>
  <c r="O218" i="9"/>
  <c r="K218" i="9"/>
  <c r="A218" i="9"/>
  <c r="Z217" i="9"/>
  <c r="Y217" i="9"/>
  <c r="X217" i="9"/>
  <c r="W217" i="9"/>
  <c r="V217" i="9"/>
  <c r="U217" i="9"/>
  <c r="T217" i="9"/>
  <c r="S217" i="9"/>
  <c r="O217" i="9"/>
  <c r="K217" i="9"/>
  <c r="Z216" i="9"/>
  <c r="Y216" i="9"/>
  <c r="X216" i="9"/>
  <c r="W216" i="9"/>
  <c r="V216" i="9"/>
  <c r="U216" i="9"/>
  <c r="T216" i="9"/>
  <c r="S216" i="9"/>
  <c r="O216" i="9"/>
  <c r="K216" i="9"/>
  <c r="Z215" i="9"/>
  <c r="Y215" i="9"/>
  <c r="X215" i="9"/>
  <c r="W215" i="9"/>
  <c r="V215" i="9"/>
  <c r="U215" i="9"/>
  <c r="T215" i="9"/>
  <c r="S215" i="9"/>
  <c r="O215" i="9"/>
  <c r="K215" i="9"/>
  <c r="Z214" i="9"/>
  <c r="Y214" i="9"/>
  <c r="X214" i="9"/>
  <c r="W214" i="9"/>
  <c r="V214" i="9"/>
  <c r="U214" i="9"/>
  <c r="T214" i="9"/>
  <c r="S214" i="9"/>
  <c r="O214" i="9"/>
  <c r="K214" i="9"/>
  <c r="Z213" i="9"/>
  <c r="Y213" i="9"/>
  <c r="X213" i="9"/>
  <c r="W213" i="9"/>
  <c r="V213" i="9"/>
  <c r="U213" i="9"/>
  <c r="T213" i="9"/>
  <c r="S213" i="9"/>
  <c r="O213" i="9"/>
  <c r="K213" i="9"/>
  <c r="Z212" i="9"/>
  <c r="Y212" i="9"/>
  <c r="X212" i="9"/>
  <c r="W212" i="9"/>
  <c r="V212" i="9"/>
  <c r="U212" i="9"/>
  <c r="T212" i="9"/>
  <c r="S212" i="9"/>
  <c r="O212" i="9"/>
  <c r="K212" i="9"/>
  <c r="Z211" i="9"/>
  <c r="Y211" i="9"/>
  <c r="X211" i="9"/>
  <c r="W211" i="9"/>
  <c r="V211" i="9"/>
  <c r="U211" i="9"/>
  <c r="T211" i="9"/>
  <c r="S211" i="9"/>
  <c r="O211" i="9"/>
  <c r="K211" i="9"/>
  <c r="Z210" i="9"/>
  <c r="Y210" i="9"/>
  <c r="X210" i="9"/>
  <c r="T139" i="9" s="1"/>
  <c r="W210" i="9"/>
  <c r="V210" i="9"/>
  <c r="U210" i="9"/>
  <c r="T210" i="9"/>
  <c r="S210" i="9"/>
  <c r="O210" i="9"/>
  <c r="K210" i="9"/>
  <c r="Z209" i="9"/>
  <c r="Y209" i="9"/>
  <c r="X209" i="9"/>
  <c r="W209" i="9"/>
  <c r="V209" i="9"/>
  <c r="U209" i="9"/>
  <c r="T209" i="9"/>
  <c r="S209" i="9"/>
  <c r="T134" i="9" s="1"/>
  <c r="O209" i="9"/>
  <c r="K209" i="9"/>
  <c r="Z208" i="9"/>
  <c r="Y208" i="9"/>
  <c r="X208" i="9"/>
  <c r="W208" i="9"/>
  <c r="V208" i="9"/>
  <c r="U208" i="9"/>
  <c r="T136" i="9" s="1"/>
  <c r="T208" i="9"/>
  <c r="S208" i="9"/>
  <c r="O208" i="9"/>
  <c r="K208" i="9"/>
  <c r="Z207" i="9"/>
  <c r="Y207" i="9"/>
  <c r="X207" i="9"/>
  <c r="W207" i="9"/>
  <c r="T138" i="9" s="1"/>
  <c r="V207" i="9"/>
  <c r="T137" i="9" s="1"/>
  <c r="U207" i="9"/>
  <c r="T207" i="9"/>
  <c r="S207" i="9"/>
  <c r="O207" i="9"/>
  <c r="K207" i="9"/>
  <c r="A207" i="9"/>
  <c r="Z206" i="9"/>
  <c r="T141" i="9" s="1"/>
  <c r="Y206" i="9"/>
  <c r="T140" i="9" s="1"/>
  <c r="X206" i="9"/>
  <c r="W206" i="9"/>
  <c r="V206" i="9"/>
  <c r="U206" i="9"/>
  <c r="T206" i="9"/>
  <c r="T135" i="9" s="1"/>
  <c r="S206" i="9"/>
  <c r="O206" i="9"/>
  <c r="K206" i="9"/>
  <c r="Z205" i="9"/>
  <c r="Y205" i="9"/>
  <c r="X205" i="9"/>
  <c r="W205" i="9"/>
  <c r="V205" i="9"/>
  <c r="U205" i="9"/>
  <c r="T205" i="9"/>
  <c r="S205" i="9"/>
  <c r="O205" i="9"/>
  <c r="K205" i="9"/>
  <c r="Z204" i="9"/>
  <c r="Y204" i="9"/>
  <c r="X204" i="9"/>
  <c r="W204" i="9"/>
  <c r="V204" i="9"/>
  <c r="U204" i="9"/>
  <c r="T204" i="9"/>
  <c r="S204" i="9"/>
  <c r="O204" i="9"/>
  <c r="K204" i="9"/>
  <c r="Z203" i="9"/>
  <c r="Y203" i="9"/>
  <c r="X203" i="9"/>
  <c r="W203" i="9"/>
  <c r="V203" i="9"/>
  <c r="U203" i="9"/>
  <c r="T203" i="9"/>
  <c r="S203" i="9"/>
  <c r="O203" i="9"/>
  <c r="K203" i="9"/>
  <c r="Z202" i="9"/>
  <c r="Y202" i="9"/>
  <c r="X202" i="9"/>
  <c r="W202" i="9"/>
  <c r="V202" i="9"/>
  <c r="U202" i="9"/>
  <c r="T202" i="9"/>
  <c r="S202" i="9"/>
  <c r="O202" i="9"/>
  <c r="K202" i="9"/>
  <c r="Z201" i="9"/>
  <c r="Y201" i="9"/>
  <c r="X201" i="9"/>
  <c r="W201" i="9"/>
  <c r="V201" i="9"/>
  <c r="U201" i="9"/>
  <c r="T201" i="9"/>
  <c r="S201" i="9"/>
  <c r="O201" i="9"/>
  <c r="K201" i="9"/>
  <c r="Z200" i="9"/>
  <c r="Y200" i="9"/>
  <c r="X200" i="9"/>
  <c r="W200" i="9"/>
  <c r="V200" i="9"/>
  <c r="U200" i="9"/>
  <c r="T200" i="9"/>
  <c r="S200" i="9"/>
  <c r="O200" i="9"/>
  <c r="K200" i="9"/>
  <c r="Z199" i="9"/>
  <c r="Y199" i="9"/>
  <c r="X199" i="9"/>
  <c r="W199" i="9"/>
  <c r="V199" i="9"/>
  <c r="U199" i="9"/>
  <c r="T199" i="9"/>
  <c r="S199" i="9"/>
  <c r="O199" i="9"/>
  <c r="K199" i="9"/>
  <c r="Z198" i="9"/>
  <c r="Y198" i="9"/>
  <c r="X198" i="9"/>
  <c r="W198" i="9"/>
  <c r="V198" i="9"/>
  <c r="U198" i="9"/>
  <c r="T198" i="9"/>
  <c r="S198" i="9"/>
  <c r="O198" i="9"/>
  <c r="K198" i="9"/>
  <c r="Z197" i="9"/>
  <c r="Y197" i="9"/>
  <c r="X197" i="9"/>
  <c r="S139" i="9" s="1"/>
  <c r="W197" i="9"/>
  <c r="V197" i="9"/>
  <c r="U197" i="9"/>
  <c r="S136" i="9" s="1"/>
  <c r="T197" i="9"/>
  <c r="S197" i="9"/>
  <c r="O197" i="9"/>
  <c r="K197" i="9"/>
  <c r="Z196" i="9"/>
  <c r="S141" i="9" s="1"/>
  <c r="Y196" i="9"/>
  <c r="X196" i="9"/>
  <c r="W196" i="9"/>
  <c r="V196" i="9"/>
  <c r="U196" i="9"/>
  <c r="T196" i="9"/>
  <c r="S135" i="9" s="1"/>
  <c r="S196" i="9"/>
  <c r="O196" i="9"/>
  <c r="K196" i="9"/>
  <c r="B196" i="9"/>
  <c r="C196" i="9" s="1"/>
  <c r="B197" i="9" s="1"/>
  <c r="C197" i="9" s="1"/>
  <c r="B198" i="9" s="1"/>
  <c r="C198" i="9" s="1"/>
  <c r="B199" i="9" s="1"/>
  <c r="C199" i="9" s="1"/>
  <c r="B200" i="9" s="1"/>
  <c r="C200" i="9" s="1"/>
  <c r="B201" i="9" s="1"/>
  <c r="C201" i="9" s="1"/>
  <c r="B202" i="9" s="1"/>
  <c r="C202" i="9" s="1"/>
  <c r="B203" i="9" s="1"/>
  <c r="C203" i="9" s="1"/>
  <c r="B204" i="9" s="1"/>
  <c r="C204" i="9" s="1"/>
  <c r="B205" i="9" s="1"/>
  <c r="C205" i="9" s="1"/>
  <c r="B206" i="9" s="1"/>
  <c r="C206" i="9" s="1"/>
  <c r="A196" i="9"/>
  <c r="Z195" i="9"/>
  <c r="Y195" i="9"/>
  <c r="S140" i="9" s="1"/>
  <c r="X195" i="9"/>
  <c r="W195" i="9"/>
  <c r="S138" i="9" s="1"/>
  <c r="V195" i="9"/>
  <c r="S137" i="9" s="1"/>
  <c r="U195" i="9"/>
  <c r="T195" i="9"/>
  <c r="S195" i="9"/>
  <c r="O195" i="9"/>
  <c r="K195" i="9"/>
  <c r="Z194" i="9"/>
  <c r="Y194" i="9"/>
  <c r="X194" i="9"/>
  <c r="W194" i="9"/>
  <c r="V194" i="9"/>
  <c r="U194" i="9"/>
  <c r="T194" i="9"/>
  <c r="S194" i="9"/>
  <c r="O194" i="9"/>
  <c r="K194" i="9"/>
  <c r="Z193" i="9"/>
  <c r="Y193" i="9"/>
  <c r="X193" i="9"/>
  <c r="W193" i="9"/>
  <c r="V193" i="9"/>
  <c r="U193" i="9"/>
  <c r="T193" i="9"/>
  <c r="S193" i="9"/>
  <c r="O193" i="9"/>
  <c r="K193" i="9"/>
  <c r="Z192" i="9"/>
  <c r="Y192" i="9"/>
  <c r="X192" i="9"/>
  <c r="W192" i="9"/>
  <c r="V192" i="9"/>
  <c r="U192" i="9"/>
  <c r="T192" i="9"/>
  <c r="S192" i="9"/>
  <c r="O192" i="9"/>
  <c r="K192" i="9"/>
  <c r="Z191" i="9"/>
  <c r="Y191" i="9"/>
  <c r="X191" i="9"/>
  <c r="W191" i="9"/>
  <c r="V191" i="9"/>
  <c r="U191" i="9"/>
  <c r="T191" i="9"/>
  <c r="S191" i="9"/>
  <c r="O191" i="9"/>
  <c r="K191" i="9"/>
  <c r="Z190" i="9"/>
  <c r="Y190" i="9"/>
  <c r="X190" i="9"/>
  <c r="W190" i="9"/>
  <c r="V190" i="9"/>
  <c r="U190" i="9"/>
  <c r="T190" i="9"/>
  <c r="S190" i="9"/>
  <c r="O190" i="9"/>
  <c r="K190" i="9"/>
  <c r="Z189" i="9"/>
  <c r="Y189" i="9"/>
  <c r="X189" i="9"/>
  <c r="W189" i="9"/>
  <c r="V189" i="9"/>
  <c r="U189" i="9"/>
  <c r="T189" i="9"/>
  <c r="S189" i="9"/>
  <c r="O189" i="9"/>
  <c r="K189" i="9"/>
  <c r="Z188" i="9"/>
  <c r="Y188" i="9"/>
  <c r="X188" i="9"/>
  <c r="W188" i="9"/>
  <c r="V188" i="9"/>
  <c r="U188" i="9"/>
  <c r="T188" i="9"/>
  <c r="S188" i="9"/>
  <c r="O188" i="9"/>
  <c r="K188" i="9"/>
  <c r="Z187" i="9"/>
  <c r="Y187" i="9"/>
  <c r="X187" i="9"/>
  <c r="W187" i="9"/>
  <c r="V187" i="9"/>
  <c r="U187" i="9"/>
  <c r="T187" i="9"/>
  <c r="S187" i="9"/>
  <c r="O187" i="9"/>
  <c r="K187" i="9"/>
  <c r="Z186" i="9"/>
  <c r="R141" i="9" s="1"/>
  <c r="Y186" i="9"/>
  <c r="X186" i="9"/>
  <c r="W186" i="9"/>
  <c r="V186" i="9"/>
  <c r="U186" i="9"/>
  <c r="R136" i="9" s="1"/>
  <c r="T186" i="9"/>
  <c r="S186" i="9"/>
  <c r="R134" i="9" s="1"/>
  <c r="O186" i="9"/>
  <c r="K186" i="9"/>
  <c r="Z185" i="9"/>
  <c r="Y185" i="9"/>
  <c r="R140" i="9" s="1"/>
  <c r="X185" i="9"/>
  <c r="W185" i="9"/>
  <c r="R138" i="9" s="1"/>
  <c r="V185" i="9"/>
  <c r="U185" i="9"/>
  <c r="T185" i="9"/>
  <c r="S185" i="9"/>
  <c r="O185" i="9"/>
  <c r="K185" i="9"/>
  <c r="B185" i="9"/>
  <c r="C185" i="9" s="1"/>
  <c r="B186" i="9" s="1"/>
  <c r="C186" i="9" s="1"/>
  <c r="B187" i="9" s="1"/>
  <c r="C187" i="9" s="1"/>
  <c r="B188" i="9" s="1"/>
  <c r="C188" i="9" s="1"/>
  <c r="B189" i="9" s="1"/>
  <c r="C189" i="9" s="1"/>
  <c r="B190" i="9" s="1"/>
  <c r="C190" i="9" s="1"/>
  <c r="B191" i="9" s="1"/>
  <c r="C191" i="9" s="1"/>
  <c r="B192" i="9" s="1"/>
  <c r="C192" i="9" s="1"/>
  <c r="B193" i="9" s="1"/>
  <c r="C193" i="9" s="1"/>
  <c r="B194" i="9" s="1"/>
  <c r="C194" i="9" s="1"/>
  <c r="B195" i="9" s="1"/>
  <c r="C195" i="9" s="1"/>
  <c r="A185" i="9"/>
  <c r="Z184" i="9"/>
  <c r="Y184" i="9"/>
  <c r="X184" i="9"/>
  <c r="W184" i="9"/>
  <c r="V184" i="9"/>
  <c r="R137" i="9" s="1"/>
  <c r="U184" i="9"/>
  <c r="T184" i="9"/>
  <c r="R135" i="9" s="1"/>
  <c r="S184" i="9"/>
  <c r="O184" i="9"/>
  <c r="K184" i="9"/>
  <c r="Z183" i="9"/>
  <c r="Y183" i="9"/>
  <c r="X183" i="9"/>
  <c r="W183" i="9"/>
  <c r="V183" i="9"/>
  <c r="U183" i="9"/>
  <c r="T183" i="9"/>
  <c r="S183" i="9"/>
  <c r="O183" i="9"/>
  <c r="K183" i="9"/>
  <c r="Z182" i="9"/>
  <c r="Y182" i="9"/>
  <c r="X182" i="9"/>
  <c r="W182" i="9"/>
  <c r="V182" i="9"/>
  <c r="U182" i="9"/>
  <c r="T182" i="9"/>
  <c r="S182" i="9"/>
  <c r="O182" i="9"/>
  <c r="K182" i="9"/>
  <c r="Z181" i="9"/>
  <c r="Y181" i="9"/>
  <c r="X181" i="9"/>
  <c r="W181" i="9"/>
  <c r="V181" i="9"/>
  <c r="U181" i="9"/>
  <c r="T181" i="9"/>
  <c r="S181" i="9"/>
  <c r="O181" i="9"/>
  <c r="K181" i="9"/>
  <c r="Z180" i="9"/>
  <c r="Y180" i="9"/>
  <c r="X180" i="9"/>
  <c r="W180" i="9"/>
  <c r="V180" i="9"/>
  <c r="U180" i="9"/>
  <c r="T180" i="9"/>
  <c r="S180" i="9"/>
  <c r="O180" i="9"/>
  <c r="K180" i="9"/>
  <c r="Z179" i="9"/>
  <c r="Y179" i="9"/>
  <c r="X179" i="9"/>
  <c r="W179" i="9"/>
  <c r="V179" i="9"/>
  <c r="U179" i="9"/>
  <c r="T179" i="9"/>
  <c r="S179" i="9"/>
  <c r="O179" i="9"/>
  <c r="K179" i="9"/>
  <c r="Z178" i="9"/>
  <c r="Y178" i="9"/>
  <c r="X178" i="9"/>
  <c r="W178" i="9"/>
  <c r="V178" i="9"/>
  <c r="U178" i="9"/>
  <c r="T178" i="9"/>
  <c r="S178" i="9"/>
  <c r="O178" i="9"/>
  <c r="K178" i="9"/>
  <c r="Z177" i="9"/>
  <c r="Y177" i="9"/>
  <c r="X177" i="9"/>
  <c r="W177" i="9"/>
  <c r="V177" i="9"/>
  <c r="U177" i="9"/>
  <c r="T177" i="9"/>
  <c r="S177" i="9"/>
  <c r="O177" i="9"/>
  <c r="K177" i="9"/>
  <c r="Z176" i="9"/>
  <c r="Y176" i="9"/>
  <c r="X176" i="9"/>
  <c r="W176" i="9"/>
  <c r="V176" i="9"/>
  <c r="U176" i="9"/>
  <c r="T176" i="9"/>
  <c r="S176" i="9"/>
  <c r="O176" i="9"/>
  <c r="K176" i="9"/>
  <c r="Z175" i="9"/>
  <c r="Q141" i="9" s="1"/>
  <c r="Y175" i="9"/>
  <c r="X175" i="9"/>
  <c r="W175" i="9"/>
  <c r="Q138" i="9" s="1"/>
  <c r="V175" i="9"/>
  <c r="U175" i="9"/>
  <c r="T175" i="9"/>
  <c r="S175" i="9"/>
  <c r="O175" i="9"/>
  <c r="K175" i="9"/>
  <c r="Z174" i="9"/>
  <c r="Y174" i="9"/>
  <c r="X174" i="9"/>
  <c r="W174" i="9"/>
  <c r="V174" i="9"/>
  <c r="Q137" i="9" s="1"/>
  <c r="U174" i="9"/>
  <c r="T174" i="9"/>
  <c r="Q135" i="9" s="1"/>
  <c r="S174" i="9"/>
  <c r="Q134" i="9" s="1"/>
  <c r="O174" i="9"/>
  <c r="K174" i="9"/>
  <c r="B174" i="9"/>
  <c r="C174" i="9" s="1"/>
  <c r="B175" i="9" s="1"/>
  <c r="C175" i="9" s="1"/>
  <c r="B176" i="9" s="1"/>
  <c r="C176" i="9" s="1"/>
  <c r="B177" i="9" s="1"/>
  <c r="C177" i="9" s="1"/>
  <c r="B178" i="9" s="1"/>
  <c r="C178" i="9" s="1"/>
  <c r="B179" i="9" s="1"/>
  <c r="C179" i="9" s="1"/>
  <c r="B180" i="9" s="1"/>
  <c r="C180" i="9" s="1"/>
  <c r="B181" i="9" s="1"/>
  <c r="C181" i="9" s="1"/>
  <c r="B182" i="9" s="1"/>
  <c r="C182" i="9" s="1"/>
  <c r="B183" i="9" s="1"/>
  <c r="C183" i="9" s="1"/>
  <c r="B184" i="9" s="1"/>
  <c r="C184" i="9" s="1"/>
  <c r="A174" i="9"/>
  <c r="Z173" i="9"/>
  <c r="Y173" i="9"/>
  <c r="Q140" i="9" s="1"/>
  <c r="X173" i="9"/>
  <c r="Q139" i="9" s="1"/>
  <c r="W173" i="9"/>
  <c r="V173" i="9"/>
  <c r="U173" i="9"/>
  <c r="T173" i="9"/>
  <c r="S173" i="9"/>
  <c r="O173" i="9"/>
  <c r="K173" i="9"/>
  <c r="Z172" i="9"/>
  <c r="Y172" i="9"/>
  <c r="X172" i="9"/>
  <c r="W172" i="9"/>
  <c r="V172" i="9"/>
  <c r="U172" i="9"/>
  <c r="T172" i="9"/>
  <c r="S172" i="9"/>
  <c r="O172" i="9"/>
  <c r="K172" i="9"/>
  <c r="Z171" i="9"/>
  <c r="Y171" i="9"/>
  <c r="X171" i="9"/>
  <c r="W171" i="9"/>
  <c r="V171" i="9"/>
  <c r="U171" i="9"/>
  <c r="T171" i="9"/>
  <c r="S171" i="9"/>
  <c r="O171" i="9"/>
  <c r="K171" i="9"/>
  <c r="Z170" i="9"/>
  <c r="Y170" i="9"/>
  <c r="X170" i="9"/>
  <c r="W170" i="9"/>
  <c r="V170" i="9"/>
  <c r="U170" i="9"/>
  <c r="T170" i="9"/>
  <c r="S170" i="9"/>
  <c r="O170" i="9"/>
  <c r="K170" i="9"/>
  <c r="Z169" i="9"/>
  <c r="Y169" i="9"/>
  <c r="X169" i="9"/>
  <c r="W169" i="9"/>
  <c r="V169" i="9"/>
  <c r="U169" i="9"/>
  <c r="T169" i="9"/>
  <c r="S169" i="9"/>
  <c r="O169" i="9"/>
  <c r="K169" i="9"/>
  <c r="Z168" i="9"/>
  <c r="Y168" i="9"/>
  <c r="X168" i="9"/>
  <c r="W168" i="9"/>
  <c r="V168" i="9"/>
  <c r="U168" i="9"/>
  <c r="T168" i="9"/>
  <c r="S168" i="9"/>
  <c r="O168" i="9"/>
  <c r="K168" i="9"/>
  <c r="Z167" i="9"/>
  <c r="Y167" i="9"/>
  <c r="X167" i="9"/>
  <c r="W167" i="9"/>
  <c r="V167" i="9"/>
  <c r="U167" i="9"/>
  <c r="T167" i="9"/>
  <c r="O167" i="9"/>
  <c r="K167" i="9"/>
  <c r="S167" i="9" s="1"/>
  <c r="Z166" i="9"/>
  <c r="Y166" i="9"/>
  <c r="X166" i="9"/>
  <c r="W166" i="9"/>
  <c r="V166" i="9"/>
  <c r="T166" i="9"/>
  <c r="S166" i="9"/>
  <c r="O166" i="9"/>
  <c r="K166" i="9"/>
  <c r="U166" i="9" s="1"/>
  <c r="Z165" i="9"/>
  <c r="Y165" i="9"/>
  <c r="X165" i="9"/>
  <c r="W165" i="9"/>
  <c r="V165" i="9"/>
  <c r="T165" i="9"/>
  <c r="S165" i="9"/>
  <c r="O165" i="9"/>
  <c r="K165" i="9"/>
  <c r="U165" i="9" s="1"/>
  <c r="Z164" i="9"/>
  <c r="Y164" i="9"/>
  <c r="X164" i="9"/>
  <c r="W164" i="9"/>
  <c r="U164" i="9"/>
  <c r="T164" i="9"/>
  <c r="S164" i="9"/>
  <c r="O164" i="9"/>
  <c r="K164" i="9"/>
  <c r="V164" i="9" s="1"/>
  <c r="Z163" i="9"/>
  <c r="Y163" i="9"/>
  <c r="X163" i="9"/>
  <c r="W163" i="9"/>
  <c r="V163" i="9"/>
  <c r="T163" i="9"/>
  <c r="S163" i="9"/>
  <c r="O163" i="9"/>
  <c r="K163" i="9"/>
  <c r="U163" i="9" s="1"/>
  <c r="Z162" i="9"/>
  <c r="Y162" i="9"/>
  <c r="X162" i="9"/>
  <c r="W162" i="9"/>
  <c r="V162" i="9"/>
  <c r="T162" i="9"/>
  <c r="S162" i="9"/>
  <c r="O162" i="9"/>
  <c r="K162" i="9"/>
  <c r="U162" i="9" s="1"/>
  <c r="B162" i="9"/>
  <c r="C162" i="9" s="1"/>
  <c r="B163" i="9" s="1"/>
  <c r="C163" i="9" s="1"/>
  <c r="B164" i="9" s="1"/>
  <c r="C164" i="9" s="1"/>
  <c r="B165" i="9" s="1"/>
  <c r="C165" i="9" s="1"/>
  <c r="B166" i="9" s="1"/>
  <c r="C166" i="9" s="1"/>
  <c r="B167" i="9" s="1"/>
  <c r="C167" i="9" s="1"/>
  <c r="B168" i="9" s="1"/>
  <c r="C168" i="9" s="1"/>
  <c r="B169" i="9" s="1"/>
  <c r="C169" i="9" s="1"/>
  <c r="B170" i="9" s="1"/>
  <c r="C170" i="9" s="1"/>
  <c r="B171" i="9" s="1"/>
  <c r="C171" i="9" s="1"/>
  <c r="B172" i="9" s="1"/>
  <c r="C172" i="9" s="1"/>
  <c r="B173" i="9" s="1"/>
  <c r="C173" i="9" s="1"/>
  <c r="A162" i="9"/>
  <c r="L158" i="9"/>
  <c r="K157" i="9"/>
  <c r="K156" i="9"/>
  <c r="K155" i="9"/>
  <c r="K154" i="9"/>
  <c r="K153" i="9"/>
  <c r="K158" i="9" s="1"/>
  <c r="K152" i="9"/>
  <c r="L146" i="9"/>
  <c r="K146" i="9"/>
  <c r="G146" i="9"/>
  <c r="F146" i="9"/>
  <c r="D146" i="9"/>
  <c r="A146" i="9"/>
  <c r="L144" i="9"/>
  <c r="K144" i="9"/>
  <c r="G144" i="9"/>
  <c r="F144" i="9"/>
  <c r="D144" i="9"/>
  <c r="A144" i="9"/>
  <c r="K142" i="9"/>
  <c r="G142" i="9" s="1"/>
  <c r="F142" i="9"/>
  <c r="D142" i="9"/>
  <c r="A142" i="9"/>
  <c r="U140" i="9"/>
  <c r="K140" i="9"/>
  <c r="G140" i="9" s="1"/>
  <c r="F140" i="9"/>
  <c r="D140" i="9"/>
  <c r="A140" i="9"/>
  <c r="R139" i="9"/>
  <c r="U138" i="9"/>
  <c r="K138" i="9"/>
  <c r="G138" i="9" s="1"/>
  <c r="F138" i="9"/>
  <c r="D138" i="9"/>
  <c r="A138" i="9"/>
  <c r="U136" i="9"/>
  <c r="Q136" i="9"/>
  <c r="K136" i="9"/>
  <c r="O19" i="32" s="1"/>
  <c r="F136" i="9"/>
  <c r="D136" i="9"/>
  <c r="O21" i="32" s="1"/>
  <c r="A136" i="9"/>
  <c r="U134" i="9"/>
  <c r="U142" i="9" s="1"/>
  <c r="S134" i="9"/>
  <c r="Z113" i="9"/>
  <c r="Y113" i="9"/>
  <c r="X113" i="9"/>
  <c r="W113" i="9"/>
  <c r="V113" i="9"/>
  <c r="U113" i="9"/>
  <c r="T113" i="9"/>
  <c r="S113" i="9"/>
  <c r="O113" i="9"/>
  <c r="K113" i="9"/>
  <c r="Z112" i="9"/>
  <c r="Y112" i="9"/>
  <c r="X112" i="9"/>
  <c r="W112" i="9"/>
  <c r="V112" i="9"/>
  <c r="U112" i="9"/>
  <c r="T112" i="9"/>
  <c r="S112" i="9"/>
  <c r="O112" i="9"/>
  <c r="K112" i="9"/>
  <c r="Z111" i="9"/>
  <c r="Y111" i="9"/>
  <c r="X111" i="9"/>
  <c r="W111" i="9"/>
  <c r="V111" i="9"/>
  <c r="U111" i="9"/>
  <c r="T111" i="9"/>
  <c r="S111" i="9"/>
  <c r="O111" i="9"/>
  <c r="K111" i="9"/>
  <c r="Z110" i="9"/>
  <c r="Y110" i="9"/>
  <c r="X110" i="9"/>
  <c r="W110" i="9"/>
  <c r="V110" i="9"/>
  <c r="U110" i="9"/>
  <c r="T110" i="9"/>
  <c r="S110" i="9"/>
  <c r="O110" i="9"/>
  <c r="K110" i="9"/>
  <c r="Z109" i="9"/>
  <c r="Y109" i="9"/>
  <c r="X109" i="9"/>
  <c r="W109" i="9"/>
  <c r="V109" i="9"/>
  <c r="U109" i="9"/>
  <c r="T109" i="9"/>
  <c r="S109" i="9"/>
  <c r="O109" i="9"/>
  <c r="K109" i="9"/>
  <c r="Z108" i="9"/>
  <c r="Y108" i="9"/>
  <c r="X108" i="9"/>
  <c r="W108" i="9"/>
  <c r="V108" i="9"/>
  <c r="U108" i="9"/>
  <c r="T108" i="9"/>
  <c r="S108" i="9"/>
  <c r="O108" i="9"/>
  <c r="K108" i="9"/>
  <c r="Z107" i="9"/>
  <c r="Y107" i="9"/>
  <c r="X107" i="9"/>
  <c r="W107" i="9"/>
  <c r="V107" i="9"/>
  <c r="U107" i="9"/>
  <c r="T107" i="9"/>
  <c r="S107" i="9"/>
  <c r="O107" i="9"/>
  <c r="K107" i="9"/>
  <c r="Z106" i="9"/>
  <c r="Y106" i="9"/>
  <c r="X106" i="9"/>
  <c r="W106" i="9"/>
  <c r="U23" i="9" s="1"/>
  <c r="V106" i="9"/>
  <c r="U106" i="9"/>
  <c r="T106" i="9"/>
  <c r="S106" i="9"/>
  <c r="O106" i="9"/>
  <c r="K106" i="9"/>
  <c r="Z105" i="9"/>
  <c r="Y105" i="9"/>
  <c r="U25" i="9" s="1"/>
  <c r="X105" i="9"/>
  <c r="W105" i="9"/>
  <c r="V105" i="9"/>
  <c r="U105" i="9"/>
  <c r="T105" i="9"/>
  <c r="S105" i="9"/>
  <c r="O105" i="9"/>
  <c r="K105" i="9"/>
  <c r="Z104" i="9"/>
  <c r="Y104" i="9"/>
  <c r="X104" i="9"/>
  <c r="W104" i="9"/>
  <c r="V104" i="9"/>
  <c r="U104" i="9"/>
  <c r="T104" i="9"/>
  <c r="S104" i="9"/>
  <c r="U19" i="9" s="1"/>
  <c r="O104" i="9"/>
  <c r="K104" i="9"/>
  <c r="Z103" i="9"/>
  <c r="Y103" i="9"/>
  <c r="X103" i="9"/>
  <c r="W103" i="9"/>
  <c r="V103" i="9"/>
  <c r="U103" i="9"/>
  <c r="U21" i="9" s="1"/>
  <c r="T103" i="9"/>
  <c r="S103" i="9"/>
  <c r="O103" i="9"/>
  <c r="K103" i="9"/>
  <c r="A103" i="9"/>
  <c r="Z102" i="9"/>
  <c r="Y102" i="9"/>
  <c r="X102" i="9"/>
  <c r="U24" i="9" s="1"/>
  <c r="W102" i="9"/>
  <c r="V102" i="9"/>
  <c r="U102" i="9"/>
  <c r="T102" i="9"/>
  <c r="S102" i="9"/>
  <c r="O102" i="9"/>
  <c r="K102" i="9"/>
  <c r="Z101" i="9"/>
  <c r="Y101" i="9"/>
  <c r="X101" i="9"/>
  <c r="W101" i="9"/>
  <c r="V101" i="9"/>
  <c r="U101" i="9"/>
  <c r="T101" i="9"/>
  <c r="S101" i="9"/>
  <c r="O101" i="9"/>
  <c r="K101" i="9"/>
  <c r="Z100" i="9"/>
  <c r="Y100" i="9"/>
  <c r="X100" i="9"/>
  <c r="W100" i="9"/>
  <c r="V100" i="9"/>
  <c r="U100" i="9"/>
  <c r="T100" i="9"/>
  <c r="S100" i="9"/>
  <c r="O100" i="9"/>
  <c r="K100" i="9"/>
  <c r="Z99" i="9"/>
  <c r="Y99" i="9"/>
  <c r="X99" i="9"/>
  <c r="W99" i="9"/>
  <c r="V99" i="9"/>
  <c r="U99" i="9"/>
  <c r="T99" i="9"/>
  <c r="S99" i="9"/>
  <c r="O99" i="9"/>
  <c r="K99" i="9"/>
  <c r="Z98" i="9"/>
  <c r="Y98" i="9"/>
  <c r="X98" i="9"/>
  <c r="W98" i="9"/>
  <c r="V98" i="9"/>
  <c r="U98" i="9"/>
  <c r="T98" i="9"/>
  <c r="S98" i="9"/>
  <c r="O98" i="9"/>
  <c r="K98" i="9"/>
  <c r="Z97" i="9"/>
  <c r="Y97" i="9"/>
  <c r="X97" i="9"/>
  <c r="W97" i="9"/>
  <c r="V97" i="9"/>
  <c r="U97" i="9"/>
  <c r="T97" i="9"/>
  <c r="S97" i="9"/>
  <c r="O97" i="9"/>
  <c r="K97" i="9"/>
  <c r="Z96" i="9"/>
  <c r="Y96" i="9"/>
  <c r="X96" i="9"/>
  <c r="W96" i="9"/>
  <c r="V96" i="9"/>
  <c r="U96" i="9"/>
  <c r="T96" i="9"/>
  <c r="S96" i="9"/>
  <c r="O96" i="9"/>
  <c r="K96" i="9"/>
  <c r="Z95" i="9"/>
  <c r="Y95" i="9"/>
  <c r="X95" i="9"/>
  <c r="W95" i="9"/>
  <c r="V95" i="9"/>
  <c r="T22" i="9" s="1"/>
  <c r="U95" i="9"/>
  <c r="T95" i="9"/>
  <c r="S95" i="9"/>
  <c r="O95" i="9"/>
  <c r="K95" i="9"/>
  <c r="Z94" i="9"/>
  <c r="Y94" i="9"/>
  <c r="X94" i="9"/>
  <c r="T24" i="9" s="1"/>
  <c r="W94" i="9"/>
  <c r="V94" i="9"/>
  <c r="U94" i="9"/>
  <c r="T94" i="9"/>
  <c r="S94" i="9"/>
  <c r="O94" i="9"/>
  <c r="K94" i="9"/>
  <c r="Z93" i="9"/>
  <c r="T26" i="9" s="1"/>
  <c r="Y93" i="9"/>
  <c r="X93" i="9"/>
  <c r="W93" i="9"/>
  <c r="V93" i="9"/>
  <c r="U93" i="9"/>
  <c r="T93" i="9"/>
  <c r="S93" i="9"/>
  <c r="O93" i="9"/>
  <c r="K93" i="9"/>
  <c r="Z92" i="9"/>
  <c r="Y92" i="9"/>
  <c r="X92" i="9"/>
  <c r="W92" i="9"/>
  <c r="V92" i="9"/>
  <c r="U92" i="9"/>
  <c r="T92" i="9"/>
  <c r="T20" i="9" s="1"/>
  <c r="S92" i="9"/>
  <c r="O92" i="9"/>
  <c r="K92" i="9"/>
  <c r="A92" i="9"/>
  <c r="Z91" i="9"/>
  <c r="Y91" i="9"/>
  <c r="X91" i="9"/>
  <c r="W91" i="9"/>
  <c r="T23" i="9" s="1"/>
  <c r="V91" i="9"/>
  <c r="U91" i="9"/>
  <c r="T91" i="9"/>
  <c r="S91" i="9"/>
  <c r="O91" i="9"/>
  <c r="K91" i="9"/>
  <c r="Z90" i="9"/>
  <c r="Y90" i="9"/>
  <c r="X90" i="9"/>
  <c r="W90" i="9"/>
  <c r="V90" i="9"/>
  <c r="U90" i="9"/>
  <c r="T90" i="9"/>
  <c r="S90" i="9"/>
  <c r="O90" i="9"/>
  <c r="K90" i="9"/>
  <c r="Z89" i="9"/>
  <c r="Y89" i="9"/>
  <c r="X89" i="9"/>
  <c r="W89" i="9"/>
  <c r="V89" i="9"/>
  <c r="U89" i="9"/>
  <c r="T89" i="9"/>
  <c r="S89" i="9"/>
  <c r="O89" i="9"/>
  <c r="K89" i="9"/>
  <c r="Z88" i="9"/>
  <c r="Y88" i="9"/>
  <c r="X88" i="9"/>
  <c r="W88" i="9"/>
  <c r="V88" i="9"/>
  <c r="U88" i="9"/>
  <c r="T88" i="9"/>
  <c r="S88" i="9"/>
  <c r="O88" i="9"/>
  <c r="K88" i="9"/>
  <c r="Z87" i="9"/>
  <c r="Y87" i="9"/>
  <c r="X87" i="9"/>
  <c r="W87" i="9"/>
  <c r="V87" i="9"/>
  <c r="U87" i="9"/>
  <c r="T87" i="9"/>
  <c r="S87" i="9"/>
  <c r="O87" i="9"/>
  <c r="K87" i="9"/>
  <c r="Z86" i="9"/>
  <c r="Y86" i="9"/>
  <c r="X86" i="9"/>
  <c r="W86" i="9"/>
  <c r="V86" i="9"/>
  <c r="U86" i="9"/>
  <c r="T86" i="9"/>
  <c r="S86" i="9"/>
  <c r="O86" i="9"/>
  <c r="K86" i="9"/>
  <c r="Z85" i="9"/>
  <c r="Y85" i="9"/>
  <c r="X85" i="9"/>
  <c r="W85" i="9"/>
  <c r="V85" i="9"/>
  <c r="U85" i="9"/>
  <c r="T85" i="9"/>
  <c r="S85" i="9"/>
  <c r="O85" i="9"/>
  <c r="K85" i="9"/>
  <c r="Z84" i="9"/>
  <c r="Y84" i="9"/>
  <c r="X84" i="9"/>
  <c r="W84" i="9"/>
  <c r="V84" i="9"/>
  <c r="U84" i="9"/>
  <c r="T84" i="9"/>
  <c r="S84" i="9"/>
  <c r="O84" i="9"/>
  <c r="K84" i="9"/>
  <c r="Z83" i="9"/>
  <c r="Y83" i="9"/>
  <c r="X83" i="9"/>
  <c r="W83" i="9"/>
  <c r="V83" i="9"/>
  <c r="U83" i="9"/>
  <c r="T83" i="9"/>
  <c r="S83" i="9"/>
  <c r="O83" i="9"/>
  <c r="K83" i="9"/>
  <c r="Z82" i="9"/>
  <c r="Y82" i="9"/>
  <c r="X82" i="9"/>
  <c r="W82" i="9"/>
  <c r="V82" i="9"/>
  <c r="U82" i="9"/>
  <c r="T82" i="9"/>
  <c r="S82" i="9"/>
  <c r="S19" i="9" s="1"/>
  <c r="O82" i="9"/>
  <c r="K82" i="9"/>
  <c r="Z81" i="9"/>
  <c r="Y81" i="9"/>
  <c r="X81" i="9"/>
  <c r="W81" i="9"/>
  <c r="V81" i="9"/>
  <c r="U81" i="9"/>
  <c r="T81" i="9"/>
  <c r="S81" i="9"/>
  <c r="O81" i="9"/>
  <c r="K81" i="9"/>
  <c r="B81" i="9"/>
  <c r="C81" i="9" s="1"/>
  <c r="B82" i="9" s="1"/>
  <c r="C82" i="9" s="1"/>
  <c r="B83" i="9" s="1"/>
  <c r="C83" i="9" s="1"/>
  <c r="B84" i="9" s="1"/>
  <c r="C84" i="9" s="1"/>
  <c r="B85" i="9" s="1"/>
  <c r="C85" i="9" s="1"/>
  <c r="B86" i="9" s="1"/>
  <c r="C86" i="9" s="1"/>
  <c r="B87" i="9" s="1"/>
  <c r="C87" i="9" s="1"/>
  <c r="B88" i="9" s="1"/>
  <c r="C88" i="9" s="1"/>
  <c r="B89" i="9" s="1"/>
  <c r="C89" i="9" s="1"/>
  <c r="B90" i="9" s="1"/>
  <c r="C90" i="9" s="1"/>
  <c r="B91" i="9" s="1"/>
  <c r="C91" i="9" s="1"/>
  <c r="A81" i="9"/>
  <c r="Z80" i="9"/>
  <c r="Y80" i="9"/>
  <c r="X80" i="9"/>
  <c r="W80" i="9"/>
  <c r="V80" i="9"/>
  <c r="U80" i="9"/>
  <c r="T80" i="9"/>
  <c r="S80" i="9"/>
  <c r="O80" i="9"/>
  <c r="K80" i="9"/>
  <c r="Z79" i="9"/>
  <c r="Y79" i="9"/>
  <c r="X79" i="9"/>
  <c r="W79" i="9"/>
  <c r="V79" i="9"/>
  <c r="U79" i="9"/>
  <c r="T79" i="9"/>
  <c r="S79" i="9"/>
  <c r="O79" i="9"/>
  <c r="K79" i="9"/>
  <c r="Z78" i="9"/>
  <c r="Y78" i="9"/>
  <c r="X78" i="9"/>
  <c r="W78" i="9"/>
  <c r="V78" i="9"/>
  <c r="U78" i="9"/>
  <c r="T78" i="9"/>
  <c r="S78" i="9"/>
  <c r="O78" i="9"/>
  <c r="K78" i="9"/>
  <c r="Z77" i="9"/>
  <c r="Y77" i="9"/>
  <c r="X77" i="9"/>
  <c r="W77" i="9"/>
  <c r="V77" i="9"/>
  <c r="U77" i="9"/>
  <c r="T77" i="9"/>
  <c r="S77" i="9"/>
  <c r="O77" i="9"/>
  <c r="K77" i="9"/>
  <c r="Z76" i="9"/>
  <c r="Y76" i="9"/>
  <c r="X76" i="9"/>
  <c r="W76" i="9"/>
  <c r="V76" i="9"/>
  <c r="U76" i="9"/>
  <c r="T76" i="9"/>
  <c r="S76" i="9"/>
  <c r="O76" i="9"/>
  <c r="K76" i="9"/>
  <c r="Z75" i="9"/>
  <c r="Y75" i="9"/>
  <c r="X75" i="9"/>
  <c r="W75" i="9"/>
  <c r="V75" i="9"/>
  <c r="U75" i="9"/>
  <c r="T75" i="9"/>
  <c r="S75" i="9"/>
  <c r="O75" i="9"/>
  <c r="K75" i="9"/>
  <c r="Z74" i="9"/>
  <c r="Y74" i="9"/>
  <c r="X74" i="9"/>
  <c r="W74" i="9"/>
  <c r="V74" i="9"/>
  <c r="U74" i="9"/>
  <c r="T74" i="9"/>
  <c r="S74" i="9"/>
  <c r="O74" i="9"/>
  <c r="K74" i="9"/>
  <c r="Z73" i="9"/>
  <c r="Y73" i="9"/>
  <c r="X73" i="9"/>
  <c r="W73" i="9"/>
  <c r="V73" i="9"/>
  <c r="U73" i="9"/>
  <c r="T73" i="9"/>
  <c r="S73" i="9"/>
  <c r="O73" i="9"/>
  <c r="K73" i="9"/>
  <c r="Z72" i="9"/>
  <c r="Y72" i="9"/>
  <c r="X72" i="9"/>
  <c r="W72" i="9"/>
  <c r="V72" i="9"/>
  <c r="U72" i="9"/>
  <c r="T72" i="9"/>
  <c r="S72" i="9"/>
  <c r="O72" i="9"/>
  <c r="K72" i="9"/>
  <c r="Z71" i="9"/>
  <c r="Y71" i="9"/>
  <c r="X71" i="9"/>
  <c r="R24" i="9" s="1"/>
  <c r="W71" i="9"/>
  <c r="V71" i="9"/>
  <c r="U71" i="9"/>
  <c r="T71" i="9"/>
  <c r="S71" i="9"/>
  <c r="O71" i="9"/>
  <c r="K71" i="9"/>
  <c r="Z70" i="9"/>
  <c r="Y70" i="9"/>
  <c r="X70" i="9"/>
  <c r="W70" i="9"/>
  <c r="V70" i="9"/>
  <c r="U70" i="9"/>
  <c r="T70" i="9"/>
  <c r="R20" i="9" s="1"/>
  <c r="S70" i="9"/>
  <c r="O70" i="9"/>
  <c r="K70" i="9"/>
  <c r="B70" i="9"/>
  <c r="C70" i="9" s="1"/>
  <c r="B71" i="9" s="1"/>
  <c r="C71" i="9" s="1"/>
  <c r="B72" i="9" s="1"/>
  <c r="C72" i="9" s="1"/>
  <c r="B73" i="9" s="1"/>
  <c r="C73" i="9" s="1"/>
  <c r="B74" i="9" s="1"/>
  <c r="C74" i="9" s="1"/>
  <c r="B75" i="9" s="1"/>
  <c r="C75" i="9" s="1"/>
  <c r="B76" i="9" s="1"/>
  <c r="C76" i="9" s="1"/>
  <c r="B77" i="9" s="1"/>
  <c r="C77" i="9" s="1"/>
  <c r="B78" i="9" s="1"/>
  <c r="C78" i="9" s="1"/>
  <c r="B79" i="9" s="1"/>
  <c r="C79" i="9" s="1"/>
  <c r="B80" i="9" s="1"/>
  <c r="C80" i="9" s="1"/>
  <c r="A70" i="9"/>
  <c r="Z69" i="9"/>
  <c r="Y69" i="9"/>
  <c r="R25" i="9" s="1"/>
  <c r="X69" i="9"/>
  <c r="W69" i="9"/>
  <c r="V69" i="9"/>
  <c r="U69" i="9"/>
  <c r="T69" i="9"/>
  <c r="S69" i="9"/>
  <c r="O69" i="9"/>
  <c r="K69" i="9"/>
  <c r="Z68" i="9"/>
  <c r="Y68" i="9"/>
  <c r="X68" i="9"/>
  <c r="W68" i="9"/>
  <c r="V68" i="9"/>
  <c r="U68" i="9"/>
  <c r="T68" i="9"/>
  <c r="S68" i="9"/>
  <c r="O68" i="9"/>
  <c r="K68" i="9"/>
  <c r="Z67" i="9"/>
  <c r="Y67" i="9"/>
  <c r="X67" i="9"/>
  <c r="W67" i="9"/>
  <c r="V67" i="9"/>
  <c r="U67" i="9"/>
  <c r="T67" i="9"/>
  <c r="S67" i="9"/>
  <c r="O67" i="9"/>
  <c r="K67" i="9"/>
  <c r="Z66" i="9"/>
  <c r="Y66" i="9"/>
  <c r="X66" i="9"/>
  <c r="W66" i="9"/>
  <c r="V66" i="9"/>
  <c r="U66" i="9"/>
  <c r="T66" i="9"/>
  <c r="S66" i="9"/>
  <c r="O66" i="9"/>
  <c r="K66" i="9"/>
  <c r="Z65" i="9"/>
  <c r="Y65" i="9"/>
  <c r="X65" i="9"/>
  <c r="W65" i="9"/>
  <c r="V65" i="9"/>
  <c r="U65" i="9"/>
  <c r="T65" i="9"/>
  <c r="S65" i="9"/>
  <c r="O65" i="9"/>
  <c r="K65" i="9"/>
  <c r="Z64" i="9"/>
  <c r="Y64" i="9"/>
  <c r="X64" i="9"/>
  <c r="W64" i="9"/>
  <c r="V64" i="9"/>
  <c r="U64" i="9"/>
  <c r="T64" i="9"/>
  <c r="S64" i="9"/>
  <c r="O64" i="9"/>
  <c r="K64" i="9"/>
  <c r="Z63" i="9"/>
  <c r="Y63" i="9"/>
  <c r="X63" i="9"/>
  <c r="W63" i="9"/>
  <c r="V63" i="9"/>
  <c r="U63" i="9"/>
  <c r="T63" i="9"/>
  <c r="S63" i="9"/>
  <c r="O63" i="9"/>
  <c r="K63" i="9"/>
  <c r="Z62" i="9"/>
  <c r="Y62" i="9"/>
  <c r="X62" i="9"/>
  <c r="W62" i="9"/>
  <c r="V62" i="9"/>
  <c r="U62" i="9"/>
  <c r="T62" i="9"/>
  <c r="S62" i="9"/>
  <c r="O62" i="9"/>
  <c r="K62" i="9"/>
  <c r="Z61" i="9"/>
  <c r="Y61" i="9"/>
  <c r="X61" i="9"/>
  <c r="W61" i="9"/>
  <c r="V61" i="9"/>
  <c r="U61" i="9"/>
  <c r="T61" i="9"/>
  <c r="S61" i="9"/>
  <c r="O61" i="9"/>
  <c r="K61" i="9"/>
  <c r="Z60" i="9"/>
  <c r="Y60" i="9"/>
  <c r="X60" i="9"/>
  <c r="W60" i="9"/>
  <c r="Q23" i="9" s="1"/>
  <c r="V60" i="9"/>
  <c r="U60" i="9"/>
  <c r="T60" i="9"/>
  <c r="Q20" i="9" s="1"/>
  <c r="S60" i="9"/>
  <c r="O60" i="9"/>
  <c r="K60" i="9"/>
  <c r="B60" i="9"/>
  <c r="C60" i="9" s="1"/>
  <c r="B61" i="9" s="1"/>
  <c r="C61" i="9" s="1"/>
  <c r="B62" i="9" s="1"/>
  <c r="C62" i="9" s="1"/>
  <c r="B63" i="9" s="1"/>
  <c r="C63" i="9" s="1"/>
  <c r="B64" i="9" s="1"/>
  <c r="C64" i="9" s="1"/>
  <c r="B65" i="9" s="1"/>
  <c r="C65" i="9" s="1"/>
  <c r="B66" i="9" s="1"/>
  <c r="C66" i="9" s="1"/>
  <c r="B67" i="9" s="1"/>
  <c r="C67" i="9" s="1"/>
  <c r="B68" i="9" s="1"/>
  <c r="C68" i="9" s="1"/>
  <c r="B69" i="9" s="1"/>
  <c r="C69" i="9" s="1"/>
  <c r="Z59" i="9"/>
  <c r="Y59" i="9"/>
  <c r="Q25" i="9" s="1"/>
  <c r="X59" i="9"/>
  <c r="W59" i="9"/>
  <c r="V59" i="9"/>
  <c r="U59" i="9"/>
  <c r="T59" i="9"/>
  <c r="S59" i="9"/>
  <c r="O59" i="9"/>
  <c r="K59" i="9"/>
  <c r="C59" i="9"/>
  <c r="B59" i="9"/>
  <c r="A59" i="9"/>
  <c r="Z58" i="9"/>
  <c r="Y58" i="9"/>
  <c r="X58" i="9"/>
  <c r="Q24" i="9" s="1"/>
  <c r="W58" i="9"/>
  <c r="V58" i="9"/>
  <c r="Q22" i="9" s="1"/>
  <c r="U58" i="9"/>
  <c r="Q21" i="9" s="1"/>
  <c r="T58" i="9"/>
  <c r="S58" i="9"/>
  <c r="O58" i="9"/>
  <c r="K58" i="9"/>
  <c r="Z57" i="9"/>
  <c r="Y57" i="9"/>
  <c r="X57" i="9"/>
  <c r="W57" i="9"/>
  <c r="V57" i="9"/>
  <c r="U57" i="9"/>
  <c r="T57" i="9"/>
  <c r="S57" i="9"/>
  <c r="O57" i="9"/>
  <c r="K57" i="9"/>
  <c r="Z56" i="9"/>
  <c r="Y56" i="9"/>
  <c r="X56" i="9"/>
  <c r="W56" i="9"/>
  <c r="V56" i="9"/>
  <c r="U56" i="9"/>
  <c r="T56" i="9"/>
  <c r="S56" i="9"/>
  <c r="O56" i="9"/>
  <c r="K56" i="9"/>
  <c r="Z55" i="9"/>
  <c r="Y55" i="9"/>
  <c r="X55" i="9"/>
  <c r="W55" i="9"/>
  <c r="V55" i="9"/>
  <c r="U55" i="9"/>
  <c r="T55" i="9"/>
  <c r="S55" i="9"/>
  <c r="O55" i="9"/>
  <c r="K55" i="9"/>
  <c r="Z54" i="9"/>
  <c r="Y54" i="9"/>
  <c r="X54" i="9"/>
  <c r="W54" i="9"/>
  <c r="V54" i="9"/>
  <c r="U54" i="9"/>
  <c r="T54" i="9"/>
  <c r="S54" i="9"/>
  <c r="O54" i="9"/>
  <c r="K54" i="9"/>
  <c r="Z53" i="9"/>
  <c r="Y53" i="9"/>
  <c r="X53" i="9"/>
  <c r="W53" i="9"/>
  <c r="V53" i="9"/>
  <c r="U53" i="9"/>
  <c r="T53" i="9"/>
  <c r="S53" i="9"/>
  <c r="O53" i="9"/>
  <c r="K53" i="9"/>
  <c r="Z52" i="9"/>
  <c r="Y52" i="9"/>
  <c r="X52" i="9"/>
  <c r="W52" i="9"/>
  <c r="V52" i="9"/>
  <c r="T52" i="9"/>
  <c r="S52" i="9"/>
  <c r="O52" i="9"/>
  <c r="K52" i="9"/>
  <c r="U52" i="9" s="1"/>
  <c r="Z51" i="9"/>
  <c r="Y51" i="9"/>
  <c r="X51" i="9"/>
  <c r="W51" i="9"/>
  <c r="U51" i="9"/>
  <c r="T51" i="9"/>
  <c r="S51" i="9"/>
  <c r="O51" i="9"/>
  <c r="K51" i="9"/>
  <c r="V51" i="9" s="1"/>
  <c r="Z50" i="9"/>
  <c r="Y50" i="9"/>
  <c r="X50" i="9"/>
  <c r="W50" i="9"/>
  <c r="V50" i="9"/>
  <c r="T50" i="9"/>
  <c r="S50" i="9"/>
  <c r="O50" i="9"/>
  <c r="K50" i="9"/>
  <c r="U50" i="9" s="1"/>
  <c r="Z49" i="9"/>
  <c r="Y49" i="9"/>
  <c r="X49" i="9"/>
  <c r="W49" i="9"/>
  <c r="V49" i="9"/>
  <c r="T49" i="9"/>
  <c r="S49" i="9"/>
  <c r="O49" i="9"/>
  <c r="K49" i="9"/>
  <c r="U49" i="9" s="1"/>
  <c r="Z48" i="9"/>
  <c r="Y48" i="9"/>
  <c r="X48" i="9"/>
  <c r="W48" i="9"/>
  <c r="V48" i="9"/>
  <c r="U48" i="9"/>
  <c r="T48" i="9"/>
  <c r="S48" i="9"/>
  <c r="O48" i="9"/>
  <c r="K48" i="9"/>
  <c r="Z47" i="9"/>
  <c r="Y47" i="9"/>
  <c r="X47" i="9"/>
  <c r="W47" i="9"/>
  <c r="V47" i="9"/>
  <c r="U47" i="9"/>
  <c r="T47" i="9"/>
  <c r="O47" i="9"/>
  <c r="K47" i="9"/>
  <c r="S47" i="9" s="1"/>
  <c r="B47" i="9"/>
  <c r="C47" i="9" s="1"/>
  <c r="B48" i="9" s="1"/>
  <c r="C48" i="9" s="1"/>
  <c r="B49" i="9" s="1"/>
  <c r="C49" i="9" s="1"/>
  <c r="B50" i="9" s="1"/>
  <c r="C50" i="9" s="1"/>
  <c r="B51" i="9" s="1"/>
  <c r="C51" i="9" s="1"/>
  <c r="B52" i="9" s="1"/>
  <c r="C52" i="9" s="1"/>
  <c r="B53" i="9" s="1"/>
  <c r="C53" i="9" s="1"/>
  <c r="B54" i="9" s="1"/>
  <c r="C54" i="9" s="1"/>
  <c r="B55" i="9" s="1"/>
  <c r="C55" i="9" s="1"/>
  <c r="B56" i="9" s="1"/>
  <c r="C56" i="9" s="1"/>
  <c r="B57" i="9" s="1"/>
  <c r="C57" i="9" s="1"/>
  <c r="B58" i="9" s="1"/>
  <c r="C58" i="9" s="1"/>
  <c r="A47" i="9"/>
  <c r="L43" i="9"/>
  <c r="K42" i="9"/>
  <c r="K41" i="9"/>
  <c r="K40" i="9"/>
  <c r="K39" i="9"/>
  <c r="K38" i="9"/>
  <c r="K37" i="9"/>
  <c r="L31" i="9"/>
  <c r="K31" i="9"/>
  <c r="G31" i="9"/>
  <c r="F31" i="9"/>
  <c r="D31" i="9"/>
  <c r="A31" i="9"/>
  <c r="L29" i="9"/>
  <c r="K29" i="9"/>
  <c r="G29" i="9"/>
  <c r="F29" i="9"/>
  <c r="D29" i="9"/>
  <c r="A29" i="9"/>
  <c r="K27" i="9"/>
  <c r="G27" i="9"/>
  <c r="F27" i="9"/>
  <c r="D27" i="9"/>
  <c r="A27" i="9"/>
  <c r="U26" i="9"/>
  <c r="S26" i="9"/>
  <c r="R26" i="9"/>
  <c r="Q26" i="9"/>
  <c r="T25" i="9"/>
  <c r="S25" i="9"/>
  <c r="K25" i="9"/>
  <c r="G25" i="9"/>
  <c r="F25" i="9"/>
  <c r="D25" i="9"/>
  <c r="A25" i="9"/>
  <c r="S24" i="9"/>
  <c r="S23" i="9"/>
  <c r="R23" i="9"/>
  <c r="K23" i="9"/>
  <c r="H23" i="9"/>
  <c r="J23" i="9" s="1"/>
  <c r="G23" i="9"/>
  <c r="F23" i="9"/>
  <c r="D23" i="9"/>
  <c r="A23" i="9"/>
  <c r="U22" i="9"/>
  <c r="S22" i="9"/>
  <c r="R22" i="9"/>
  <c r="T21" i="9"/>
  <c r="S21" i="9"/>
  <c r="R21" i="9"/>
  <c r="K21" i="9"/>
  <c r="O3" i="32" s="1"/>
  <c r="O35" i="32" s="1"/>
  <c r="F21" i="9"/>
  <c r="O4" i="32" s="1"/>
  <c r="D21" i="9"/>
  <c r="O5" i="32" s="1"/>
  <c r="A21" i="9"/>
  <c r="U20" i="9"/>
  <c r="S20" i="9"/>
  <c r="T19" i="9"/>
  <c r="R19" i="9"/>
  <c r="Q19" i="9"/>
  <c r="Z228" i="8"/>
  <c r="Y228" i="8"/>
  <c r="X228" i="8"/>
  <c r="W228" i="8"/>
  <c r="V228" i="8"/>
  <c r="U228" i="8"/>
  <c r="T228" i="8"/>
  <c r="S228" i="8"/>
  <c r="O228" i="8"/>
  <c r="K228" i="8"/>
  <c r="Z227" i="8"/>
  <c r="Y227" i="8"/>
  <c r="X227" i="8"/>
  <c r="W227" i="8"/>
  <c r="V227" i="8"/>
  <c r="U227" i="8"/>
  <c r="T227" i="8"/>
  <c r="S227" i="8"/>
  <c r="O227" i="8"/>
  <c r="K227" i="8"/>
  <c r="Z226" i="8"/>
  <c r="Y226" i="8"/>
  <c r="X226" i="8"/>
  <c r="W226" i="8"/>
  <c r="V226" i="8"/>
  <c r="U226" i="8"/>
  <c r="T226" i="8"/>
  <c r="S226" i="8"/>
  <c r="O226" i="8"/>
  <c r="K226" i="8"/>
  <c r="Z225" i="8"/>
  <c r="Y225" i="8"/>
  <c r="X225" i="8"/>
  <c r="W225" i="8"/>
  <c r="V225" i="8"/>
  <c r="U225" i="8"/>
  <c r="T225" i="8"/>
  <c r="S225" i="8"/>
  <c r="O225" i="8"/>
  <c r="K225" i="8"/>
  <c r="Z224" i="8"/>
  <c r="Y224" i="8"/>
  <c r="X224" i="8"/>
  <c r="W224" i="8"/>
  <c r="V224" i="8"/>
  <c r="U224" i="8"/>
  <c r="T224" i="8"/>
  <c r="S224" i="8"/>
  <c r="O224" i="8"/>
  <c r="K224" i="8"/>
  <c r="Z223" i="8"/>
  <c r="Y223" i="8"/>
  <c r="X223" i="8"/>
  <c r="W223" i="8"/>
  <c r="V223" i="8"/>
  <c r="U223" i="8"/>
  <c r="T223" i="8"/>
  <c r="S223" i="8"/>
  <c r="O223" i="8"/>
  <c r="K223" i="8"/>
  <c r="Z222" i="8"/>
  <c r="Y222" i="8"/>
  <c r="X222" i="8"/>
  <c r="W222" i="8"/>
  <c r="V222" i="8"/>
  <c r="U222" i="8"/>
  <c r="T222" i="8"/>
  <c r="S222" i="8"/>
  <c r="O222" i="8"/>
  <c r="K222" i="8"/>
  <c r="Z221" i="8"/>
  <c r="U141" i="8" s="1"/>
  <c r="Y221" i="8"/>
  <c r="X221" i="8"/>
  <c r="W221" i="8"/>
  <c r="V221" i="8"/>
  <c r="U221" i="8"/>
  <c r="T221" i="8"/>
  <c r="S221" i="8"/>
  <c r="O221" i="8"/>
  <c r="K221" i="8"/>
  <c r="Z220" i="8"/>
  <c r="Y220" i="8"/>
  <c r="X220" i="8"/>
  <c r="W220" i="8"/>
  <c r="V220" i="8"/>
  <c r="U220" i="8"/>
  <c r="T220" i="8"/>
  <c r="U135" i="8" s="1"/>
  <c r="S220" i="8"/>
  <c r="O220" i="8"/>
  <c r="K220" i="8"/>
  <c r="Z219" i="8"/>
  <c r="Y219" i="8"/>
  <c r="X219" i="8"/>
  <c r="W219" i="8"/>
  <c r="V219" i="8"/>
  <c r="U137" i="8" s="1"/>
  <c r="U219" i="8"/>
  <c r="T219" i="8"/>
  <c r="S219" i="8"/>
  <c r="O219" i="8"/>
  <c r="K219" i="8"/>
  <c r="Z218" i="8"/>
  <c r="Y218" i="8"/>
  <c r="X218" i="8"/>
  <c r="U139" i="8" s="1"/>
  <c r="W218" i="8"/>
  <c r="V218" i="8"/>
  <c r="U218" i="8"/>
  <c r="T218" i="8"/>
  <c r="S218" i="8"/>
  <c r="O218" i="8"/>
  <c r="K218" i="8"/>
  <c r="A218" i="8"/>
  <c r="Z217" i="8"/>
  <c r="Y217" i="8"/>
  <c r="X217" i="8"/>
  <c r="W217" i="8"/>
  <c r="V217" i="8"/>
  <c r="U217" i="8"/>
  <c r="T217" i="8"/>
  <c r="S217" i="8"/>
  <c r="O217" i="8"/>
  <c r="K217" i="8"/>
  <c r="Z216" i="8"/>
  <c r="Y216" i="8"/>
  <c r="X216" i="8"/>
  <c r="W216" i="8"/>
  <c r="V216" i="8"/>
  <c r="U216" i="8"/>
  <c r="T216" i="8"/>
  <c r="S216" i="8"/>
  <c r="O216" i="8"/>
  <c r="K216" i="8"/>
  <c r="Z215" i="8"/>
  <c r="Y215" i="8"/>
  <c r="X215" i="8"/>
  <c r="W215" i="8"/>
  <c r="V215" i="8"/>
  <c r="U215" i="8"/>
  <c r="T215" i="8"/>
  <c r="S215" i="8"/>
  <c r="O215" i="8"/>
  <c r="K215" i="8"/>
  <c r="Z214" i="8"/>
  <c r="Y214" i="8"/>
  <c r="X214" i="8"/>
  <c r="W214" i="8"/>
  <c r="V214" i="8"/>
  <c r="U214" i="8"/>
  <c r="T214" i="8"/>
  <c r="S214" i="8"/>
  <c r="O214" i="8"/>
  <c r="K214" i="8"/>
  <c r="Z213" i="8"/>
  <c r="Y213" i="8"/>
  <c r="X213" i="8"/>
  <c r="W213" i="8"/>
  <c r="V213" i="8"/>
  <c r="U213" i="8"/>
  <c r="T213" i="8"/>
  <c r="S213" i="8"/>
  <c r="O213" i="8"/>
  <c r="K213" i="8"/>
  <c r="Z212" i="8"/>
  <c r="Y212" i="8"/>
  <c r="X212" i="8"/>
  <c r="W212" i="8"/>
  <c r="V212" i="8"/>
  <c r="U212" i="8"/>
  <c r="T212" i="8"/>
  <c r="S212" i="8"/>
  <c r="O212" i="8"/>
  <c r="K212" i="8"/>
  <c r="Z211" i="8"/>
  <c r="Y211" i="8"/>
  <c r="X211" i="8"/>
  <c r="W211" i="8"/>
  <c r="V211" i="8"/>
  <c r="U211" i="8"/>
  <c r="T211" i="8"/>
  <c r="S211" i="8"/>
  <c r="O211" i="8"/>
  <c r="K211" i="8"/>
  <c r="Z210" i="8"/>
  <c r="Y210" i="8"/>
  <c r="X210" i="8"/>
  <c r="W210" i="8"/>
  <c r="V210" i="8"/>
  <c r="U210" i="8"/>
  <c r="T210" i="8"/>
  <c r="S210" i="8"/>
  <c r="O210" i="8"/>
  <c r="K210" i="8"/>
  <c r="Z209" i="8"/>
  <c r="Y209" i="8"/>
  <c r="X209" i="8"/>
  <c r="T139" i="8" s="1"/>
  <c r="W209" i="8"/>
  <c r="V209" i="8"/>
  <c r="U209" i="8"/>
  <c r="T209" i="8"/>
  <c r="S209" i="8"/>
  <c r="T134" i="8" s="1"/>
  <c r="O209" i="8"/>
  <c r="K209" i="8"/>
  <c r="Z208" i="8"/>
  <c r="Y208" i="8"/>
  <c r="X208" i="8"/>
  <c r="W208" i="8"/>
  <c r="V208" i="8"/>
  <c r="U208" i="8"/>
  <c r="T136" i="8" s="1"/>
  <c r="T208" i="8"/>
  <c r="S208" i="8"/>
  <c r="O208" i="8"/>
  <c r="K208" i="8"/>
  <c r="Z207" i="8"/>
  <c r="Y207" i="8"/>
  <c r="X207" i="8"/>
  <c r="W207" i="8"/>
  <c r="V207" i="8"/>
  <c r="T137" i="8" s="1"/>
  <c r="U207" i="8"/>
  <c r="T207" i="8"/>
  <c r="T135" i="8" s="1"/>
  <c r="S207" i="8"/>
  <c r="O207" i="8"/>
  <c r="K207" i="8"/>
  <c r="A207" i="8"/>
  <c r="Z206" i="8"/>
  <c r="T141" i="8" s="1"/>
  <c r="Y206" i="8"/>
  <c r="T140" i="8" s="1"/>
  <c r="X206" i="8"/>
  <c r="W206" i="8"/>
  <c r="T138" i="8" s="1"/>
  <c r="V206" i="8"/>
  <c r="U206" i="8"/>
  <c r="T206" i="8"/>
  <c r="S206" i="8"/>
  <c r="O206" i="8"/>
  <c r="K206" i="8"/>
  <c r="Z205" i="8"/>
  <c r="Y205" i="8"/>
  <c r="X205" i="8"/>
  <c r="W205" i="8"/>
  <c r="V205" i="8"/>
  <c r="U205" i="8"/>
  <c r="T205" i="8"/>
  <c r="S205" i="8"/>
  <c r="O205" i="8"/>
  <c r="K205" i="8"/>
  <c r="Z204" i="8"/>
  <c r="Y204" i="8"/>
  <c r="X204" i="8"/>
  <c r="W204" i="8"/>
  <c r="V204" i="8"/>
  <c r="U204" i="8"/>
  <c r="T204" i="8"/>
  <c r="S204" i="8"/>
  <c r="O204" i="8"/>
  <c r="K204" i="8"/>
  <c r="Z203" i="8"/>
  <c r="Y203" i="8"/>
  <c r="X203" i="8"/>
  <c r="W203" i="8"/>
  <c r="V203" i="8"/>
  <c r="U203" i="8"/>
  <c r="T203" i="8"/>
  <c r="S203" i="8"/>
  <c r="O203" i="8"/>
  <c r="K203" i="8"/>
  <c r="Z202" i="8"/>
  <c r="Y202" i="8"/>
  <c r="X202" i="8"/>
  <c r="W202" i="8"/>
  <c r="V202" i="8"/>
  <c r="U202" i="8"/>
  <c r="T202" i="8"/>
  <c r="S202" i="8"/>
  <c r="O202" i="8"/>
  <c r="K202" i="8"/>
  <c r="Z201" i="8"/>
  <c r="Y201" i="8"/>
  <c r="X201" i="8"/>
  <c r="W201" i="8"/>
  <c r="V201" i="8"/>
  <c r="U201" i="8"/>
  <c r="T201" i="8"/>
  <c r="S201" i="8"/>
  <c r="O201" i="8"/>
  <c r="K201" i="8"/>
  <c r="Z200" i="8"/>
  <c r="Y200" i="8"/>
  <c r="X200" i="8"/>
  <c r="W200" i="8"/>
  <c r="V200" i="8"/>
  <c r="U200" i="8"/>
  <c r="T200" i="8"/>
  <c r="S200" i="8"/>
  <c r="O200" i="8"/>
  <c r="K200" i="8"/>
  <c r="Z199" i="8"/>
  <c r="Y199" i="8"/>
  <c r="X199" i="8"/>
  <c r="W199" i="8"/>
  <c r="V199" i="8"/>
  <c r="U199" i="8"/>
  <c r="T199" i="8"/>
  <c r="S199" i="8"/>
  <c r="O199" i="8"/>
  <c r="K199" i="8"/>
  <c r="Z198" i="8"/>
  <c r="Y198" i="8"/>
  <c r="X198" i="8"/>
  <c r="W198" i="8"/>
  <c r="V198" i="8"/>
  <c r="U198" i="8"/>
  <c r="T198" i="8"/>
  <c r="S198" i="8"/>
  <c r="O198" i="8"/>
  <c r="K198" i="8"/>
  <c r="Z197" i="8"/>
  <c r="Y197" i="8"/>
  <c r="X197" i="8"/>
  <c r="W197" i="8"/>
  <c r="V197" i="8"/>
  <c r="S137" i="8" s="1"/>
  <c r="U197" i="8"/>
  <c r="T197" i="8"/>
  <c r="S197" i="8"/>
  <c r="S134" i="8" s="1"/>
  <c r="O197" i="8"/>
  <c r="K197" i="8"/>
  <c r="Z196" i="8"/>
  <c r="S141" i="8" s="1"/>
  <c r="Y196" i="8"/>
  <c r="X196" i="8"/>
  <c r="W196" i="8"/>
  <c r="V196" i="8"/>
  <c r="U196" i="8"/>
  <c r="T196" i="8"/>
  <c r="S196" i="8"/>
  <c r="O196" i="8"/>
  <c r="K196" i="8"/>
  <c r="B196" i="8"/>
  <c r="C196" i="8" s="1"/>
  <c r="B197" i="8" s="1"/>
  <c r="C197" i="8" s="1"/>
  <c r="B198" i="8" s="1"/>
  <c r="C198" i="8" s="1"/>
  <c r="B199" i="8" s="1"/>
  <c r="C199" i="8" s="1"/>
  <c r="B200" i="8" s="1"/>
  <c r="C200" i="8" s="1"/>
  <c r="B201" i="8" s="1"/>
  <c r="C201" i="8" s="1"/>
  <c r="B202" i="8" s="1"/>
  <c r="C202" i="8" s="1"/>
  <c r="B203" i="8" s="1"/>
  <c r="C203" i="8" s="1"/>
  <c r="B204" i="8" s="1"/>
  <c r="C204" i="8" s="1"/>
  <c r="B205" i="8" s="1"/>
  <c r="C205" i="8" s="1"/>
  <c r="B206" i="8" s="1"/>
  <c r="C206" i="8" s="1"/>
  <c r="A196" i="8"/>
  <c r="Z195" i="8"/>
  <c r="Y195" i="8"/>
  <c r="X195" i="8"/>
  <c r="W195" i="8"/>
  <c r="S138" i="8" s="1"/>
  <c r="V195" i="8"/>
  <c r="U195" i="8"/>
  <c r="T195" i="8"/>
  <c r="S195" i="8"/>
  <c r="O195" i="8"/>
  <c r="K195" i="8"/>
  <c r="Z194" i="8"/>
  <c r="Y194" i="8"/>
  <c r="X194" i="8"/>
  <c r="W194" i="8"/>
  <c r="V194" i="8"/>
  <c r="U194" i="8"/>
  <c r="T194" i="8"/>
  <c r="S194" i="8"/>
  <c r="O194" i="8"/>
  <c r="K194" i="8"/>
  <c r="Z193" i="8"/>
  <c r="Y193" i="8"/>
  <c r="X193" i="8"/>
  <c r="W193" i="8"/>
  <c r="V193" i="8"/>
  <c r="U193" i="8"/>
  <c r="T193" i="8"/>
  <c r="S193" i="8"/>
  <c r="O193" i="8"/>
  <c r="K193" i="8"/>
  <c r="Z192" i="8"/>
  <c r="Y192" i="8"/>
  <c r="X192" i="8"/>
  <c r="W192" i="8"/>
  <c r="V192" i="8"/>
  <c r="U192" i="8"/>
  <c r="T192" i="8"/>
  <c r="S192" i="8"/>
  <c r="O192" i="8"/>
  <c r="K192" i="8"/>
  <c r="Z191" i="8"/>
  <c r="Y191" i="8"/>
  <c r="X191" i="8"/>
  <c r="W191" i="8"/>
  <c r="V191" i="8"/>
  <c r="U191" i="8"/>
  <c r="T191" i="8"/>
  <c r="S191" i="8"/>
  <c r="O191" i="8"/>
  <c r="K191" i="8"/>
  <c r="Z190" i="8"/>
  <c r="Y190" i="8"/>
  <c r="X190" i="8"/>
  <c r="W190" i="8"/>
  <c r="V190" i="8"/>
  <c r="U190" i="8"/>
  <c r="T190" i="8"/>
  <c r="S190" i="8"/>
  <c r="O190" i="8"/>
  <c r="K190" i="8"/>
  <c r="Z189" i="8"/>
  <c r="Y189" i="8"/>
  <c r="X189" i="8"/>
  <c r="W189" i="8"/>
  <c r="V189" i="8"/>
  <c r="U189" i="8"/>
  <c r="T189" i="8"/>
  <c r="S189" i="8"/>
  <c r="O189" i="8"/>
  <c r="K189" i="8"/>
  <c r="Z188" i="8"/>
  <c r="Y188" i="8"/>
  <c r="X188" i="8"/>
  <c r="W188" i="8"/>
  <c r="V188" i="8"/>
  <c r="U188" i="8"/>
  <c r="T188" i="8"/>
  <c r="S188" i="8"/>
  <c r="O188" i="8"/>
  <c r="K188" i="8"/>
  <c r="Z187" i="8"/>
  <c r="Y187" i="8"/>
  <c r="X187" i="8"/>
  <c r="W187" i="8"/>
  <c r="V187" i="8"/>
  <c r="U187" i="8"/>
  <c r="T187" i="8"/>
  <c r="S187" i="8"/>
  <c r="O187" i="8"/>
  <c r="K187" i="8"/>
  <c r="Z186" i="8"/>
  <c r="R141" i="8" s="1"/>
  <c r="Y186" i="8"/>
  <c r="X186" i="8"/>
  <c r="R139" i="8" s="1"/>
  <c r="W186" i="8"/>
  <c r="V186" i="8"/>
  <c r="U186" i="8"/>
  <c r="T186" i="8"/>
  <c r="S186" i="8"/>
  <c r="R134" i="8" s="1"/>
  <c r="O186" i="8"/>
  <c r="K186" i="8"/>
  <c r="Z185" i="8"/>
  <c r="Y185" i="8"/>
  <c r="X185" i="8"/>
  <c r="W185" i="8"/>
  <c r="R138" i="8" s="1"/>
  <c r="V185" i="8"/>
  <c r="R137" i="8" s="1"/>
  <c r="U185" i="8"/>
  <c r="T185" i="8"/>
  <c r="S185" i="8"/>
  <c r="O185" i="8"/>
  <c r="K185" i="8"/>
  <c r="B185" i="8"/>
  <c r="C185" i="8" s="1"/>
  <c r="B186" i="8" s="1"/>
  <c r="C186" i="8" s="1"/>
  <c r="B187" i="8" s="1"/>
  <c r="C187" i="8" s="1"/>
  <c r="B188" i="8" s="1"/>
  <c r="C188" i="8" s="1"/>
  <c r="B189" i="8" s="1"/>
  <c r="C189" i="8" s="1"/>
  <c r="B190" i="8" s="1"/>
  <c r="C190" i="8" s="1"/>
  <c r="B191" i="8" s="1"/>
  <c r="C191" i="8" s="1"/>
  <c r="B192" i="8" s="1"/>
  <c r="C192" i="8" s="1"/>
  <c r="B193" i="8" s="1"/>
  <c r="C193" i="8" s="1"/>
  <c r="B194" i="8" s="1"/>
  <c r="C194" i="8" s="1"/>
  <c r="B195" i="8" s="1"/>
  <c r="C195" i="8" s="1"/>
  <c r="A185" i="8"/>
  <c r="Z184" i="8"/>
  <c r="Y184" i="8"/>
  <c r="R140" i="8" s="1"/>
  <c r="X184" i="8"/>
  <c r="W184" i="8"/>
  <c r="V184" i="8"/>
  <c r="U184" i="8"/>
  <c r="T184" i="8"/>
  <c r="R135" i="8" s="1"/>
  <c r="S184" i="8"/>
  <c r="O184" i="8"/>
  <c r="K184" i="8"/>
  <c r="Z183" i="8"/>
  <c r="Y183" i="8"/>
  <c r="X183" i="8"/>
  <c r="W183" i="8"/>
  <c r="V183" i="8"/>
  <c r="U183" i="8"/>
  <c r="T183" i="8"/>
  <c r="S183" i="8"/>
  <c r="O183" i="8"/>
  <c r="K183" i="8"/>
  <c r="Z182" i="8"/>
  <c r="Y182" i="8"/>
  <c r="X182" i="8"/>
  <c r="W182" i="8"/>
  <c r="V182" i="8"/>
  <c r="U182" i="8"/>
  <c r="T182" i="8"/>
  <c r="S182" i="8"/>
  <c r="O182" i="8"/>
  <c r="K182" i="8"/>
  <c r="Z181" i="8"/>
  <c r="Y181" i="8"/>
  <c r="X181" i="8"/>
  <c r="W181" i="8"/>
  <c r="V181" i="8"/>
  <c r="U181" i="8"/>
  <c r="T181" i="8"/>
  <c r="S181" i="8"/>
  <c r="O181" i="8"/>
  <c r="K181" i="8"/>
  <c r="Z180" i="8"/>
  <c r="Y180" i="8"/>
  <c r="X180" i="8"/>
  <c r="W180" i="8"/>
  <c r="V180" i="8"/>
  <c r="U180" i="8"/>
  <c r="T180" i="8"/>
  <c r="S180" i="8"/>
  <c r="O180" i="8"/>
  <c r="K180" i="8"/>
  <c r="Z179" i="8"/>
  <c r="Y179" i="8"/>
  <c r="X179" i="8"/>
  <c r="W179" i="8"/>
  <c r="V179" i="8"/>
  <c r="U179" i="8"/>
  <c r="T179" i="8"/>
  <c r="S179" i="8"/>
  <c r="O179" i="8"/>
  <c r="K179" i="8"/>
  <c r="Z178" i="8"/>
  <c r="Y178" i="8"/>
  <c r="X178" i="8"/>
  <c r="W178" i="8"/>
  <c r="V178" i="8"/>
  <c r="U178" i="8"/>
  <c r="T178" i="8"/>
  <c r="S178" i="8"/>
  <c r="O178" i="8"/>
  <c r="K178" i="8"/>
  <c r="Z177" i="8"/>
  <c r="Y177" i="8"/>
  <c r="X177" i="8"/>
  <c r="W177" i="8"/>
  <c r="V177" i="8"/>
  <c r="U177" i="8"/>
  <c r="T177" i="8"/>
  <c r="S177" i="8"/>
  <c r="O177" i="8"/>
  <c r="K177" i="8"/>
  <c r="Z176" i="8"/>
  <c r="Y176" i="8"/>
  <c r="X176" i="8"/>
  <c r="W176" i="8"/>
  <c r="V176" i="8"/>
  <c r="U176" i="8"/>
  <c r="T176" i="8"/>
  <c r="S176" i="8"/>
  <c r="O176" i="8"/>
  <c r="K176" i="8"/>
  <c r="Z175" i="8"/>
  <c r="Y175" i="8"/>
  <c r="X175" i="8"/>
  <c r="W175" i="8"/>
  <c r="Q138" i="8" s="1"/>
  <c r="V175" i="8"/>
  <c r="U175" i="8"/>
  <c r="Q136" i="8" s="1"/>
  <c r="T175" i="8"/>
  <c r="S175" i="8"/>
  <c r="O175" i="8"/>
  <c r="K175" i="8"/>
  <c r="C175" i="8"/>
  <c r="B176" i="8" s="1"/>
  <c r="C176" i="8" s="1"/>
  <c r="B177" i="8" s="1"/>
  <c r="C177" i="8" s="1"/>
  <c r="B178" i="8" s="1"/>
  <c r="C178" i="8" s="1"/>
  <c r="B179" i="8" s="1"/>
  <c r="C179" i="8" s="1"/>
  <c r="B180" i="8" s="1"/>
  <c r="C180" i="8" s="1"/>
  <c r="B181" i="8" s="1"/>
  <c r="C181" i="8" s="1"/>
  <c r="B182" i="8" s="1"/>
  <c r="C182" i="8" s="1"/>
  <c r="B183" i="8" s="1"/>
  <c r="C183" i="8" s="1"/>
  <c r="B184" i="8" s="1"/>
  <c r="C184" i="8" s="1"/>
  <c r="B175" i="8"/>
  <c r="Z174" i="8"/>
  <c r="Y174" i="8"/>
  <c r="X174" i="8"/>
  <c r="W174" i="8"/>
  <c r="V174" i="8"/>
  <c r="U174" i="8"/>
  <c r="T174" i="8"/>
  <c r="Q135" i="8" s="1"/>
  <c r="S174" i="8"/>
  <c r="Q134" i="8" s="1"/>
  <c r="O174" i="8"/>
  <c r="K174" i="8"/>
  <c r="C174" i="8"/>
  <c r="B174" i="8"/>
  <c r="A174" i="8"/>
  <c r="Z173" i="8"/>
  <c r="Y173" i="8"/>
  <c r="Q140" i="8" s="1"/>
  <c r="X173" i="8"/>
  <c r="Q139" i="8" s="1"/>
  <c r="W173" i="8"/>
  <c r="V173" i="8"/>
  <c r="Q137" i="8" s="1"/>
  <c r="U173" i="8"/>
  <c r="T173" i="8"/>
  <c r="S173" i="8"/>
  <c r="O173" i="8"/>
  <c r="K173" i="8"/>
  <c r="Z172" i="8"/>
  <c r="Y172" i="8"/>
  <c r="X172" i="8"/>
  <c r="W172" i="8"/>
  <c r="V172" i="8"/>
  <c r="U172" i="8"/>
  <c r="T172" i="8"/>
  <c r="S172" i="8"/>
  <c r="O172" i="8"/>
  <c r="K172" i="8"/>
  <c r="Z171" i="8"/>
  <c r="Y171" i="8"/>
  <c r="X171" i="8"/>
  <c r="W171" i="8"/>
  <c r="V171" i="8"/>
  <c r="U171" i="8"/>
  <c r="T171" i="8"/>
  <c r="S171" i="8"/>
  <c r="O171" i="8"/>
  <c r="K171" i="8"/>
  <c r="Z170" i="8"/>
  <c r="Y170" i="8"/>
  <c r="X170" i="8"/>
  <c r="W170" i="8"/>
  <c r="V170" i="8"/>
  <c r="U170" i="8"/>
  <c r="T170" i="8"/>
  <c r="S170" i="8"/>
  <c r="O170" i="8"/>
  <c r="K170" i="8"/>
  <c r="Z169" i="8"/>
  <c r="Y169" i="8"/>
  <c r="X169" i="8"/>
  <c r="W169" i="8"/>
  <c r="V169" i="8"/>
  <c r="U169" i="8"/>
  <c r="T169" i="8"/>
  <c r="S169" i="8"/>
  <c r="O169" i="8"/>
  <c r="K169" i="8"/>
  <c r="Z168" i="8"/>
  <c r="Y168" i="8"/>
  <c r="X168" i="8"/>
  <c r="W168" i="8"/>
  <c r="V168" i="8"/>
  <c r="U168" i="8"/>
  <c r="T168" i="8"/>
  <c r="S168" i="8"/>
  <c r="O168" i="8"/>
  <c r="K168" i="8"/>
  <c r="Z167" i="8"/>
  <c r="Y167" i="8"/>
  <c r="X167" i="8"/>
  <c r="W167" i="8"/>
  <c r="V167" i="8"/>
  <c r="T167" i="8"/>
  <c r="S167" i="8"/>
  <c r="O167" i="8"/>
  <c r="K167" i="8"/>
  <c r="U167" i="8" s="1"/>
  <c r="Z166" i="8"/>
  <c r="Y166" i="8"/>
  <c r="X166" i="8"/>
  <c r="W166" i="8"/>
  <c r="V166" i="8"/>
  <c r="T166" i="8"/>
  <c r="S166" i="8"/>
  <c r="O166" i="8"/>
  <c r="K166" i="8"/>
  <c r="U166" i="8" s="1"/>
  <c r="Z165" i="8"/>
  <c r="Y165" i="8"/>
  <c r="X165" i="8"/>
  <c r="W165" i="8"/>
  <c r="V165" i="8"/>
  <c r="T165" i="8"/>
  <c r="S165" i="8"/>
  <c r="O165" i="8"/>
  <c r="K165" i="8"/>
  <c r="U165" i="8" s="1"/>
  <c r="Z164" i="8"/>
  <c r="Y164" i="8"/>
  <c r="X164" i="8"/>
  <c r="W164" i="8"/>
  <c r="V164" i="8"/>
  <c r="U164" i="8"/>
  <c r="T164" i="8"/>
  <c r="O164" i="8"/>
  <c r="K164" i="8"/>
  <c r="S164" i="8" s="1"/>
  <c r="Z163" i="8"/>
  <c r="Y163" i="8"/>
  <c r="X163" i="8"/>
  <c r="W163" i="8"/>
  <c r="V163" i="8"/>
  <c r="U163" i="8"/>
  <c r="T163" i="8"/>
  <c r="S163" i="8"/>
  <c r="O163" i="8"/>
  <c r="K163" i="8"/>
  <c r="Z162" i="8"/>
  <c r="Y162" i="8"/>
  <c r="X162" i="8"/>
  <c r="W162" i="8"/>
  <c r="V162" i="8"/>
  <c r="U162" i="8"/>
  <c r="T162" i="8"/>
  <c r="O162" i="8"/>
  <c r="K162" i="8"/>
  <c r="S162" i="8" s="1"/>
  <c r="B162" i="8"/>
  <c r="C162" i="8" s="1"/>
  <c r="B163" i="8" s="1"/>
  <c r="C163" i="8" s="1"/>
  <c r="B164" i="8" s="1"/>
  <c r="C164" i="8" s="1"/>
  <c r="B165" i="8" s="1"/>
  <c r="C165" i="8" s="1"/>
  <c r="B166" i="8" s="1"/>
  <c r="C166" i="8" s="1"/>
  <c r="B167" i="8" s="1"/>
  <c r="C167" i="8" s="1"/>
  <c r="B168" i="8" s="1"/>
  <c r="C168" i="8" s="1"/>
  <c r="B169" i="8" s="1"/>
  <c r="C169" i="8" s="1"/>
  <c r="B170" i="8" s="1"/>
  <c r="C170" i="8" s="1"/>
  <c r="B171" i="8" s="1"/>
  <c r="C171" i="8" s="1"/>
  <c r="B172" i="8" s="1"/>
  <c r="C172" i="8" s="1"/>
  <c r="B173" i="8" s="1"/>
  <c r="C173" i="8" s="1"/>
  <c r="A162" i="8"/>
  <c r="L158" i="8"/>
  <c r="K157" i="8"/>
  <c r="K156" i="8"/>
  <c r="K155" i="8"/>
  <c r="K154" i="8"/>
  <c r="K153" i="8"/>
  <c r="K152" i="8"/>
  <c r="L146" i="8"/>
  <c r="K146" i="8"/>
  <c r="G146" i="8"/>
  <c r="F146" i="8"/>
  <c r="D146" i="8"/>
  <c r="A146" i="8"/>
  <c r="K144" i="8"/>
  <c r="G144" i="8"/>
  <c r="F144" i="8"/>
  <c r="D144" i="8"/>
  <c r="A144" i="8"/>
  <c r="K142" i="8"/>
  <c r="G142" i="8" s="1"/>
  <c r="F142" i="8"/>
  <c r="D142" i="8"/>
  <c r="A142" i="8"/>
  <c r="Q141" i="8"/>
  <c r="U140" i="8"/>
  <c r="S140" i="8"/>
  <c r="K140" i="8"/>
  <c r="G140" i="8" s="1"/>
  <c r="F140" i="8"/>
  <c r="D140" i="8"/>
  <c r="A140" i="8"/>
  <c r="S139" i="8"/>
  <c r="U138" i="8"/>
  <c r="K138" i="8"/>
  <c r="G138" i="8" s="1"/>
  <c r="F138" i="8"/>
  <c r="D138" i="8"/>
  <c r="A138" i="8"/>
  <c r="U136" i="8"/>
  <c r="S136" i="8"/>
  <c r="R136" i="8"/>
  <c r="K136" i="8"/>
  <c r="N19" i="32" s="1"/>
  <c r="F136" i="8"/>
  <c r="D136" i="8"/>
  <c r="N21" i="32" s="1"/>
  <c r="A136" i="8"/>
  <c r="S135" i="8"/>
  <c r="U134" i="8"/>
  <c r="U142" i="8" s="1"/>
  <c r="Z113" i="8"/>
  <c r="Y113" i="8"/>
  <c r="X113" i="8"/>
  <c r="W113" i="8"/>
  <c r="V113" i="8"/>
  <c r="U113" i="8"/>
  <c r="T113" i="8"/>
  <c r="S113" i="8"/>
  <c r="O113" i="8"/>
  <c r="K113" i="8"/>
  <c r="Z112" i="8"/>
  <c r="Y112" i="8"/>
  <c r="X112" i="8"/>
  <c r="W112" i="8"/>
  <c r="V112" i="8"/>
  <c r="U112" i="8"/>
  <c r="T112" i="8"/>
  <c r="S112" i="8"/>
  <c r="O112" i="8"/>
  <c r="K112" i="8"/>
  <c r="Z111" i="8"/>
  <c r="Y111" i="8"/>
  <c r="X111" i="8"/>
  <c r="W111" i="8"/>
  <c r="V111" i="8"/>
  <c r="U111" i="8"/>
  <c r="T111" i="8"/>
  <c r="S111" i="8"/>
  <c r="O111" i="8"/>
  <c r="K111" i="8"/>
  <c r="Z110" i="8"/>
  <c r="Y110" i="8"/>
  <c r="X110" i="8"/>
  <c r="W110" i="8"/>
  <c r="V110" i="8"/>
  <c r="U110" i="8"/>
  <c r="T110" i="8"/>
  <c r="S110" i="8"/>
  <c r="O110" i="8"/>
  <c r="K110" i="8"/>
  <c r="Z109" i="8"/>
  <c r="Y109" i="8"/>
  <c r="X109" i="8"/>
  <c r="W109" i="8"/>
  <c r="V109" i="8"/>
  <c r="U109" i="8"/>
  <c r="T109" i="8"/>
  <c r="S109" i="8"/>
  <c r="O109" i="8"/>
  <c r="K109" i="8"/>
  <c r="Z108" i="8"/>
  <c r="Y108" i="8"/>
  <c r="X108" i="8"/>
  <c r="W108" i="8"/>
  <c r="V108" i="8"/>
  <c r="U108" i="8"/>
  <c r="T108" i="8"/>
  <c r="S108" i="8"/>
  <c r="O108" i="8"/>
  <c r="K108" i="8"/>
  <c r="Z107" i="8"/>
  <c r="Y107" i="8"/>
  <c r="X107" i="8"/>
  <c r="W107" i="8"/>
  <c r="V107" i="8"/>
  <c r="U107" i="8"/>
  <c r="T107" i="8"/>
  <c r="S107" i="8"/>
  <c r="O107" i="8"/>
  <c r="K107" i="8"/>
  <c r="Z106" i="8"/>
  <c r="Y106" i="8"/>
  <c r="X106" i="8"/>
  <c r="W106" i="8"/>
  <c r="U23" i="8" s="1"/>
  <c r="V106" i="8"/>
  <c r="U106" i="8"/>
  <c r="T106" i="8"/>
  <c r="U20" i="8" s="1"/>
  <c r="S106" i="8"/>
  <c r="O106" i="8"/>
  <c r="K106" i="8"/>
  <c r="Z105" i="8"/>
  <c r="Y105" i="8"/>
  <c r="U25" i="8" s="1"/>
  <c r="X105" i="8"/>
  <c r="W105" i="8"/>
  <c r="V105" i="8"/>
  <c r="U22" i="8" s="1"/>
  <c r="U105" i="8"/>
  <c r="T105" i="8"/>
  <c r="S105" i="8"/>
  <c r="O105" i="8"/>
  <c r="K105" i="8"/>
  <c r="Z104" i="8"/>
  <c r="Y104" i="8"/>
  <c r="X104" i="8"/>
  <c r="W104" i="8"/>
  <c r="V104" i="8"/>
  <c r="U104" i="8"/>
  <c r="T104" i="8"/>
  <c r="S104" i="8"/>
  <c r="U19" i="8" s="1"/>
  <c r="O104" i="8"/>
  <c r="K104" i="8"/>
  <c r="Z103" i="8"/>
  <c r="U26" i="8" s="1"/>
  <c r="Y103" i="8"/>
  <c r="X103" i="8"/>
  <c r="W103" i="8"/>
  <c r="V103" i="8"/>
  <c r="U103" i="8"/>
  <c r="T103" i="8"/>
  <c r="S103" i="8"/>
  <c r="O103" i="8"/>
  <c r="K103" i="8"/>
  <c r="A103" i="8"/>
  <c r="Z102" i="8"/>
  <c r="Y102" i="8"/>
  <c r="X102" i="8"/>
  <c r="U24" i="8" s="1"/>
  <c r="W102" i="8"/>
  <c r="V102" i="8"/>
  <c r="U102" i="8"/>
  <c r="U21" i="8" s="1"/>
  <c r="T102" i="8"/>
  <c r="S102" i="8"/>
  <c r="O102" i="8"/>
  <c r="K102" i="8"/>
  <c r="Z101" i="8"/>
  <c r="Y101" i="8"/>
  <c r="X101" i="8"/>
  <c r="W101" i="8"/>
  <c r="V101" i="8"/>
  <c r="U101" i="8"/>
  <c r="T101" i="8"/>
  <c r="S101" i="8"/>
  <c r="O101" i="8"/>
  <c r="K101" i="8"/>
  <c r="Z100" i="8"/>
  <c r="Y100" i="8"/>
  <c r="X100" i="8"/>
  <c r="W100" i="8"/>
  <c r="V100" i="8"/>
  <c r="U100" i="8"/>
  <c r="T100" i="8"/>
  <c r="S100" i="8"/>
  <c r="O100" i="8"/>
  <c r="K100" i="8"/>
  <c r="Z99" i="8"/>
  <c r="Y99" i="8"/>
  <c r="X99" i="8"/>
  <c r="W99" i="8"/>
  <c r="V99" i="8"/>
  <c r="U99" i="8"/>
  <c r="T99" i="8"/>
  <c r="S99" i="8"/>
  <c r="O99" i="8"/>
  <c r="K99" i="8"/>
  <c r="Z98" i="8"/>
  <c r="Y98" i="8"/>
  <c r="X98" i="8"/>
  <c r="W98" i="8"/>
  <c r="V98" i="8"/>
  <c r="U98" i="8"/>
  <c r="T98" i="8"/>
  <c r="S98" i="8"/>
  <c r="O98" i="8"/>
  <c r="K98" i="8"/>
  <c r="Z97" i="8"/>
  <c r="Y97" i="8"/>
  <c r="X97" i="8"/>
  <c r="W97" i="8"/>
  <c r="V97" i="8"/>
  <c r="U97" i="8"/>
  <c r="T97" i="8"/>
  <c r="S97" i="8"/>
  <c r="O97" i="8"/>
  <c r="K97" i="8"/>
  <c r="Z96" i="8"/>
  <c r="Y96" i="8"/>
  <c r="X96" i="8"/>
  <c r="W96" i="8"/>
  <c r="V96" i="8"/>
  <c r="U96" i="8"/>
  <c r="T96" i="8"/>
  <c r="S96" i="8"/>
  <c r="O96" i="8"/>
  <c r="K96" i="8"/>
  <c r="Z95" i="8"/>
  <c r="Y95" i="8"/>
  <c r="X95" i="8"/>
  <c r="W95" i="8"/>
  <c r="V95" i="8"/>
  <c r="U95" i="8"/>
  <c r="T95" i="8"/>
  <c r="S95" i="8"/>
  <c r="T19" i="8" s="1"/>
  <c r="O95" i="8"/>
  <c r="K95" i="8"/>
  <c r="Z94" i="8"/>
  <c r="Y94" i="8"/>
  <c r="X94" i="8"/>
  <c r="T24" i="8" s="1"/>
  <c r="W94" i="8"/>
  <c r="V94" i="8"/>
  <c r="U94" i="8"/>
  <c r="T21" i="8" s="1"/>
  <c r="T94" i="8"/>
  <c r="S94" i="8"/>
  <c r="O94" i="8"/>
  <c r="K94" i="8"/>
  <c r="Z93" i="8"/>
  <c r="T26" i="8" s="1"/>
  <c r="Y93" i="8"/>
  <c r="X93" i="8"/>
  <c r="W93" i="8"/>
  <c r="V93" i="8"/>
  <c r="U93" i="8"/>
  <c r="T93" i="8"/>
  <c r="S93" i="8"/>
  <c r="O93" i="8"/>
  <c r="K93" i="8"/>
  <c r="Z92" i="8"/>
  <c r="Y92" i="8"/>
  <c r="T25" i="8" s="1"/>
  <c r="X92" i="8"/>
  <c r="W92" i="8"/>
  <c r="V92" i="8"/>
  <c r="U92" i="8"/>
  <c r="T92" i="8"/>
  <c r="S92" i="8"/>
  <c r="O92" i="8"/>
  <c r="K92" i="8"/>
  <c r="A92" i="8"/>
  <c r="Z91" i="8"/>
  <c r="Y91" i="8"/>
  <c r="X91" i="8"/>
  <c r="W91" i="8"/>
  <c r="T23" i="8" s="1"/>
  <c r="V91" i="8"/>
  <c r="T22" i="8" s="1"/>
  <c r="U91" i="8"/>
  <c r="T91" i="8"/>
  <c r="T20" i="8" s="1"/>
  <c r="S91" i="8"/>
  <c r="O91" i="8"/>
  <c r="K91" i="8"/>
  <c r="Z90" i="8"/>
  <c r="Y90" i="8"/>
  <c r="X90" i="8"/>
  <c r="W90" i="8"/>
  <c r="V90" i="8"/>
  <c r="U90" i="8"/>
  <c r="T90" i="8"/>
  <c r="S90" i="8"/>
  <c r="O90" i="8"/>
  <c r="K90" i="8"/>
  <c r="Z89" i="8"/>
  <c r="Y89" i="8"/>
  <c r="X89" i="8"/>
  <c r="W89" i="8"/>
  <c r="V89" i="8"/>
  <c r="U89" i="8"/>
  <c r="T89" i="8"/>
  <c r="S89" i="8"/>
  <c r="O89" i="8"/>
  <c r="K89" i="8"/>
  <c r="Z88" i="8"/>
  <c r="Y88" i="8"/>
  <c r="X88" i="8"/>
  <c r="W88" i="8"/>
  <c r="V88" i="8"/>
  <c r="U88" i="8"/>
  <c r="T88" i="8"/>
  <c r="S88" i="8"/>
  <c r="O88" i="8"/>
  <c r="K88" i="8"/>
  <c r="Z87" i="8"/>
  <c r="Y87" i="8"/>
  <c r="X87" i="8"/>
  <c r="W87" i="8"/>
  <c r="V87" i="8"/>
  <c r="U87" i="8"/>
  <c r="T87" i="8"/>
  <c r="S87" i="8"/>
  <c r="O87" i="8"/>
  <c r="K87" i="8"/>
  <c r="Z86" i="8"/>
  <c r="Y86" i="8"/>
  <c r="X86" i="8"/>
  <c r="W86" i="8"/>
  <c r="V86" i="8"/>
  <c r="U86" i="8"/>
  <c r="T86" i="8"/>
  <c r="S86" i="8"/>
  <c r="O86" i="8"/>
  <c r="K86" i="8"/>
  <c r="Z85" i="8"/>
  <c r="Y85" i="8"/>
  <c r="X85" i="8"/>
  <c r="W85" i="8"/>
  <c r="V85" i="8"/>
  <c r="U85" i="8"/>
  <c r="T85" i="8"/>
  <c r="S85" i="8"/>
  <c r="O85" i="8"/>
  <c r="K85" i="8"/>
  <c r="Z84" i="8"/>
  <c r="Y84" i="8"/>
  <c r="X84" i="8"/>
  <c r="W84" i="8"/>
  <c r="V84" i="8"/>
  <c r="U84" i="8"/>
  <c r="T84" i="8"/>
  <c r="S84" i="8"/>
  <c r="O84" i="8"/>
  <c r="K84" i="8"/>
  <c r="Z83" i="8"/>
  <c r="Y83" i="8"/>
  <c r="X83" i="8"/>
  <c r="W83" i="8"/>
  <c r="V83" i="8"/>
  <c r="U83" i="8"/>
  <c r="T83" i="8"/>
  <c r="S83" i="8"/>
  <c r="O83" i="8"/>
  <c r="K83" i="8"/>
  <c r="Z82" i="8"/>
  <c r="Y82" i="8"/>
  <c r="X82" i="8"/>
  <c r="W82" i="8"/>
  <c r="V82" i="8"/>
  <c r="U82" i="8"/>
  <c r="T82" i="8"/>
  <c r="S82" i="8"/>
  <c r="S19" i="8" s="1"/>
  <c r="O82" i="8"/>
  <c r="K82" i="8"/>
  <c r="Z81" i="8"/>
  <c r="Y81" i="8"/>
  <c r="X81" i="8"/>
  <c r="W81" i="8"/>
  <c r="V81" i="8"/>
  <c r="U81" i="8"/>
  <c r="T81" i="8"/>
  <c r="S81" i="8"/>
  <c r="O81" i="8"/>
  <c r="K81" i="8"/>
  <c r="B81" i="8"/>
  <c r="C81" i="8" s="1"/>
  <c r="B82" i="8" s="1"/>
  <c r="C82" i="8" s="1"/>
  <c r="B83" i="8" s="1"/>
  <c r="C83" i="8" s="1"/>
  <c r="B84" i="8" s="1"/>
  <c r="C84" i="8" s="1"/>
  <c r="B85" i="8" s="1"/>
  <c r="C85" i="8" s="1"/>
  <c r="B86" i="8" s="1"/>
  <c r="C86" i="8" s="1"/>
  <c r="B87" i="8" s="1"/>
  <c r="C87" i="8" s="1"/>
  <c r="B88" i="8" s="1"/>
  <c r="C88" i="8" s="1"/>
  <c r="B89" i="8" s="1"/>
  <c r="C89" i="8" s="1"/>
  <c r="B90" i="8" s="1"/>
  <c r="C90" i="8" s="1"/>
  <c r="B91" i="8" s="1"/>
  <c r="C91" i="8" s="1"/>
  <c r="A81" i="8"/>
  <c r="Z80" i="8"/>
  <c r="Y80" i="8"/>
  <c r="X80" i="8"/>
  <c r="W80" i="8"/>
  <c r="V80" i="8"/>
  <c r="U80" i="8"/>
  <c r="T80" i="8"/>
  <c r="S80" i="8"/>
  <c r="O80" i="8"/>
  <c r="K80" i="8"/>
  <c r="Z79" i="8"/>
  <c r="Y79" i="8"/>
  <c r="X79" i="8"/>
  <c r="W79" i="8"/>
  <c r="V79" i="8"/>
  <c r="U79" i="8"/>
  <c r="T79" i="8"/>
  <c r="S79" i="8"/>
  <c r="O79" i="8"/>
  <c r="K79" i="8"/>
  <c r="Z78" i="8"/>
  <c r="Y78" i="8"/>
  <c r="X78" i="8"/>
  <c r="W78" i="8"/>
  <c r="V78" i="8"/>
  <c r="U78" i="8"/>
  <c r="T78" i="8"/>
  <c r="S78" i="8"/>
  <c r="O78" i="8"/>
  <c r="K78" i="8"/>
  <c r="Z77" i="8"/>
  <c r="Y77" i="8"/>
  <c r="X77" i="8"/>
  <c r="W77" i="8"/>
  <c r="V77" i="8"/>
  <c r="U77" i="8"/>
  <c r="T77" i="8"/>
  <c r="S77" i="8"/>
  <c r="O77" i="8"/>
  <c r="K77" i="8"/>
  <c r="Z76" i="8"/>
  <c r="Y76" i="8"/>
  <c r="X76" i="8"/>
  <c r="W76" i="8"/>
  <c r="V76" i="8"/>
  <c r="U76" i="8"/>
  <c r="T76" i="8"/>
  <c r="S76" i="8"/>
  <c r="O76" i="8"/>
  <c r="K76" i="8"/>
  <c r="Z75" i="8"/>
  <c r="Y75" i="8"/>
  <c r="X75" i="8"/>
  <c r="W75" i="8"/>
  <c r="V75" i="8"/>
  <c r="U75" i="8"/>
  <c r="T75" i="8"/>
  <c r="S75" i="8"/>
  <c r="O75" i="8"/>
  <c r="K75" i="8"/>
  <c r="Z74" i="8"/>
  <c r="Y74" i="8"/>
  <c r="X74" i="8"/>
  <c r="W74" i="8"/>
  <c r="V74" i="8"/>
  <c r="U74" i="8"/>
  <c r="T74" i="8"/>
  <c r="S74" i="8"/>
  <c r="O74" i="8"/>
  <c r="K74" i="8"/>
  <c r="Z73" i="8"/>
  <c r="Y73" i="8"/>
  <c r="X73" i="8"/>
  <c r="W73" i="8"/>
  <c r="V73" i="8"/>
  <c r="U73" i="8"/>
  <c r="T73" i="8"/>
  <c r="S73" i="8"/>
  <c r="O73" i="8"/>
  <c r="K73" i="8"/>
  <c r="Z72" i="8"/>
  <c r="Y72" i="8"/>
  <c r="X72" i="8"/>
  <c r="W72" i="8"/>
  <c r="V72" i="8"/>
  <c r="U72" i="8"/>
  <c r="T72" i="8"/>
  <c r="S72" i="8"/>
  <c r="O72" i="8"/>
  <c r="K72" i="8"/>
  <c r="Z71" i="8"/>
  <c r="Y71" i="8"/>
  <c r="X71" i="8"/>
  <c r="R24" i="8" s="1"/>
  <c r="W71" i="8"/>
  <c r="V71" i="8"/>
  <c r="U71" i="8"/>
  <c r="T71" i="8"/>
  <c r="S71" i="8"/>
  <c r="O71" i="8"/>
  <c r="K71" i="8"/>
  <c r="Z70" i="8"/>
  <c r="Y70" i="8"/>
  <c r="X70" i="8"/>
  <c r="W70" i="8"/>
  <c r="V70" i="8"/>
  <c r="U70" i="8"/>
  <c r="T70" i="8"/>
  <c r="R20" i="8" s="1"/>
  <c r="S70" i="8"/>
  <c r="O70" i="8"/>
  <c r="K70" i="8"/>
  <c r="B70" i="8"/>
  <c r="C70" i="8" s="1"/>
  <c r="B71" i="8" s="1"/>
  <c r="C71" i="8" s="1"/>
  <c r="B72" i="8" s="1"/>
  <c r="C72" i="8" s="1"/>
  <c r="B73" i="8" s="1"/>
  <c r="C73" i="8" s="1"/>
  <c r="B74" i="8" s="1"/>
  <c r="C74" i="8" s="1"/>
  <c r="B75" i="8" s="1"/>
  <c r="C75" i="8" s="1"/>
  <c r="B76" i="8" s="1"/>
  <c r="C76" i="8" s="1"/>
  <c r="B77" i="8" s="1"/>
  <c r="C77" i="8" s="1"/>
  <c r="B78" i="8" s="1"/>
  <c r="C78" i="8" s="1"/>
  <c r="B79" i="8" s="1"/>
  <c r="C79" i="8" s="1"/>
  <c r="B80" i="8" s="1"/>
  <c r="C80" i="8" s="1"/>
  <c r="A70" i="8"/>
  <c r="Z69" i="8"/>
  <c r="Y69" i="8"/>
  <c r="R25" i="8" s="1"/>
  <c r="X69" i="8"/>
  <c r="W69" i="8"/>
  <c r="V69" i="8"/>
  <c r="U69" i="8"/>
  <c r="T69" i="8"/>
  <c r="S69" i="8"/>
  <c r="O69" i="8"/>
  <c r="K69" i="8"/>
  <c r="Z68" i="8"/>
  <c r="Y68" i="8"/>
  <c r="X68" i="8"/>
  <c r="W68" i="8"/>
  <c r="V68" i="8"/>
  <c r="U68" i="8"/>
  <c r="T68" i="8"/>
  <c r="S68" i="8"/>
  <c r="O68" i="8"/>
  <c r="K68" i="8"/>
  <c r="Z67" i="8"/>
  <c r="Y67" i="8"/>
  <c r="X67" i="8"/>
  <c r="W67" i="8"/>
  <c r="V67" i="8"/>
  <c r="U67" i="8"/>
  <c r="T67" i="8"/>
  <c r="S67" i="8"/>
  <c r="O67" i="8"/>
  <c r="K67" i="8"/>
  <c r="Z66" i="8"/>
  <c r="Y66" i="8"/>
  <c r="X66" i="8"/>
  <c r="W66" i="8"/>
  <c r="V66" i="8"/>
  <c r="U66" i="8"/>
  <c r="T66" i="8"/>
  <c r="S66" i="8"/>
  <c r="O66" i="8"/>
  <c r="K66" i="8"/>
  <c r="Z65" i="8"/>
  <c r="Y65" i="8"/>
  <c r="X65" i="8"/>
  <c r="W65" i="8"/>
  <c r="V65" i="8"/>
  <c r="U65" i="8"/>
  <c r="T65" i="8"/>
  <c r="S65" i="8"/>
  <c r="O65" i="8"/>
  <c r="K65" i="8"/>
  <c r="Z64" i="8"/>
  <c r="Y64" i="8"/>
  <c r="X64" i="8"/>
  <c r="W64" i="8"/>
  <c r="V64" i="8"/>
  <c r="U64" i="8"/>
  <c r="T64" i="8"/>
  <c r="S64" i="8"/>
  <c r="O64" i="8"/>
  <c r="K64" i="8"/>
  <c r="Z63" i="8"/>
  <c r="Y63" i="8"/>
  <c r="X63" i="8"/>
  <c r="W63" i="8"/>
  <c r="V63" i="8"/>
  <c r="U63" i="8"/>
  <c r="T63" i="8"/>
  <c r="S63" i="8"/>
  <c r="O63" i="8"/>
  <c r="K63" i="8"/>
  <c r="Z62" i="8"/>
  <c r="Y62" i="8"/>
  <c r="X62" i="8"/>
  <c r="W62" i="8"/>
  <c r="V62" i="8"/>
  <c r="U62" i="8"/>
  <c r="T62" i="8"/>
  <c r="S62" i="8"/>
  <c r="O62" i="8"/>
  <c r="K62" i="8"/>
  <c r="Z61" i="8"/>
  <c r="Y61" i="8"/>
  <c r="X61" i="8"/>
  <c r="W61" i="8"/>
  <c r="V61" i="8"/>
  <c r="U61" i="8"/>
  <c r="T61" i="8"/>
  <c r="S61" i="8"/>
  <c r="O61" i="8"/>
  <c r="K61" i="8"/>
  <c r="Z60" i="8"/>
  <c r="Q26" i="8" s="1"/>
  <c r="Y60" i="8"/>
  <c r="X60" i="8"/>
  <c r="W60" i="8"/>
  <c r="V60" i="8"/>
  <c r="U60" i="8"/>
  <c r="T60" i="8"/>
  <c r="Q20" i="8" s="1"/>
  <c r="S60" i="8"/>
  <c r="O60" i="8"/>
  <c r="K60" i="8"/>
  <c r="Z59" i="8"/>
  <c r="Y59" i="8"/>
  <c r="X59" i="8"/>
  <c r="W59" i="8"/>
  <c r="V59" i="8"/>
  <c r="U59" i="8"/>
  <c r="T59" i="8"/>
  <c r="S59" i="8"/>
  <c r="O59" i="8"/>
  <c r="K59" i="8"/>
  <c r="C59" i="8"/>
  <c r="B60" i="8" s="1"/>
  <c r="C60" i="8" s="1"/>
  <c r="B61" i="8" s="1"/>
  <c r="C61" i="8" s="1"/>
  <c r="B62" i="8" s="1"/>
  <c r="C62" i="8" s="1"/>
  <c r="B63" i="8" s="1"/>
  <c r="C63" i="8" s="1"/>
  <c r="B64" i="8" s="1"/>
  <c r="C64" i="8" s="1"/>
  <c r="B65" i="8" s="1"/>
  <c r="C65" i="8" s="1"/>
  <c r="B66" i="8" s="1"/>
  <c r="C66" i="8" s="1"/>
  <c r="B67" i="8" s="1"/>
  <c r="C67" i="8" s="1"/>
  <c r="B68" i="8" s="1"/>
  <c r="C68" i="8" s="1"/>
  <c r="B69" i="8" s="1"/>
  <c r="C69" i="8" s="1"/>
  <c r="B59" i="8"/>
  <c r="A59" i="8"/>
  <c r="Z58" i="8"/>
  <c r="Y58" i="8"/>
  <c r="X58" i="8"/>
  <c r="W58" i="8"/>
  <c r="V58" i="8"/>
  <c r="U58" i="8"/>
  <c r="T58" i="8"/>
  <c r="S58" i="8"/>
  <c r="O58" i="8"/>
  <c r="K58" i="8"/>
  <c r="Z57" i="8"/>
  <c r="Y57" i="8"/>
  <c r="X57" i="8"/>
  <c r="W57" i="8"/>
  <c r="V57" i="8"/>
  <c r="U57" i="8"/>
  <c r="T57" i="8"/>
  <c r="S57" i="8"/>
  <c r="O57" i="8"/>
  <c r="K57" i="8"/>
  <c r="Z56" i="8"/>
  <c r="Y56" i="8"/>
  <c r="X56" i="8"/>
  <c r="W56" i="8"/>
  <c r="V56" i="8"/>
  <c r="U56" i="8"/>
  <c r="T56" i="8"/>
  <c r="S56" i="8"/>
  <c r="O56" i="8"/>
  <c r="K56" i="8"/>
  <c r="Z55" i="8"/>
  <c r="Y55" i="8"/>
  <c r="X55" i="8"/>
  <c r="W55" i="8"/>
  <c r="V55" i="8"/>
  <c r="U55" i="8"/>
  <c r="T55" i="8"/>
  <c r="S55" i="8"/>
  <c r="O55" i="8"/>
  <c r="K55" i="8"/>
  <c r="Z54" i="8"/>
  <c r="Y54" i="8"/>
  <c r="X54" i="8"/>
  <c r="W54" i="8"/>
  <c r="V54" i="8"/>
  <c r="U54" i="8"/>
  <c r="T54" i="8"/>
  <c r="O54" i="8"/>
  <c r="K54" i="8"/>
  <c r="S54" i="8" s="1"/>
  <c r="Z53" i="8"/>
  <c r="Y53" i="8"/>
  <c r="X53" i="8"/>
  <c r="W53" i="8"/>
  <c r="V53" i="8"/>
  <c r="T53" i="8"/>
  <c r="S53" i="8"/>
  <c r="O53" i="8"/>
  <c r="K53" i="8"/>
  <c r="U53" i="8" s="1"/>
  <c r="Z52" i="8"/>
  <c r="Y52" i="8"/>
  <c r="X52" i="8"/>
  <c r="W52" i="8"/>
  <c r="V52" i="8"/>
  <c r="T52" i="8"/>
  <c r="S52" i="8"/>
  <c r="O52" i="8"/>
  <c r="K52" i="8"/>
  <c r="U52" i="8" s="1"/>
  <c r="Z51" i="8"/>
  <c r="Y51" i="8"/>
  <c r="X51" i="8"/>
  <c r="W51" i="8"/>
  <c r="V51" i="8"/>
  <c r="T51" i="8"/>
  <c r="S51" i="8"/>
  <c r="O51" i="8"/>
  <c r="K51" i="8"/>
  <c r="U51" i="8" s="1"/>
  <c r="Z50" i="8"/>
  <c r="Y50" i="8"/>
  <c r="X50" i="8"/>
  <c r="W50" i="8"/>
  <c r="V50" i="8"/>
  <c r="U50" i="8"/>
  <c r="T50" i="8"/>
  <c r="O50" i="8"/>
  <c r="K50" i="8"/>
  <c r="S50" i="8" s="1"/>
  <c r="Y49" i="8"/>
  <c r="X49" i="8"/>
  <c r="W49" i="8"/>
  <c r="V49" i="8"/>
  <c r="U49" i="8"/>
  <c r="T49" i="8"/>
  <c r="S49" i="8"/>
  <c r="O49" i="8"/>
  <c r="K49" i="8"/>
  <c r="Z49" i="8" s="1"/>
  <c r="Z48" i="8"/>
  <c r="Y48" i="8"/>
  <c r="X48" i="8"/>
  <c r="W48" i="8"/>
  <c r="V48" i="8"/>
  <c r="U48" i="8"/>
  <c r="T48" i="8"/>
  <c r="S48" i="8"/>
  <c r="O48" i="8"/>
  <c r="K48" i="8"/>
  <c r="Z47" i="8"/>
  <c r="Y47" i="8"/>
  <c r="X47" i="8"/>
  <c r="W47" i="8"/>
  <c r="V47" i="8"/>
  <c r="U47" i="8"/>
  <c r="T47" i="8"/>
  <c r="O47" i="8"/>
  <c r="K47" i="8"/>
  <c r="S47" i="8" s="1"/>
  <c r="B47" i="8"/>
  <c r="C47" i="8" s="1"/>
  <c r="B48" i="8" s="1"/>
  <c r="C48" i="8" s="1"/>
  <c r="B49" i="8" s="1"/>
  <c r="C49" i="8" s="1"/>
  <c r="B50" i="8" s="1"/>
  <c r="C50" i="8" s="1"/>
  <c r="B51" i="8" s="1"/>
  <c r="C51" i="8" s="1"/>
  <c r="B52" i="8" s="1"/>
  <c r="C52" i="8" s="1"/>
  <c r="B53" i="8" s="1"/>
  <c r="C53" i="8" s="1"/>
  <c r="B54" i="8" s="1"/>
  <c r="C54" i="8" s="1"/>
  <c r="B55" i="8" s="1"/>
  <c r="C55" i="8" s="1"/>
  <c r="B56" i="8" s="1"/>
  <c r="C56" i="8" s="1"/>
  <c r="B57" i="8" s="1"/>
  <c r="C57" i="8" s="1"/>
  <c r="B58" i="8" s="1"/>
  <c r="C58" i="8" s="1"/>
  <c r="A47" i="8"/>
  <c r="L43" i="8"/>
  <c r="K42" i="8"/>
  <c r="K41" i="8"/>
  <c r="K40" i="8"/>
  <c r="K39" i="8"/>
  <c r="K38" i="8"/>
  <c r="K37" i="8"/>
  <c r="K43" i="8" s="1"/>
  <c r="L31" i="8"/>
  <c r="K31" i="8"/>
  <c r="G31" i="8"/>
  <c r="F31" i="8"/>
  <c r="D31" i="8"/>
  <c r="A31" i="8"/>
  <c r="L29" i="8"/>
  <c r="K29" i="8"/>
  <c r="G29" i="8"/>
  <c r="F29" i="8"/>
  <c r="D29" i="8"/>
  <c r="A29" i="8"/>
  <c r="L27" i="8"/>
  <c r="K27" i="8"/>
  <c r="G27" i="8"/>
  <c r="F27" i="8"/>
  <c r="D27" i="8"/>
  <c r="A27" i="8"/>
  <c r="S26" i="8"/>
  <c r="R26" i="8"/>
  <c r="S25" i="8"/>
  <c r="L25" i="8"/>
  <c r="K25" i="8"/>
  <c r="G25" i="8"/>
  <c r="F25" i="8"/>
  <c r="D25" i="8"/>
  <c r="A25" i="8"/>
  <c r="S24" i="8"/>
  <c r="S23" i="8"/>
  <c r="R23" i="8"/>
  <c r="Q23" i="8"/>
  <c r="L23" i="8"/>
  <c r="K23" i="8"/>
  <c r="G23" i="8"/>
  <c r="F23" i="8"/>
  <c r="D23" i="8"/>
  <c r="A23" i="8"/>
  <c r="S22" i="8"/>
  <c r="R22" i="8"/>
  <c r="S21" i="8"/>
  <c r="R21" i="8"/>
  <c r="K21" i="8"/>
  <c r="F21" i="8"/>
  <c r="D21" i="8"/>
  <c r="N5" i="32" s="1"/>
  <c r="A21" i="8"/>
  <c r="S20" i="8"/>
  <c r="R19" i="8"/>
  <c r="Q19" i="8"/>
  <c r="Z228" i="7"/>
  <c r="Y228" i="7"/>
  <c r="X228" i="7"/>
  <c r="W228" i="7"/>
  <c r="V228" i="7"/>
  <c r="U228" i="7"/>
  <c r="T228" i="7"/>
  <c r="S228" i="7"/>
  <c r="O228" i="7"/>
  <c r="K228" i="7"/>
  <c r="Z227" i="7"/>
  <c r="Y227" i="7"/>
  <c r="X227" i="7"/>
  <c r="W227" i="7"/>
  <c r="V227" i="7"/>
  <c r="U227" i="7"/>
  <c r="T227" i="7"/>
  <c r="S227" i="7"/>
  <c r="O227" i="7"/>
  <c r="K227" i="7"/>
  <c r="Z226" i="7"/>
  <c r="Y226" i="7"/>
  <c r="X226" i="7"/>
  <c r="W226" i="7"/>
  <c r="V226" i="7"/>
  <c r="U226" i="7"/>
  <c r="T226" i="7"/>
  <c r="S226" i="7"/>
  <c r="O226" i="7"/>
  <c r="K226" i="7"/>
  <c r="Z225" i="7"/>
  <c r="Y225" i="7"/>
  <c r="X225" i="7"/>
  <c r="W225" i="7"/>
  <c r="V225" i="7"/>
  <c r="U225" i="7"/>
  <c r="T225" i="7"/>
  <c r="S225" i="7"/>
  <c r="O225" i="7"/>
  <c r="K225" i="7"/>
  <c r="Z224" i="7"/>
  <c r="Y224" i="7"/>
  <c r="X224" i="7"/>
  <c r="W224" i="7"/>
  <c r="V224" i="7"/>
  <c r="U224" i="7"/>
  <c r="T224" i="7"/>
  <c r="S224" i="7"/>
  <c r="O224" i="7"/>
  <c r="K224" i="7"/>
  <c r="Z223" i="7"/>
  <c r="Y223" i="7"/>
  <c r="X223" i="7"/>
  <c r="W223" i="7"/>
  <c r="V223" i="7"/>
  <c r="U223" i="7"/>
  <c r="T223" i="7"/>
  <c r="S223" i="7"/>
  <c r="O223" i="7"/>
  <c r="K223" i="7"/>
  <c r="Z222" i="7"/>
  <c r="Y222" i="7"/>
  <c r="X222" i="7"/>
  <c r="W222" i="7"/>
  <c r="V222" i="7"/>
  <c r="U222" i="7"/>
  <c r="T222" i="7"/>
  <c r="S222" i="7"/>
  <c r="O222" i="7"/>
  <c r="K222" i="7"/>
  <c r="Z221" i="7"/>
  <c r="U141" i="7" s="1"/>
  <c r="Y221" i="7"/>
  <c r="X221" i="7"/>
  <c r="W221" i="7"/>
  <c r="V221" i="7"/>
  <c r="U221" i="7"/>
  <c r="T221" i="7"/>
  <c r="S221" i="7"/>
  <c r="O221" i="7"/>
  <c r="K221" i="7"/>
  <c r="Z220" i="7"/>
  <c r="Y220" i="7"/>
  <c r="X220" i="7"/>
  <c r="W220" i="7"/>
  <c r="V220" i="7"/>
  <c r="U220" i="7"/>
  <c r="T220" i="7"/>
  <c r="U135" i="7" s="1"/>
  <c r="S220" i="7"/>
  <c r="O220" i="7"/>
  <c r="K220" i="7"/>
  <c r="Z219" i="7"/>
  <c r="Y219" i="7"/>
  <c r="X219" i="7"/>
  <c r="W219" i="7"/>
  <c r="V219" i="7"/>
  <c r="U137" i="7" s="1"/>
  <c r="U219" i="7"/>
  <c r="T219" i="7"/>
  <c r="S219" i="7"/>
  <c r="O219" i="7"/>
  <c r="K219" i="7"/>
  <c r="Z218" i="7"/>
  <c r="Y218" i="7"/>
  <c r="X218" i="7"/>
  <c r="U139" i="7" s="1"/>
  <c r="W218" i="7"/>
  <c r="V218" i="7"/>
  <c r="U218" i="7"/>
  <c r="T218" i="7"/>
  <c r="S218" i="7"/>
  <c r="O218" i="7"/>
  <c r="K218" i="7"/>
  <c r="A218" i="7"/>
  <c r="Z217" i="7"/>
  <c r="Y217" i="7"/>
  <c r="X217" i="7"/>
  <c r="W217" i="7"/>
  <c r="V217" i="7"/>
  <c r="U217" i="7"/>
  <c r="T217" i="7"/>
  <c r="S217" i="7"/>
  <c r="O217" i="7"/>
  <c r="K217" i="7"/>
  <c r="Z216" i="7"/>
  <c r="Y216" i="7"/>
  <c r="X216" i="7"/>
  <c r="W216" i="7"/>
  <c r="V216" i="7"/>
  <c r="U216" i="7"/>
  <c r="T216" i="7"/>
  <c r="S216" i="7"/>
  <c r="O216" i="7"/>
  <c r="K216" i="7"/>
  <c r="Z215" i="7"/>
  <c r="Y215" i="7"/>
  <c r="X215" i="7"/>
  <c r="W215" i="7"/>
  <c r="V215" i="7"/>
  <c r="U215" i="7"/>
  <c r="T215" i="7"/>
  <c r="S215" i="7"/>
  <c r="O215" i="7"/>
  <c r="K215" i="7"/>
  <c r="Z214" i="7"/>
  <c r="Y214" i="7"/>
  <c r="X214" i="7"/>
  <c r="W214" i="7"/>
  <c r="V214" i="7"/>
  <c r="U214" i="7"/>
  <c r="T214" i="7"/>
  <c r="S214" i="7"/>
  <c r="O214" i="7"/>
  <c r="K214" i="7"/>
  <c r="Z213" i="7"/>
  <c r="Y213" i="7"/>
  <c r="X213" i="7"/>
  <c r="W213" i="7"/>
  <c r="V213" i="7"/>
  <c r="U213" i="7"/>
  <c r="T213" i="7"/>
  <c r="S213" i="7"/>
  <c r="O213" i="7"/>
  <c r="K213" i="7"/>
  <c r="Z212" i="7"/>
  <c r="Y212" i="7"/>
  <c r="X212" i="7"/>
  <c r="W212" i="7"/>
  <c r="V212" i="7"/>
  <c r="U212" i="7"/>
  <c r="T212" i="7"/>
  <c r="S212" i="7"/>
  <c r="O212" i="7"/>
  <c r="K212" i="7"/>
  <c r="Z211" i="7"/>
  <c r="Y211" i="7"/>
  <c r="X211" i="7"/>
  <c r="W211" i="7"/>
  <c r="V211" i="7"/>
  <c r="U211" i="7"/>
  <c r="T211" i="7"/>
  <c r="S211" i="7"/>
  <c r="O211" i="7"/>
  <c r="K211" i="7"/>
  <c r="Z210" i="7"/>
  <c r="Y210" i="7"/>
  <c r="T140" i="7" s="1"/>
  <c r="X210" i="7"/>
  <c r="W210" i="7"/>
  <c r="V210" i="7"/>
  <c r="U210" i="7"/>
  <c r="T210" i="7"/>
  <c r="S210" i="7"/>
  <c r="O210" i="7"/>
  <c r="K210" i="7"/>
  <c r="Z209" i="7"/>
  <c r="Y209" i="7"/>
  <c r="X209" i="7"/>
  <c r="W209" i="7"/>
  <c r="V209" i="7"/>
  <c r="U209" i="7"/>
  <c r="T209" i="7"/>
  <c r="S209" i="7"/>
  <c r="T134" i="7" s="1"/>
  <c r="O209" i="7"/>
  <c r="K209" i="7"/>
  <c r="Z208" i="7"/>
  <c r="Y208" i="7"/>
  <c r="X208" i="7"/>
  <c r="W208" i="7"/>
  <c r="V208" i="7"/>
  <c r="U208" i="7"/>
  <c r="T136" i="7" s="1"/>
  <c r="T208" i="7"/>
  <c r="S208" i="7"/>
  <c r="O208" i="7"/>
  <c r="K208" i="7"/>
  <c r="Z207" i="7"/>
  <c r="Y207" i="7"/>
  <c r="X207" i="7"/>
  <c r="W207" i="7"/>
  <c r="T138" i="7" s="1"/>
  <c r="V207" i="7"/>
  <c r="U207" i="7"/>
  <c r="T207" i="7"/>
  <c r="S207" i="7"/>
  <c r="O207" i="7"/>
  <c r="K207" i="7"/>
  <c r="A207" i="7"/>
  <c r="Z206" i="7"/>
  <c r="T141" i="7" s="1"/>
  <c r="Y206" i="7"/>
  <c r="X206" i="7"/>
  <c r="W206" i="7"/>
  <c r="V206" i="7"/>
  <c r="U206" i="7"/>
  <c r="T206" i="7"/>
  <c r="S206" i="7"/>
  <c r="O206" i="7"/>
  <c r="K206" i="7"/>
  <c r="Z205" i="7"/>
  <c r="Y205" i="7"/>
  <c r="X205" i="7"/>
  <c r="W205" i="7"/>
  <c r="V205" i="7"/>
  <c r="U205" i="7"/>
  <c r="T205" i="7"/>
  <c r="S205" i="7"/>
  <c r="O205" i="7"/>
  <c r="K205" i="7"/>
  <c r="Z204" i="7"/>
  <c r="Y204" i="7"/>
  <c r="X204" i="7"/>
  <c r="W204" i="7"/>
  <c r="V204" i="7"/>
  <c r="U204" i="7"/>
  <c r="T204" i="7"/>
  <c r="S204" i="7"/>
  <c r="O204" i="7"/>
  <c r="K204" i="7"/>
  <c r="Z203" i="7"/>
  <c r="Y203" i="7"/>
  <c r="X203" i="7"/>
  <c r="W203" i="7"/>
  <c r="V203" i="7"/>
  <c r="U203" i="7"/>
  <c r="T203" i="7"/>
  <c r="S203" i="7"/>
  <c r="O203" i="7"/>
  <c r="K203" i="7"/>
  <c r="Z202" i="7"/>
  <c r="Y202" i="7"/>
  <c r="X202" i="7"/>
  <c r="W202" i="7"/>
  <c r="V202" i="7"/>
  <c r="U202" i="7"/>
  <c r="T202" i="7"/>
  <c r="S202" i="7"/>
  <c r="O202" i="7"/>
  <c r="K202" i="7"/>
  <c r="Z201" i="7"/>
  <c r="Y201" i="7"/>
  <c r="X201" i="7"/>
  <c r="W201" i="7"/>
  <c r="V201" i="7"/>
  <c r="U201" i="7"/>
  <c r="T201" i="7"/>
  <c r="S201" i="7"/>
  <c r="O201" i="7"/>
  <c r="K201" i="7"/>
  <c r="Z200" i="7"/>
  <c r="Y200" i="7"/>
  <c r="X200" i="7"/>
  <c r="W200" i="7"/>
  <c r="V200" i="7"/>
  <c r="U200" i="7"/>
  <c r="T200" i="7"/>
  <c r="S200" i="7"/>
  <c r="O200" i="7"/>
  <c r="K200" i="7"/>
  <c r="Z199" i="7"/>
  <c r="Y199" i="7"/>
  <c r="X199" i="7"/>
  <c r="W199" i="7"/>
  <c r="V199" i="7"/>
  <c r="U199" i="7"/>
  <c r="T199" i="7"/>
  <c r="S199" i="7"/>
  <c r="O199" i="7"/>
  <c r="K199" i="7"/>
  <c r="Z198" i="7"/>
  <c r="Y198" i="7"/>
  <c r="X198" i="7"/>
  <c r="W198" i="7"/>
  <c r="V198" i="7"/>
  <c r="U198" i="7"/>
  <c r="T198" i="7"/>
  <c r="S198" i="7"/>
  <c r="O198" i="7"/>
  <c r="K198" i="7"/>
  <c r="Z197" i="7"/>
  <c r="Y197" i="7"/>
  <c r="X197" i="7"/>
  <c r="W197" i="7"/>
  <c r="V197" i="7"/>
  <c r="S137" i="7" s="1"/>
  <c r="U197" i="7"/>
  <c r="T197" i="7"/>
  <c r="S197" i="7"/>
  <c r="O197" i="7"/>
  <c r="K197" i="7"/>
  <c r="Z196" i="7"/>
  <c r="S141" i="7" s="1"/>
  <c r="Y196" i="7"/>
  <c r="X196" i="7"/>
  <c r="W196" i="7"/>
  <c r="V196" i="7"/>
  <c r="U196" i="7"/>
  <c r="T196" i="7"/>
  <c r="S196" i="7"/>
  <c r="O196" i="7"/>
  <c r="K196" i="7"/>
  <c r="B196" i="7"/>
  <c r="C196" i="7" s="1"/>
  <c r="B197" i="7" s="1"/>
  <c r="C197" i="7" s="1"/>
  <c r="B198" i="7" s="1"/>
  <c r="C198" i="7" s="1"/>
  <c r="B199" i="7" s="1"/>
  <c r="C199" i="7" s="1"/>
  <c r="B200" i="7" s="1"/>
  <c r="C200" i="7" s="1"/>
  <c r="B201" i="7" s="1"/>
  <c r="C201" i="7" s="1"/>
  <c r="B202" i="7" s="1"/>
  <c r="C202" i="7" s="1"/>
  <c r="B203" i="7" s="1"/>
  <c r="C203" i="7" s="1"/>
  <c r="B204" i="7" s="1"/>
  <c r="C204" i="7" s="1"/>
  <c r="B205" i="7" s="1"/>
  <c r="C205" i="7" s="1"/>
  <c r="B206" i="7" s="1"/>
  <c r="C206" i="7" s="1"/>
  <c r="A196" i="7"/>
  <c r="Z195" i="7"/>
  <c r="Y195" i="7"/>
  <c r="X195" i="7"/>
  <c r="W195" i="7"/>
  <c r="S138" i="7" s="1"/>
  <c r="V195" i="7"/>
  <c r="U195" i="7"/>
  <c r="T195" i="7"/>
  <c r="S195" i="7"/>
  <c r="O195" i="7"/>
  <c r="K195" i="7"/>
  <c r="Z194" i="7"/>
  <c r="Y194" i="7"/>
  <c r="X194" i="7"/>
  <c r="W194" i="7"/>
  <c r="V194" i="7"/>
  <c r="U194" i="7"/>
  <c r="T194" i="7"/>
  <c r="S194" i="7"/>
  <c r="O194" i="7"/>
  <c r="K194" i="7"/>
  <c r="Z193" i="7"/>
  <c r="Y193" i="7"/>
  <c r="X193" i="7"/>
  <c r="W193" i="7"/>
  <c r="V193" i="7"/>
  <c r="U193" i="7"/>
  <c r="T193" i="7"/>
  <c r="S193" i="7"/>
  <c r="O193" i="7"/>
  <c r="K193" i="7"/>
  <c r="Z192" i="7"/>
  <c r="Y192" i="7"/>
  <c r="X192" i="7"/>
  <c r="W192" i="7"/>
  <c r="V192" i="7"/>
  <c r="U192" i="7"/>
  <c r="T192" i="7"/>
  <c r="S192" i="7"/>
  <c r="O192" i="7"/>
  <c r="K192" i="7"/>
  <c r="Z191" i="7"/>
  <c r="Y191" i="7"/>
  <c r="X191" i="7"/>
  <c r="W191" i="7"/>
  <c r="V191" i="7"/>
  <c r="U191" i="7"/>
  <c r="T191" i="7"/>
  <c r="S191" i="7"/>
  <c r="O191" i="7"/>
  <c r="K191" i="7"/>
  <c r="Z190" i="7"/>
  <c r="Y190" i="7"/>
  <c r="X190" i="7"/>
  <c r="W190" i="7"/>
  <c r="V190" i="7"/>
  <c r="U190" i="7"/>
  <c r="T190" i="7"/>
  <c r="S190" i="7"/>
  <c r="O190" i="7"/>
  <c r="K190" i="7"/>
  <c r="Z189" i="7"/>
  <c r="Y189" i="7"/>
  <c r="X189" i="7"/>
  <c r="W189" i="7"/>
  <c r="V189" i="7"/>
  <c r="U189" i="7"/>
  <c r="T189" i="7"/>
  <c r="S189" i="7"/>
  <c r="O189" i="7"/>
  <c r="K189" i="7"/>
  <c r="Z188" i="7"/>
  <c r="Y188" i="7"/>
  <c r="X188" i="7"/>
  <c r="W188" i="7"/>
  <c r="V188" i="7"/>
  <c r="U188" i="7"/>
  <c r="T188" i="7"/>
  <c r="S188" i="7"/>
  <c r="O188" i="7"/>
  <c r="K188" i="7"/>
  <c r="Z187" i="7"/>
  <c r="Y187" i="7"/>
  <c r="X187" i="7"/>
  <c r="W187" i="7"/>
  <c r="V187" i="7"/>
  <c r="U187" i="7"/>
  <c r="T187" i="7"/>
  <c r="S187" i="7"/>
  <c r="O187" i="7"/>
  <c r="K187" i="7"/>
  <c r="Z186" i="7"/>
  <c r="Y186" i="7"/>
  <c r="X186" i="7"/>
  <c r="W186" i="7"/>
  <c r="V186" i="7"/>
  <c r="U186" i="7"/>
  <c r="T186" i="7"/>
  <c r="S186" i="7"/>
  <c r="R134" i="7" s="1"/>
  <c r="O186" i="7"/>
  <c r="K186" i="7"/>
  <c r="Z185" i="7"/>
  <c r="Y185" i="7"/>
  <c r="X185" i="7"/>
  <c r="W185" i="7"/>
  <c r="R138" i="7" s="1"/>
  <c r="V185" i="7"/>
  <c r="U185" i="7"/>
  <c r="T185" i="7"/>
  <c r="S185" i="7"/>
  <c r="O185" i="7"/>
  <c r="K185" i="7"/>
  <c r="B185" i="7"/>
  <c r="C185" i="7" s="1"/>
  <c r="B186" i="7" s="1"/>
  <c r="C186" i="7" s="1"/>
  <c r="B187" i="7" s="1"/>
  <c r="C187" i="7" s="1"/>
  <c r="B188" i="7" s="1"/>
  <c r="C188" i="7" s="1"/>
  <c r="B189" i="7" s="1"/>
  <c r="C189" i="7" s="1"/>
  <c r="B190" i="7" s="1"/>
  <c r="C190" i="7" s="1"/>
  <c r="B191" i="7" s="1"/>
  <c r="C191" i="7" s="1"/>
  <c r="B192" i="7" s="1"/>
  <c r="C192" i="7" s="1"/>
  <c r="B193" i="7" s="1"/>
  <c r="C193" i="7" s="1"/>
  <c r="B194" i="7" s="1"/>
  <c r="C194" i="7" s="1"/>
  <c r="B195" i="7" s="1"/>
  <c r="C195" i="7" s="1"/>
  <c r="A185" i="7"/>
  <c r="Z184" i="7"/>
  <c r="Y184" i="7"/>
  <c r="X184" i="7"/>
  <c r="W184" i="7"/>
  <c r="V184" i="7"/>
  <c r="U184" i="7"/>
  <c r="T184" i="7"/>
  <c r="R135" i="7" s="1"/>
  <c r="S184" i="7"/>
  <c r="O184" i="7"/>
  <c r="K184" i="7"/>
  <c r="Z183" i="7"/>
  <c r="Y183" i="7"/>
  <c r="X183" i="7"/>
  <c r="W183" i="7"/>
  <c r="V183" i="7"/>
  <c r="U183" i="7"/>
  <c r="T183" i="7"/>
  <c r="S183" i="7"/>
  <c r="O183" i="7"/>
  <c r="K183" i="7"/>
  <c r="Z182" i="7"/>
  <c r="Y182" i="7"/>
  <c r="X182" i="7"/>
  <c r="W182" i="7"/>
  <c r="V182" i="7"/>
  <c r="U182" i="7"/>
  <c r="T182" i="7"/>
  <c r="S182" i="7"/>
  <c r="O182" i="7"/>
  <c r="K182" i="7"/>
  <c r="Z181" i="7"/>
  <c r="Y181" i="7"/>
  <c r="X181" i="7"/>
  <c r="W181" i="7"/>
  <c r="V181" i="7"/>
  <c r="U181" i="7"/>
  <c r="T181" i="7"/>
  <c r="S181" i="7"/>
  <c r="O181" i="7"/>
  <c r="K181" i="7"/>
  <c r="Z180" i="7"/>
  <c r="Y180" i="7"/>
  <c r="X180" i="7"/>
  <c r="W180" i="7"/>
  <c r="V180" i="7"/>
  <c r="U180" i="7"/>
  <c r="T180" i="7"/>
  <c r="S180" i="7"/>
  <c r="O180" i="7"/>
  <c r="K180" i="7"/>
  <c r="Z179" i="7"/>
  <c r="Y179" i="7"/>
  <c r="X179" i="7"/>
  <c r="W179" i="7"/>
  <c r="V179" i="7"/>
  <c r="U179" i="7"/>
  <c r="T179" i="7"/>
  <c r="S179" i="7"/>
  <c r="O179" i="7"/>
  <c r="K179" i="7"/>
  <c r="Z178" i="7"/>
  <c r="Y178" i="7"/>
  <c r="X178" i="7"/>
  <c r="W178" i="7"/>
  <c r="V178" i="7"/>
  <c r="U178" i="7"/>
  <c r="T178" i="7"/>
  <c r="O178" i="7"/>
  <c r="K178" i="7"/>
  <c r="S178" i="7" s="1"/>
  <c r="Z177" i="7"/>
  <c r="Y177" i="7"/>
  <c r="X177" i="7"/>
  <c r="W177" i="7"/>
  <c r="V177" i="7"/>
  <c r="U177" i="7"/>
  <c r="T177" i="7"/>
  <c r="O177" i="7"/>
  <c r="K177" i="7"/>
  <c r="S177" i="7" s="1"/>
  <c r="Z176" i="7"/>
  <c r="Y176" i="7"/>
  <c r="X176" i="7"/>
  <c r="W176" i="7"/>
  <c r="V176" i="7"/>
  <c r="U176" i="7"/>
  <c r="T176" i="7"/>
  <c r="O176" i="7"/>
  <c r="K176" i="7"/>
  <c r="S176" i="7" s="1"/>
  <c r="Z175" i="7"/>
  <c r="Y175" i="7"/>
  <c r="X175" i="7"/>
  <c r="W175" i="7"/>
  <c r="V175" i="7"/>
  <c r="U175" i="7"/>
  <c r="T175" i="7"/>
  <c r="O175" i="7"/>
  <c r="K175" i="7"/>
  <c r="S175" i="7" s="1"/>
  <c r="Y174" i="7"/>
  <c r="X174" i="7"/>
  <c r="W174" i="7"/>
  <c r="V174" i="7"/>
  <c r="U174" i="7"/>
  <c r="T174" i="7"/>
  <c r="S174" i="7"/>
  <c r="O174" i="7"/>
  <c r="K174" i="7"/>
  <c r="Z174" i="7" s="1"/>
  <c r="B174" i="7"/>
  <c r="C174" i="7" s="1"/>
  <c r="B175" i="7" s="1"/>
  <c r="C175" i="7" s="1"/>
  <c r="B176" i="7" s="1"/>
  <c r="C176" i="7" s="1"/>
  <c r="B177" i="7" s="1"/>
  <c r="C177" i="7" s="1"/>
  <c r="B178" i="7" s="1"/>
  <c r="C178" i="7" s="1"/>
  <c r="B179" i="7" s="1"/>
  <c r="C179" i="7" s="1"/>
  <c r="B180" i="7" s="1"/>
  <c r="C180" i="7" s="1"/>
  <c r="B181" i="7" s="1"/>
  <c r="C181" i="7" s="1"/>
  <c r="B182" i="7" s="1"/>
  <c r="C182" i="7" s="1"/>
  <c r="B183" i="7" s="1"/>
  <c r="C183" i="7" s="1"/>
  <c r="B184" i="7" s="1"/>
  <c r="C184" i="7" s="1"/>
  <c r="A174" i="7"/>
  <c r="Z173" i="7"/>
  <c r="Y173" i="7"/>
  <c r="X173" i="7"/>
  <c r="W173" i="7"/>
  <c r="V173" i="7"/>
  <c r="U173" i="7"/>
  <c r="T173" i="7"/>
  <c r="S173" i="7"/>
  <c r="O173" i="7"/>
  <c r="K173" i="7"/>
  <c r="Z172" i="7"/>
  <c r="Y172" i="7"/>
  <c r="X172" i="7"/>
  <c r="W172" i="7"/>
  <c r="V172" i="7"/>
  <c r="U172" i="7"/>
  <c r="T172" i="7"/>
  <c r="S172" i="7"/>
  <c r="O172" i="7"/>
  <c r="K172" i="7"/>
  <c r="Z171" i="7"/>
  <c r="Y171" i="7"/>
  <c r="X171" i="7"/>
  <c r="W171" i="7"/>
  <c r="V171" i="7"/>
  <c r="U171" i="7"/>
  <c r="T171" i="7"/>
  <c r="S171" i="7"/>
  <c r="O171" i="7"/>
  <c r="K171" i="7"/>
  <c r="Z170" i="7"/>
  <c r="Y170" i="7"/>
  <c r="X170" i="7"/>
  <c r="W170" i="7"/>
  <c r="V170" i="7"/>
  <c r="U170" i="7"/>
  <c r="T170" i="7"/>
  <c r="S170" i="7"/>
  <c r="O170" i="7"/>
  <c r="K170" i="7"/>
  <c r="Z169" i="7"/>
  <c r="Y169" i="7"/>
  <c r="X169" i="7"/>
  <c r="W169" i="7"/>
  <c r="V169" i="7"/>
  <c r="U169" i="7"/>
  <c r="T169" i="7"/>
  <c r="S169" i="7"/>
  <c r="O169" i="7"/>
  <c r="K169" i="7"/>
  <c r="Z168" i="7"/>
  <c r="Y168" i="7"/>
  <c r="X168" i="7"/>
  <c r="W168" i="7"/>
  <c r="V168" i="7"/>
  <c r="U168" i="7"/>
  <c r="T168" i="7"/>
  <c r="S168" i="7"/>
  <c r="O168" i="7"/>
  <c r="K168" i="7"/>
  <c r="Z167" i="7"/>
  <c r="Y167" i="7"/>
  <c r="X167" i="7"/>
  <c r="W167" i="7"/>
  <c r="V167" i="7"/>
  <c r="U167" i="7"/>
  <c r="T167" i="7"/>
  <c r="S167" i="7"/>
  <c r="O167" i="7"/>
  <c r="K167" i="7"/>
  <c r="Z166" i="7"/>
  <c r="Y166" i="7"/>
  <c r="X166" i="7"/>
  <c r="W166" i="7"/>
  <c r="V166" i="7"/>
  <c r="U166" i="7"/>
  <c r="T166" i="7"/>
  <c r="S166" i="7"/>
  <c r="O166" i="7"/>
  <c r="K166" i="7"/>
  <c r="Z165" i="7"/>
  <c r="Y165" i="7"/>
  <c r="X165" i="7"/>
  <c r="W165" i="7"/>
  <c r="V165" i="7"/>
  <c r="U165" i="7"/>
  <c r="T165" i="7"/>
  <c r="S165" i="7"/>
  <c r="O165" i="7"/>
  <c r="K165" i="7"/>
  <c r="Z164" i="7"/>
  <c r="Y164" i="7"/>
  <c r="X164" i="7"/>
  <c r="W164" i="7"/>
  <c r="V164" i="7"/>
  <c r="U164" i="7"/>
  <c r="T164" i="7"/>
  <c r="S164" i="7"/>
  <c r="O164" i="7"/>
  <c r="K164" i="7"/>
  <c r="Z163" i="7"/>
  <c r="Y163" i="7"/>
  <c r="X163" i="7"/>
  <c r="W163" i="7"/>
  <c r="V163" i="7"/>
  <c r="U163" i="7"/>
  <c r="T163" i="7"/>
  <c r="O163" i="7"/>
  <c r="K163" i="7"/>
  <c r="S163" i="7" s="1"/>
  <c r="Y162" i="7"/>
  <c r="X162" i="7"/>
  <c r="W162" i="7"/>
  <c r="V162" i="7"/>
  <c r="U162" i="7"/>
  <c r="T162" i="7"/>
  <c r="S162" i="7"/>
  <c r="O162" i="7"/>
  <c r="K162" i="7"/>
  <c r="Z162" i="7" s="1"/>
  <c r="B162" i="7"/>
  <c r="C162" i="7" s="1"/>
  <c r="B163" i="7" s="1"/>
  <c r="C163" i="7" s="1"/>
  <c r="B164" i="7" s="1"/>
  <c r="C164" i="7" s="1"/>
  <c r="B165" i="7" s="1"/>
  <c r="C165" i="7" s="1"/>
  <c r="B166" i="7" s="1"/>
  <c r="C166" i="7" s="1"/>
  <c r="B167" i="7" s="1"/>
  <c r="C167" i="7" s="1"/>
  <c r="B168" i="7" s="1"/>
  <c r="C168" i="7" s="1"/>
  <c r="B169" i="7" s="1"/>
  <c r="C169" i="7" s="1"/>
  <c r="B170" i="7" s="1"/>
  <c r="C170" i="7" s="1"/>
  <c r="B171" i="7" s="1"/>
  <c r="C171" i="7" s="1"/>
  <c r="B172" i="7" s="1"/>
  <c r="C172" i="7" s="1"/>
  <c r="B173" i="7" s="1"/>
  <c r="C173" i="7" s="1"/>
  <c r="A162" i="7"/>
  <c r="L158" i="7"/>
  <c r="K157" i="7"/>
  <c r="K156" i="7"/>
  <c r="K155" i="7"/>
  <c r="K154" i="7"/>
  <c r="K153" i="7"/>
  <c r="K152" i="7"/>
  <c r="K146" i="7"/>
  <c r="G146" i="7" s="1"/>
  <c r="F146" i="7"/>
  <c r="D146" i="7"/>
  <c r="A146" i="7"/>
  <c r="L144" i="7"/>
  <c r="K144" i="7"/>
  <c r="G144" i="7"/>
  <c r="F144" i="7"/>
  <c r="D144" i="7"/>
  <c r="A144" i="7"/>
  <c r="K142" i="7"/>
  <c r="G142" i="7" s="1"/>
  <c r="F142" i="7"/>
  <c r="D142" i="7"/>
  <c r="A142" i="7"/>
  <c r="R141" i="7"/>
  <c r="U140" i="7"/>
  <c r="S140" i="7"/>
  <c r="R140" i="7"/>
  <c r="K140" i="7"/>
  <c r="G140" i="7" s="1"/>
  <c r="F140" i="7"/>
  <c r="D140" i="7"/>
  <c r="A140" i="7"/>
  <c r="T139" i="7"/>
  <c r="S139" i="7"/>
  <c r="R139" i="7"/>
  <c r="U138" i="7"/>
  <c r="P138" i="7"/>
  <c r="K138" i="7"/>
  <c r="G138" i="7" s="1"/>
  <c r="F138" i="7"/>
  <c r="D138" i="7"/>
  <c r="A138" i="7"/>
  <c r="T137" i="7"/>
  <c r="R137" i="7"/>
  <c r="U136" i="7"/>
  <c r="S136" i="7"/>
  <c r="R136" i="7"/>
  <c r="K136" i="7"/>
  <c r="M19" i="32" s="1"/>
  <c r="F136" i="7"/>
  <c r="D136" i="7"/>
  <c r="A136" i="7"/>
  <c r="T135" i="7"/>
  <c r="S135" i="7"/>
  <c r="U134" i="7"/>
  <c r="S134" i="7"/>
  <c r="Z113" i="7"/>
  <c r="Y113" i="7"/>
  <c r="X113" i="7"/>
  <c r="W113" i="7"/>
  <c r="V113" i="7"/>
  <c r="U113" i="7"/>
  <c r="T113" i="7"/>
  <c r="S113" i="7"/>
  <c r="O113" i="7"/>
  <c r="K113" i="7"/>
  <c r="Z112" i="7"/>
  <c r="Y112" i="7"/>
  <c r="X112" i="7"/>
  <c r="W112" i="7"/>
  <c r="V112" i="7"/>
  <c r="U112" i="7"/>
  <c r="T112" i="7"/>
  <c r="S112" i="7"/>
  <c r="O112" i="7"/>
  <c r="K112" i="7"/>
  <c r="Z111" i="7"/>
  <c r="Y111" i="7"/>
  <c r="X111" i="7"/>
  <c r="W111" i="7"/>
  <c r="V111" i="7"/>
  <c r="U111" i="7"/>
  <c r="T111" i="7"/>
  <c r="S111" i="7"/>
  <c r="O111" i="7"/>
  <c r="K111" i="7"/>
  <c r="Z110" i="7"/>
  <c r="Y110" i="7"/>
  <c r="X110" i="7"/>
  <c r="W110" i="7"/>
  <c r="V110" i="7"/>
  <c r="U110" i="7"/>
  <c r="T110" i="7"/>
  <c r="S110" i="7"/>
  <c r="O110" i="7"/>
  <c r="K110" i="7"/>
  <c r="Z109" i="7"/>
  <c r="Y109" i="7"/>
  <c r="X109" i="7"/>
  <c r="W109" i="7"/>
  <c r="V109" i="7"/>
  <c r="U109" i="7"/>
  <c r="T109" i="7"/>
  <c r="S109" i="7"/>
  <c r="O109" i="7"/>
  <c r="K109" i="7"/>
  <c r="Z108" i="7"/>
  <c r="Y108" i="7"/>
  <c r="X108" i="7"/>
  <c r="W108" i="7"/>
  <c r="V108" i="7"/>
  <c r="U108" i="7"/>
  <c r="T108" i="7"/>
  <c r="S108" i="7"/>
  <c r="O108" i="7"/>
  <c r="K108" i="7"/>
  <c r="Z107" i="7"/>
  <c r="Y107" i="7"/>
  <c r="X107" i="7"/>
  <c r="W107" i="7"/>
  <c r="V107" i="7"/>
  <c r="U107" i="7"/>
  <c r="T107" i="7"/>
  <c r="S107" i="7"/>
  <c r="O107" i="7"/>
  <c r="K107" i="7"/>
  <c r="Z106" i="7"/>
  <c r="Y106" i="7"/>
  <c r="X106" i="7"/>
  <c r="W106" i="7"/>
  <c r="U23" i="7" s="1"/>
  <c r="V106" i="7"/>
  <c r="U106" i="7"/>
  <c r="T106" i="7"/>
  <c r="S106" i="7"/>
  <c r="O106" i="7"/>
  <c r="K106" i="7"/>
  <c r="Z105" i="7"/>
  <c r="Y105" i="7"/>
  <c r="U25" i="7" s="1"/>
  <c r="X105" i="7"/>
  <c r="W105" i="7"/>
  <c r="V105" i="7"/>
  <c r="U105" i="7"/>
  <c r="T105" i="7"/>
  <c r="S105" i="7"/>
  <c r="O105" i="7"/>
  <c r="K105" i="7"/>
  <c r="Z104" i="7"/>
  <c r="Y104" i="7"/>
  <c r="X104" i="7"/>
  <c r="W104" i="7"/>
  <c r="V104" i="7"/>
  <c r="U104" i="7"/>
  <c r="T104" i="7"/>
  <c r="S104" i="7"/>
  <c r="U19" i="7" s="1"/>
  <c r="O104" i="7"/>
  <c r="K104" i="7"/>
  <c r="Z103" i="7"/>
  <c r="Y103" i="7"/>
  <c r="X103" i="7"/>
  <c r="W103" i="7"/>
  <c r="V103" i="7"/>
  <c r="U103" i="7"/>
  <c r="U21" i="7" s="1"/>
  <c r="T103" i="7"/>
  <c r="S103" i="7"/>
  <c r="O103" i="7"/>
  <c r="K103" i="7"/>
  <c r="A103" i="7"/>
  <c r="Z102" i="7"/>
  <c r="Y102" i="7"/>
  <c r="X102" i="7"/>
  <c r="U24" i="7" s="1"/>
  <c r="W102" i="7"/>
  <c r="V102" i="7"/>
  <c r="U102" i="7"/>
  <c r="T102" i="7"/>
  <c r="S102" i="7"/>
  <c r="O102" i="7"/>
  <c r="K102" i="7"/>
  <c r="Z101" i="7"/>
  <c r="Y101" i="7"/>
  <c r="X101" i="7"/>
  <c r="W101" i="7"/>
  <c r="V101" i="7"/>
  <c r="U101" i="7"/>
  <c r="T101" i="7"/>
  <c r="S101" i="7"/>
  <c r="O101" i="7"/>
  <c r="K101" i="7"/>
  <c r="Z100" i="7"/>
  <c r="Y100" i="7"/>
  <c r="X100" i="7"/>
  <c r="W100" i="7"/>
  <c r="V100" i="7"/>
  <c r="U100" i="7"/>
  <c r="T100" i="7"/>
  <c r="S100" i="7"/>
  <c r="O100" i="7"/>
  <c r="K100" i="7"/>
  <c r="Z99" i="7"/>
  <c r="Y99" i="7"/>
  <c r="X99" i="7"/>
  <c r="W99" i="7"/>
  <c r="V99" i="7"/>
  <c r="U99" i="7"/>
  <c r="T99" i="7"/>
  <c r="S99" i="7"/>
  <c r="O99" i="7"/>
  <c r="K99" i="7"/>
  <c r="Z98" i="7"/>
  <c r="Y98" i="7"/>
  <c r="X98" i="7"/>
  <c r="W98" i="7"/>
  <c r="V98" i="7"/>
  <c r="U98" i="7"/>
  <c r="T98" i="7"/>
  <c r="S98" i="7"/>
  <c r="O98" i="7"/>
  <c r="K98" i="7"/>
  <c r="Z97" i="7"/>
  <c r="Y97" i="7"/>
  <c r="X97" i="7"/>
  <c r="W97" i="7"/>
  <c r="V97" i="7"/>
  <c r="U97" i="7"/>
  <c r="T97" i="7"/>
  <c r="S97" i="7"/>
  <c r="O97" i="7"/>
  <c r="K97" i="7"/>
  <c r="Z96" i="7"/>
  <c r="Y96" i="7"/>
  <c r="X96" i="7"/>
  <c r="W96" i="7"/>
  <c r="V96" i="7"/>
  <c r="U96" i="7"/>
  <c r="T96" i="7"/>
  <c r="S96" i="7"/>
  <c r="O96" i="7"/>
  <c r="K96" i="7"/>
  <c r="Z95" i="7"/>
  <c r="Y95" i="7"/>
  <c r="X95" i="7"/>
  <c r="W95" i="7"/>
  <c r="V95" i="7"/>
  <c r="T22" i="7" s="1"/>
  <c r="U95" i="7"/>
  <c r="T95" i="7"/>
  <c r="S95" i="7"/>
  <c r="O95" i="7"/>
  <c r="K95" i="7"/>
  <c r="Z94" i="7"/>
  <c r="Y94" i="7"/>
  <c r="X94" i="7"/>
  <c r="T24" i="7" s="1"/>
  <c r="W94" i="7"/>
  <c r="V94" i="7"/>
  <c r="U94" i="7"/>
  <c r="T94" i="7"/>
  <c r="S94" i="7"/>
  <c r="O94" i="7"/>
  <c r="K94" i="7"/>
  <c r="Z93" i="7"/>
  <c r="T26" i="7" s="1"/>
  <c r="Y93" i="7"/>
  <c r="X93" i="7"/>
  <c r="W93" i="7"/>
  <c r="V93" i="7"/>
  <c r="U93" i="7"/>
  <c r="T93" i="7"/>
  <c r="S93" i="7"/>
  <c r="O93" i="7"/>
  <c r="K93" i="7"/>
  <c r="Z92" i="7"/>
  <c r="Y92" i="7"/>
  <c r="X92" i="7"/>
  <c r="W92" i="7"/>
  <c r="V92" i="7"/>
  <c r="U92" i="7"/>
  <c r="T92" i="7"/>
  <c r="T20" i="7" s="1"/>
  <c r="S92" i="7"/>
  <c r="O92" i="7"/>
  <c r="K92" i="7"/>
  <c r="A92" i="7"/>
  <c r="Z91" i="7"/>
  <c r="Y91" i="7"/>
  <c r="X91" i="7"/>
  <c r="W91" i="7"/>
  <c r="T23" i="7" s="1"/>
  <c r="V91" i="7"/>
  <c r="U91" i="7"/>
  <c r="T91" i="7"/>
  <c r="S91" i="7"/>
  <c r="O91" i="7"/>
  <c r="K91" i="7"/>
  <c r="Z90" i="7"/>
  <c r="Y90" i="7"/>
  <c r="X90" i="7"/>
  <c r="W90" i="7"/>
  <c r="V90" i="7"/>
  <c r="U90" i="7"/>
  <c r="T90" i="7"/>
  <c r="S90" i="7"/>
  <c r="O90" i="7"/>
  <c r="K90" i="7"/>
  <c r="Z89" i="7"/>
  <c r="Y89" i="7"/>
  <c r="X89" i="7"/>
  <c r="W89" i="7"/>
  <c r="V89" i="7"/>
  <c r="U89" i="7"/>
  <c r="T89" i="7"/>
  <c r="S89" i="7"/>
  <c r="O89" i="7"/>
  <c r="K89" i="7"/>
  <c r="Z88" i="7"/>
  <c r="Y88" i="7"/>
  <c r="X88" i="7"/>
  <c r="W88" i="7"/>
  <c r="V88" i="7"/>
  <c r="U88" i="7"/>
  <c r="T88" i="7"/>
  <c r="S88" i="7"/>
  <c r="O88" i="7"/>
  <c r="K88" i="7"/>
  <c r="Z87" i="7"/>
  <c r="Y87" i="7"/>
  <c r="X87" i="7"/>
  <c r="W87" i="7"/>
  <c r="V87" i="7"/>
  <c r="U87" i="7"/>
  <c r="T87" i="7"/>
  <c r="S87" i="7"/>
  <c r="O87" i="7"/>
  <c r="K87" i="7"/>
  <c r="Z86" i="7"/>
  <c r="Y86" i="7"/>
  <c r="X86" i="7"/>
  <c r="W86" i="7"/>
  <c r="V86" i="7"/>
  <c r="U86" i="7"/>
  <c r="T86" i="7"/>
  <c r="S86" i="7"/>
  <c r="O86" i="7"/>
  <c r="K86" i="7"/>
  <c r="Z85" i="7"/>
  <c r="Y85" i="7"/>
  <c r="X85" i="7"/>
  <c r="W85" i="7"/>
  <c r="V85" i="7"/>
  <c r="U85" i="7"/>
  <c r="T85" i="7"/>
  <c r="S85" i="7"/>
  <c r="O85" i="7"/>
  <c r="K85" i="7"/>
  <c r="Z84" i="7"/>
  <c r="Y84" i="7"/>
  <c r="X84" i="7"/>
  <c r="W84" i="7"/>
  <c r="V84" i="7"/>
  <c r="U84" i="7"/>
  <c r="T84" i="7"/>
  <c r="S84" i="7"/>
  <c r="O84" i="7"/>
  <c r="K84" i="7"/>
  <c r="Z83" i="7"/>
  <c r="Y83" i="7"/>
  <c r="X83" i="7"/>
  <c r="W83" i="7"/>
  <c r="V83" i="7"/>
  <c r="U83" i="7"/>
  <c r="T83" i="7"/>
  <c r="S83" i="7"/>
  <c r="O83" i="7"/>
  <c r="K83" i="7"/>
  <c r="Z82" i="7"/>
  <c r="Y82" i="7"/>
  <c r="X82" i="7"/>
  <c r="W82" i="7"/>
  <c r="V82" i="7"/>
  <c r="U82" i="7"/>
  <c r="T82" i="7"/>
  <c r="S82" i="7"/>
  <c r="S19" i="7" s="1"/>
  <c r="O82" i="7"/>
  <c r="K82" i="7"/>
  <c r="Z81" i="7"/>
  <c r="Y81" i="7"/>
  <c r="X81" i="7"/>
  <c r="W81" i="7"/>
  <c r="V81" i="7"/>
  <c r="U81" i="7"/>
  <c r="T81" i="7"/>
  <c r="S81" i="7"/>
  <c r="O81" i="7"/>
  <c r="K81" i="7"/>
  <c r="B81" i="7"/>
  <c r="C81" i="7" s="1"/>
  <c r="B82" i="7" s="1"/>
  <c r="C82" i="7" s="1"/>
  <c r="B83" i="7" s="1"/>
  <c r="C83" i="7" s="1"/>
  <c r="B84" i="7" s="1"/>
  <c r="C84" i="7" s="1"/>
  <c r="B85" i="7" s="1"/>
  <c r="C85" i="7" s="1"/>
  <c r="B86" i="7" s="1"/>
  <c r="C86" i="7" s="1"/>
  <c r="B87" i="7" s="1"/>
  <c r="C87" i="7" s="1"/>
  <c r="B88" i="7" s="1"/>
  <c r="C88" i="7" s="1"/>
  <c r="B89" i="7" s="1"/>
  <c r="C89" i="7" s="1"/>
  <c r="B90" i="7" s="1"/>
  <c r="C90" i="7" s="1"/>
  <c r="B91" i="7" s="1"/>
  <c r="C91" i="7" s="1"/>
  <c r="A81" i="7"/>
  <c r="Z80" i="7"/>
  <c r="Y80" i="7"/>
  <c r="X80" i="7"/>
  <c r="W80" i="7"/>
  <c r="V80" i="7"/>
  <c r="U80" i="7"/>
  <c r="T80" i="7"/>
  <c r="S80" i="7"/>
  <c r="O80" i="7"/>
  <c r="K80" i="7"/>
  <c r="Z79" i="7"/>
  <c r="Y79" i="7"/>
  <c r="X79" i="7"/>
  <c r="W79" i="7"/>
  <c r="V79" i="7"/>
  <c r="U79" i="7"/>
  <c r="T79" i="7"/>
  <c r="S79" i="7"/>
  <c r="O79" i="7"/>
  <c r="K79" i="7"/>
  <c r="Z78" i="7"/>
  <c r="Y78" i="7"/>
  <c r="X78" i="7"/>
  <c r="W78" i="7"/>
  <c r="V78" i="7"/>
  <c r="U78" i="7"/>
  <c r="T78" i="7"/>
  <c r="S78" i="7"/>
  <c r="O78" i="7"/>
  <c r="K78" i="7"/>
  <c r="Z77" i="7"/>
  <c r="Y77" i="7"/>
  <c r="X77" i="7"/>
  <c r="W77" i="7"/>
  <c r="V77" i="7"/>
  <c r="U77" i="7"/>
  <c r="T77" i="7"/>
  <c r="S77" i="7"/>
  <c r="O77" i="7"/>
  <c r="K77" i="7"/>
  <c r="Z76" i="7"/>
  <c r="Y76" i="7"/>
  <c r="X76" i="7"/>
  <c r="W76" i="7"/>
  <c r="V76" i="7"/>
  <c r="U76" i="7"/>
  <c r="T76" i="7"/>
  <c r="S76" i="7"/>
  <c r="O76" i="7"/>
  <c r="K76" i="7"/>
  <c r="Z75" i="7"/>
  <c r="Y75" i="7"/>
  <c r="X75" i="7"/>
  <c r="W75" i="7"/>
  <c r="V75" i="7"/>
  <c r="U75" i="7"/>
  <c r="T75" i="7"/>
  <c r="S75" i="7"/>
  <c r="O75" i="7"/>
  <c r="K75" i="7"/>
  <c r="Z74" i="7"/>
  <c r="Y74" i="7"/>
  <c r="X74" i="7"/>
  <c r="W74" i="7"/>
  <c r="V74" i="7"/>
  <c r="U74" i="7"/>
  <c r="T74" i="7"/>
  <c r="S74" i="7"/>
  <c r="O74" i="7"/>
  <c r="K74" i="7"/>
  <c r="Z73" i="7"/>
  <c r="Y73" i="7"/>
  <c r="X73" i="7"/>
  <c r="W73" i="7"/>
  <c r="V73" i="7"/>
  <c r="U73" i="7"/>
  <c r="T73" i="7"/>
  <c r="S73" i="7"/>
  <c r="O73" i="7"/>
  <c r="K73" i="7"/>
  <c r="Z72" i="7"/>
  <c r="Y72" i="7"/>
  <c r="X72" i="7"/>
  <c r="W72" i="7"/>
  <c r="V72" i="7"/>
  <c r="U72" i="7"/>
  <c r="T72" i="7"/>
  <c r="S72" i="7"/>
  <c r="O72" i="7"/>
  <c r="K72" i="7"/>
  <c r="Z71" i="7"/>
  <c r="Y71" i="7"/>
  <c r="X71" i="7"/>
  <c r="R24" i="7" s="1"/>
  <c r="W71" i="7"/>
  <c r="V71" i="7"/>
  <c r="U71" i="7"/>
  <c r="T71" i="7"/>
  <c r="S71" i="7"/>
  <c r="O71" i="7"/>
  <c r="K71" i="7"/>
  <c r="Z70" i="7"/>
  <c r="Y70" i="7"/>
  <c r="X70" i="7"/>
  <c r="W70" i="7"/>
  <c r="V70" i="7"/>
  <c r="U70" i="7"/>
  <c r="T70" i="7"/>
  <c r="R20" i="7" s="1"/>
  <c r="S70" i="7"/>
  <c r="O70" i="7"/>
  <c r="K70" i="7"/>
  <c r="B70" i="7"/>
  <c r="C70" i="7" s="1"/>
  <c r="B71" i="7" s="1"/>
  <c r="C71" i="7" s="1"/>
  <c r="B72" i="7" s="1"/>
  <c r="C72" i="7" s="1"/>
  <c r="B73" i="7" s="1"/>
  <c r="C73" i="7" s="1"/>
  <c r="B74" i="7" s="1"/>
  <c r="C74" i="7" s="1"/>
  <c r="B75" i="7" s="1"/>
  <c r="C75" i="7" s="1"/>
  <c r="B76" i="7" s="1"/>
  <c r="C76" i="7" s="1"/>
  <c r="B77" i="7" s="1"/>
  <c r="C77" i="7" s="1"/>
  <c r="B78" i="7" s="1"/>
  <c r="C78" i="7" s="1"/>
  <c r="B79" i="7" s="1"/>
  <c r="C79" i="7" s="1"/>
  <c r="B80" i="7" s="1"/>
  <c r="C80" i="7" s="1"/>
  <c r="A70" i="7"/>
  <c r="Z69" i="7"/>
  <c r="Y69" i="7"/>
  <c r="R25" i="7" s="1"/>
  <c r="X69" i="7"/>
  <c r="W69" i="7"/>
  <c r="V69" i="7"/>
  <c r="U69" i="7"/>
  <c r="T69" i="7"/>
  <c r="S69" i="7"/>
  <c r="O69" i="7"/>
  <c r="K69" i="7"/>
  <c r="Z68" i="7"/>
  <c r="Y68" i="7"/>
  <c r="X68" i="7"/>
  <c r="W68" i="7"/>
  <c r="V68" i="7"/>
  <c r="U68" i="7"/>
  <c r="T68" i="7"/>
  <c r="S68" i="7"/>
  <c r="O68" i="7"/>
  <c r="K68" i="7"/>
  <c r="Z67" i="7"/>
  <c r="Y67" i="7"/>
  <c r="X67" i="7"/>
  <c r="W67" i="7"/>
  <c r="V67" i="7"/>
  <c r="U67" i="7"/>
  <c r="T67" i="7"/>
  <c r="S67" i="7"/>
  <c r="O67" i="7"/>
  <c r="K67" i="7"/>
  <c r="Z66" i="7"/>
  <c r="Y66" i="7"/>
  <c r="X66" i="7"/>
  <c r="W66" i="7"/>
  <c r="V66" i="7"/>
  <c r="U66" i="7"/>
  <c r="T66" i="7"/>
  <c r="S66" i="7"/>
  <c r="O66" i="7"/>
  <c r="K66" i="7"/>
  <c r="Z65" i="7"/>
  <c r="Y65" i="7"/>
  <c r="X65" i="7"/>
  <c r="W65" i="7"/>
  <c r="V65" i="7"/>
  <c r="U65" i="7"/>
  <c r="T65" i="7"/>
  <c r="S65" i="7"/>
  <c r="O65" i="7"/>
  <c r="K65" i="7"/>
  <c r="Z64" i="7"/>
  <c r="Y64" i="7"/>
  <c r="X64" i="7"/>
  <c r="W64" i="7"/>
  <c r="V64" i="7"/>
  <c r="U64" i="7"/>
  <c r="T64" i="7"/>
  <c r="S64" i="7"/>
  <c r="O64" i="7"/>
  <c r="K64" i="7"/>
  <c r="Z63" i="7"/>
  <c r="Y63" i="7"/>
  <c r="X63" i="7"/>
  <c r="W63" i="7"/>
  <c r="V63" i="7"/>
  <c r="U63" i="7"/>
  <c r="T63" i="7"/>
  <c r="S63" i="7"/>
  <c r="O63" i="7"/>
  <c r="K63" i="7"/>
  <c r="Z62" i="7"/>
  <c r="Y62" i="7"/>
  <c r="X62" i="7"/>
  <c r="W62" i="7"/>
  <c r="Q23" i="7" s="1"/>
  <c r="V62" i="7"/>
  <c r="U62" i="7"/>
  <c r="T62" i="7"/>
  <c r="Q20" i="7" s="1"/>
  <c r="S62" i="7"/>
  <c r="Q19" i="7" s="1"/>
  <c r="H23" i="7" s="1"/>
  <c r="J23" i="7" s="1"/>
  <c r="O62" i="7"/>
  <c r="K62" i="7"/>
  <c r="Z61" i="7"/>
  <c r="Y61" i="7"/>
  <c r="X61" i="7"/>
  <c r="W61" i="7"/>
  <c r="V61" i="7"/>
  <c r="U61" i="7"/>
  <c r="T61" i="7"/>
  <c r="S61" i="7"/>
  <c r="O61" i="7"/>
  <c r="K61" i="7"/>
  <c r="Z60" i="7"/>
  <c r="Y60" i="7"/>
  <c r="X60" i="7"/>
  <c r="W60" i="7"/>
  <c r="V60" i="7"/>
  <c r="U60" i="7"/>
  <c r="Q21" i="7" s="1"/>
  <c r="T60" i="7"/>
  <c r="S60" i="7"/>
  <c r="O60" i="7"/>
  <c r="K60" i="7"/>
  <c r="Z59" i="7"/>
  <c r="Y59" i="7"/>
  <c r="X59" i="7"/>
  <c r="W59" i="7"/>
  <c r="V59" i="7"/>
  <c r="U59" i="7"/>
  <c r="T59" i="7"/>
  <c r="S59" i="7"/>
  <c r="O59" i="7"/>
  <c r="K59" i="7"/>
  <c r="B59" i="7"/>
  <c r="C59" i="7" s="1"/>
  <c r="B60" i="7" s="1"/>
  <c r="C60" i="7" s="1"/>
  <c r="B61" i="7" s="1"/>
  <c r="C61" i="7" s="1"/>
  <c r="B62" i="7" s="1"/>
  <c r="C62" i="7" s="1"/>
  <c r="B63" i="7" s="1"/>
  <c r="C63" i="7" s="1"/>
  <c r="B64" i="7" s="1"/>
  <c r="C64" i="7" s="1"/>
  <c r="B65" i="7" s="1"/>
  <c r="C65" i="7" s="1"/>
  <c r="B66" i="7" s="1"/>
  <c r="C66" i="7" s="1"/>
  <c r="B67" i="7" s="1"/>
  <c r="C67" i="7" s="1"/>
  <c r="B68" i="7" s="1"/>
  <c r="C68" i="7" s="1"/>
  <c r="B69" i="7" s="1"/>
  <c r="C69" i="7" s="1"/>
  <c r="A59" i="7"/>
  <c r="Z58" i="7"/>
  <c r="Y58" i="7"/>
  <c r="X58" i="7"/>
  <c r="W58" i="7"/>
  <c r="V58" i="7"/>
  <c r="Q22" i="7" s="1"/>
  <c r="U58" i="7"/>
  <c r="T58" i="7"/>
  <c r="S58" i="7"/>
  <c r="O58" i="7"/>
  <c r="K58" i="7"/>
  <c r="Z57" i="7"/>
  <c r="Y57" i="7"/>
  <c r="X57" i="7"/>
  <c r="W57" i="7"/>
  <c r="V57" i="7"/>
  <c r="U57" i="7"/>
  <c r="T57" i="7"/>
  <c r="S57" i="7"/>
  <c r="O57" i="7"/>
  <c r="K57" i="7"/>
  <c r="Z56" i="7"/>
  <c r="Y56" i="7"/>
  <c r="X56" i="7"/>
  <c r="W56" i="7"/>
  <c r="V56" i="7"/>
  <c r="U56" i="7"/>
  <c r="T56" i="7"/>
  <c r="S56" i="7"/>
  <c r="O56" i="7"/>
  <c r="K56" i="7"/>
  <c r="Z55" i="7"/>
  <c r="Y55" i="7"/>
  <c r="X55" i="7"/>
  <c r="W55" i="7"/>
  <c r="V55" i="7"/>
  <c r="U55" i="7"/>
  <c r="T55" i="7"/>
  <c r="S55" i="7"/>
  <c r="O55" i="7"/>
  <c r="K55" i="7"/>
  <c r="Z54" i="7"/>
  <c r="Y54" i="7"/>
  <c r="X54" i="7"/>
  <c r="W54" i="7"/>
  <c r="V54" i="7"/>
  <c r="U54" i="7"/>
  <c r="T54" i="7"/>
  <c r="S54" i="7"/>
  <c r="O54" i="7"/>
  <c r="K54" i="7"/>
  <c r="Z53" i="7"/>
  <c r="Y53" i="7"/>
  <c r="X53" i="7"/>
  <c r="W53" i="7"/>
  <c r="V53" i="7"/>
  <c r="U53" i="7"/>
  <c r="T53" i="7"/>
  <c r="S53" i="7"/>
  <c r="O53" i="7"/>
  <c r="K53" i="7"/>
  <c r="Y52" i="7"/>
  <c r="X52" i="7"/>
  <c r="W52" i="7"/>
  <c r="V52" i="7"/>
  <c r="U52" i="7"/>
  <c r="T52" i="7"/>
  <c r="S52" i="7"/>
  <c r="O52" i="7"/>
  <c r="K52" i="7"/>
  <c r="Z52" i="7" s="1"/>
  <c r="Z51" i="7"/>
  <c r="Y51" i="7"/>
  <c r="X51" i="7"/>
  <c r="W51" i="7"/>
  <c r="V51" i="7"/>
  <c r="U51" i="7"/>
  <c r="T51" i="7"/>
  <c r="O51" i="7"/>
  <c r="K51" i="7"/>
  <c r="S51" i="7" s="1"/>
  <c r="Y50" i="7"/>
  <c r="X50" i="7"/>
  <c r="W50" i="7"/>
  <c r="V50" i="7"/>
  <c r="U50" i="7"/>
  <c r="T50" i="7"/>
  <c r="O50" i="7"/>
  <c r="K50" i="7"/>
  <c r="Z50" i="7" s="1"/>
  <c r="Y49" i="7"/>
  <c r="X49" i="7"/>
  <c r="W49" i="7"/>
  <c r="V49" i="7"/>
  <c r="U49" i="7"/>
  <c r="T49" i="7"/>
  <c r="S49" i="7"/>
  <c r="O49" i="7"/>
  <c r="K49" i="7"/>
  <c r="Z49" i="7" s="1"/>
  <c r="Z48" i="7"/>
  <c r="Y48" i="7"/>
  <c r="X48" i="7"/>
  <c r="W48" i="7"/>
  <c r="V48" i="7"/>
  <c r="T48" i="7"/>
  <c r="S48" i="7"/>
  <c r="O48" i="7"/>
  <c r="K48" i="7"/>
  <c r="U48" i="7" s="1"/>
  <c r="Y47" i="7"/>
  <c r="X47" i="7"/>
  <c r="W47" i="7"/>
  <c r="V47" i="7"/>
  <c r="U47" i="7"/>
  <c r="T47" i="7"/>
  <c r="S47" i="7"/>
  <c r="O47" i="7"/>
  <c r="K47" i="7"/>
  <c r="Z47" i="7" s="1"/>
  <c r="B47" i="7"/>
  <c r="C47" i="7" s="1"/>
  <c r="B48" i="7" s="1"/>
  <c r="C48" i="7" s="1"/>
  <c r="B49" i="7" s="1"/>
  <c r="C49" i="7" s="1"/>
  <c r="B50" i="7" s="1"/>
  <c r="C50" i="7" s="1"/>
  <c r="B51" i="7" s="1"/>
  <c r="C51" i="7" s="1"/>
  <c r="B52" i="7" s="1"/>
  <c r="C52" i="7" s="1"/>
  <c r="B53" i="7" s="1"/>
  <c r="C53" i="7" s="1"/>
  <c r="B54" i="7" s="1"/>
  <c r="C54" i="7" s="1"/>
  <c r="B55" i="7" s="1"/>
  <c r="C55" i="7" s="1"/>
  <c r="B56" i="7" s="1"/>
  <c r="C56" i="7" s="1"/>
  <c r="B57" i="7" s="1"/>
  <c r="C57" i="7" s="1"/>
  <c r="B58" i="7" s="1"/>
  <c r="C58" i="7" s="1"/>
  <c r="A47" i="7"/>
  <c r="L43" i="7"/>
  <c r="K42" i="7"/>
  <c r="K41" i="7"/>
  <c r="K40" i="7"/>
  <c r="K39" i="7"/>
  <c r="K38" i="7"/>
  <c r="K37" i="7"/>
  <c r="L31" i="7"/>
  <c r="K31" i="7"/>
  <c r="G31" i="7"/>
  <c r="F31" i="7"/>
  <c r="D31" i="7"/>
  <c r="A31" i="7"/>
  <c r="K29" i="7"/>
  <c r="L29" i="7" s="1"/>
  <c r="G29" i="7"/>
  <c r="F29" i="7"/>
  <c r="D29" i="7"/>
  <c r="A29" i="7"/>
  <c r="K27" i="7"/>
  <c r="G27" i="7" s="1"/>
  <c r="F27" i="7"/>
  <c r="D27" i="7"/>
  <c r="A27" i="7"/>
  <c r="U26" i="7"/>
  <c r="S26" i="7"/>
  <c r="R26" i="7"/>
  <c r="Q26" i="7"/>
  <c r="T25" i="7"/>
  <c r="S25" i="7"/>
  <c r="K25" i="7"/>
  <c r="G25" i="7" s="1"/>
  <c r="F25" i="7"/>
  <c r="D25" i="7"/>
  <c r="A25" i="7"/>
  <c r="S24" i="7"/>
  <c r="Q24" i="7"/>
  <c r="S23" i="7"/>
  <c r="R23" i="7"/>
  <c r="K23" i="7"/>
  <c r="G23" i="7" s="1"/>
  <c r="F23" i="7"/>
  <c r="D23" i="7"/>
  <c r="A23" i="7"/>
  <c r="U22" i="7"/>
  <c r="S22" i="7"/>
  <c r="R22" i="7"/>
  <c r="T21" i="7"/>
  <c r="S21" i="7"/>
  <c r="R21" i="7"/>
  <c r="K21" i="7"/>
  <c r="F21" i="7"/>
  <c r="D21" i="7"/>
  <c r="M5" i="32" s="1"/>
  <c r="A21" i="7"/>
  <c r="U20" i="7"/>
  <c r="S20" i="7"/>
  <c r="T19" i="7"/>
  <c r="R19" i="7"/>
  <c r="Z228" i="6"/>
  <c r="Y228" i="6"/>
  <c r="X228" i="6"/>
  <c r="W228" i="6"/>
  <c r="V228" i="6"/>
  <c r="U228" i="6"/>
  <c r="T228" i="6"/>
  <c r="S228" i="6"/>
  <c r="O228" i="6"/>
  <c r="K228" i="6"/>
  <c r="Z227" i="6"/>
  <c r="Y227" i="6"/>
  <c r="X227" i="6"/>
  <c r="W227" i="6"/>
  <c r="V227" i="6"/>
  <c r="U227" i="6"/>
  <c r="T227" i="6"/>
  <c r="S227" i="6"/>
  <c r="O227" i="6"/>
  <c r="K227" i="6"/>
  <c r="Z226" i="6"/>
  <c r="Y226" i="6"/>
  <c r="X226" i="6"/>
  <c r="W226" i="6"/>
  <c r="V226" i="6"/>
  <c r="U226" i="6"/>
  <c r="T226" i="6"/>
  <c r="S226" i="6"/>
  <c r="O226" i="6"/>
  <c r="K226" i="6"/>
  <c r="Z225" i="6"/>
  <c r="Y225" i="6"/>
  <c r="X225" i="6"/>
  <c r="W225" i="6"/>
  <c r="V225" i="6"/>
  <c r="U225" i="6"/>
  <c r="T225" i="6"/>
  <c r="S225" i="6"/>
  <c r="O225" i="6"/>
  <c r="K225" i="6"/>
  <c r="Z224" i="6"/>
  <c r="Y224" i="6"/>
  <c r="X224" i="6"/>
  <c r="W224" i="6"/>
  <c r="V224" i="6"/>
  <c r="U224" i="6"/>
  <c r="T224" i="6"/>
  <c r="S224" i="6"/>
  <c r="O224" i="6"/>
  <c r="K224" i="6"/>
  <c r="Z223" i="6"/>
  <c r="Y223" i="6"/>
  <c r="X223" i="6"/>
  <c r="W223" i="6"/>
  <c r="V223" i="6"/>
  <c r="U223" i="6"/>
  <c r="T223" i="6"/>
  <c r="S223" i="6"/>
  <c r="O223" i="6"/>
  <c r="K223" i="6"/>
  <c r="Z222" i="6"/>
  <c r="Y222" i="6"/>
  <c r="X222" i="6"/>
  <c r="W222" i="6"/>
  <c r="V222" i="6"/>
  <c r="U222" i="6"/>
  <c r="T222" i="6"/>
  <c r="S222" i="6"/>
  <c r="O222" i="6"/>
  <c r="K222" i="6"/>
  <c r="Z221" i="6"/>
  <c r="U141" i="6" s="1"/>
  <c r="Y221" i="6"/>
  <c r="X221" i="6"/>
  <c r="W221" i="6"/>
  <c r="V221" i="6"/>
  <c r="U221" i="6"/>
  <c r="T221" i="6"/>
  <c r="S221" i="6"/>
  <c r="O221" i="6"/>
  <c r="K221" i="6"/>
  <c r="Z220" i="6"/>
  <c r="Y220" i="6"/>
  <c r="X220" i="6"/>
  <c r="W220" i="6"/>
  <c r="V220" i="6"/>
  <c r="U220" i="6"/>
  <c r="U136" i="6" s="1"/>
  <c r="T220" i="6"/>
  <c r="S220" i="6"/>
  <c r="O220" i="6"/>
  <c r="K220" i="6"/>
  <c r="Z219" i="6"/>
  <c r="Y219" i="6"/>
  <c r="X219" i="6"/>
  <c r="W219" i="6"/>
  <c r="U138" i="6" s="1"/>
  <c r="V219" i="6"/>
  <c r="U137" i="6" s="1"/>
  <c r="U219" i="6"/>
  <c r="T219" i="6"/>
  <c r="S219" i="6"/>
  <c r="O219" i="6"/>
  <c r="K219" i="6"/>
  <c r="Z218" i="6"/>
  <c r="Y218" i="6"/>
  <c r="U140" i="6" s="1"/>
  <c r="X218" i="6"/>
  <c r="U139" i="6" s="1"/>
  <c r="W218" i="6"/>
  <c r="V218" i="6"/>
  <c r="U218" i="6"/>
  <c r="T218" i="6"/>
  <c r="S218" i="6"/>
  <c r="O218" i="6"/>
  <c r="K218" i="6"/>
  <c r="A218" i="6"/>
  <c r="Z217" i="6"/>
  <c r="Y217" i="6"/>
  <c r="X217" i="6"/>
  <c r="W217" i="6"/>
  <c r="V217" i="6"/>
  <c r="U217" i="6"/>
  <c r="T217" i="6"/>
  <c r="U135" i="6" s="1"/>
  <c r="S217" i="6"/>
  <c r="O217" i="6"/>
  <c r="K217" i="6"/>
  <c r="Z216" i="6"/>
  <c r="Y216" i="6"/>
  <c r="X216" i="6"/>
  <c r="W216" i="6"/>
  <c r="V216" i="6"/>
  <c r="U216" i="6"/>
  <c r="T216" i="6"/>
  <c r="S216" i="6"/>
  <c r="O216" i="6"/>
  <c r="K216" i="6"/>
  <c r="Z215" i="6"/>
  <c r="Y215" i="6"/>
  <c r="X215" i="6"/>
  <c r="W215" i="6"/>
  <c r="V215" i="6"/>
  <c r="U215" i="6"/>
  <c r="T215" i="6"/>
  <c r="S215" i="6"/>
  <c r="O215" i="6"/>
  <c r="K215" i="6"/>
  <c r="Z214" i="6"/>
  <c r="Y214" i="6"/>
  <c r="X214" i="6"/>
  <c r="W214" i="6"/>
  <c r="V214" i="6"/>
  <c r="U214" i="6"/>
  <c r="T214" i="6"/>
  <c r="S214" i="6"/>
  <c r="O214" i="6"/>
  <c r="K214" i="6"/>
  <c r="Z213" i="6"/>
  <c r="Y213" i="6"/>
  <c r="X213" i="6"/>
  <c r="W213" i="6"/>
  <c r="V213" i="6"/>
  <c r="U213" i="6"/>
  <c r="T213" i="6"/>
  <c r="S213" i="6"/>
  <c r="O213" i="6"/>
  <c r="K213" i="6"/>
  <c r="Z212" i="6"/>
  <c r="Y212" i="6"/>
  <c r="X212" i="6"/>
  <c r="W212" i="6"/>
  <c r="V212" i="6"/>
  <c r="U212" i="6"/>
  <c r="T212" i="6"/>
  <c r="S212" i="6"/>
  <c r="O212" i="6"/>
  <c r="K212" i="6"/>
  <c r="Z211" i="6"/>
  <c r="Y211" i="6"/>
  <c r="X211" i="6"/>
  <c r="W211" i="6"/>
  <c r="V211" i="6"/>
  <c r="U211" i="6"/>
  <c r="T211" i="6"/>
  <c r="S211" i="6"/>
  <c r="O211" i="6"/>
  <c r="K211" i="6"/>
  <c r="Z210" i="6"/>
  <c r="Y210" i="6"/>
  <c r="X210" i="6"/>
  <c r="W210" i="6"/>
  <c r="V210" i="6"/>
  <c r="U210" i="6"/>
  <c r="T210" i="6"/>
  <c r="S210" i="6"/>
  <c r="O210" i="6"/>
  <c r="K210" i="6"/>
  <c r="Z209" i="6"/>
  <c r="Y209" i="6"/>
  <c r="X209" i="6"/>
  <c r="W209" i="6"/>
  <c r="V209" i="6"/>
  <c r="U209" i="6"/>
  <c r="T209" i="6"/>
  <c r="S209" i="6"/>
  <c r="T134" i="6" s="1"/>
  <c r="O209" i="6"/>
  <c r="K209" i="6"/>
  <c r="Z208" i="6"/>
  <c r="Y208" i="6"/>
  <c r="X208" i="6"/>
  <c r="W208" i="6"/>
  <c r="V208" i="6"/>
  <c r="U208" i="6"/>
  <c r="T208" i="6"/>
  <c r="T135" i="6" s="1"/>
  <c r="S208" i="6"/>
  <c r="O208" i="6"/>
  <c r="K208" i="6"/>
  <c r="Z207" i="6"/>
  <c r="Y207" i="6"/>
  <c r="X207" i="6"/>
  <c r="T139" i="6" s="1"/>
  <c r="W207" i="6"/>
  <c r="T138" i="6" s="1"/>
  <c r="V207" i="6"/>
  <c r="T137" i="6" s="1"/>
  <c r="U207" i="6"/>
  <c r="T207" i="6"/>
  <c r="S207" i="6"/>
  <c r="O207" i="6"/>
  <c r="K207" i="6"/>
  <c r="A207" i="6"/>
  <c r="Z206" i="6"/>
  <c r="T141" i="6" s="1"/>
  <c r="Y206" i="6"/>
  <c r="T140" i="6" s="1"/>
  <c r="X206" i="6"/>
  <c r="W206" i="6"/>
  <c r="V206" i="6"/>
  <c r="U206" i="6"/>
  <c r="T136" i="6" s="1"/>
  <c r="T206" i="6"/>
  <c r="S206" i="6"/>
  <c r="O206" i="6"/>
  <c r="K206" i="6"/>
  <c r="Z205" i="6"/>
  <c r="Y205" i="6"/>
  <c r="X205" i="6"/>
  <c r="W205" i="6"/>
  <c r="V205" i="6"/>
  <c r="U205" i="6"/>
  <c r="T205" i="6"/>
  <c r="S205" i="6"/>
  <c r="O205" i="6"/>
  <c r="K205" i="6"/>
  <c r="Z204" i="6"/>
  <c r="Y204" i="6"/>
  <c r="X204" i="6"/>
  <c r="W204" i="6"/>
  <c r="V204" i="6"/>
  <c r="U204" i="6"/>
  <c r="T204" i="6"/>
  <c r="S204" i="6"/>
  <c r="O204" i="6"/>
  <c r="K204" i="6"/>
  <c r="Z203" i="6"/>
  <c r="Y203" i="6"/>
  <c r="X203" i="6"/>
  <c r="W203" i="6"/>
  <c r="V203" i="6"/>
  <c r="U203" i="6"/>
  <c r="T203" i="6"/>
  <c r="S203" i="6"/>
  <c r="O203" i="6"/>
  <c r="K203" i="6"/>
  <c r="Z202" i="6"/>
  <c r="Y202" i="6"/>
  <c r="X202" i="6"/>
  <c r="W202" i="6"/>
  <c r="V202" i="6"/>
  <c r="U202" i="6"/>
  <c r="T202" i="6"/>
  <c r="S202" i="6"/>
  <c r="O202" i="6"/>
  <c r="K202" i="6"/>
  <c r="Z201" i="6"/>
  <c r="Y201" i="6"/>
  <c r="X201" i="6"/>
  <c r="W201" i="6"/>
  <c r="V201" i="6"/>
  <c r="U201" i="6"/>
  <c r="T201" i="6"/>
  <c r="S201" i="6"/>
  <c r="O201" i="6"/>
  <c r="K201" i="6"/>
  <c r="Z200" i="6"/>
  <c r="Y200" i="6"/>
  <c r="X200" i="6"/>
  <c r="W200" i="6"/>
  <c r="V200" i="6"/>
  <c r="U200" i="6"/>
  <c r="T200" i="6"/>
  <c r="S200" i="6"/>
  <c r="O200" i="6"/>
  <c r="K200" i="6"/>
  <c r="Z199" i="6"/>
  <c r="Y199" i="6"/>
  <c r="X199" i="6"/>
  <c r="W199" i="6"/>
  <c r="V199" i="6"/>
  <c r="U199" i="6"/>
  <c r="T199" i="6"/>
  <c r="S199" i="6"/>
  <c r="O199" i="6"/>
  <c r="K199" i="6"/>
  <c r="Z198" i="6"/>
  <c r="Y198" i="6"/>
  <c r="X198" i="6"/>
  <c r="W198" i="6"/>
  <c r="V198" i="6"/>
  <c r="U198" i="6"/>
  <c r="T198" i="6"/>
  <c r="S198" i="6"/>
  <c r="O198" i="6"/>
  <c r="K198" i="6"/>
  <c r="Z197" i="6"/>
  <c r="Y197" i="6"/>
  <c r="X197" i="6"/>
  <c r="W197" i="6"/>
  <c r="V197" i="6"/>
  <c r="U197" i="6"/>
  <c r="T197" i="6"/>
  <c r="S197" i="6"/>
  <c r="O197" i="6"/>
  <c r="K197" i="6"/>
  <c r="B197" i="6"/>
  <c r="C197" i="6" s="1"/>
  <c r="B198" i="6" s="1"/>
  <c r="C198" i="6" s="1"/>
  <c r="B199" i="6" s="1"/>
  <c r="C199" i="6" s="1"/>
  <c r="B200" i="6" s="1"/>
  <c r="C200" i="6" s="1"/>
  <c r="B201" i="6" s="1"/>
  <c r="C201" i="6" s="1"/>
  <c r="B202" i="6" s="1"/>
  <c r="C202" i="6" s="1"/>
  <c r="B203" i="6" s="1"/>
  <c r="C203" i="6" s="1"/>
  <c r="B204" i="6" s="1"/>
  <c r="C204" i="6" s="1"/>
  <c r="B205" i="6" s="1"/>
  <c r="C205" i="6" s="1"/>
  <c r="B206" i="6" s="1"/>
  <c r="C206" i="6" s="1"/>
  <c r="Z196" i="6"/>
  <c r="Y196" i="6"/>
  <c r="S140" i="6" s="1"/>
  <c r="X196" i="6"/>
  <c r="W196" i="6"/>
  <c r="V196" i="6"/>
  <c r="U196" i="6"/>
  <c r="S136" i="6" s="1"/>
  <c r="T196" i="6"/>
  <c r="S196" i="6"/>
  <c r="S134" i="6" s="1"/>
  <c r="O196" i="6"/>
  <c r="K196" i="6"/>
  <c r="C196" i="6"/>
  <c r="B196" i="6"/>
  <c r="A196" i="6"/>
  <c r="Z195" i="6"/>
  <c r="S141" i="6" s="1"/>
  <c r="Y195" i="6"/>
  <c r="X195" i="6"/>
  <c r="S139" i="6" s="1"/>
  <c r="W195" i="6"/>
  <c r="S138" i="6" s="1"/>
  <c r="V195" i="6"/>
  <c r="S137" i="6" s="1"/>
  <c r="U195" i="6"/>
  <c r="T195" i="6"/>
  <c r="S195" i="6"/>
  <c r="O195" i="6"/>
  <c r="K195" i="6"/>
  <c r="Z194" i="6"/>
  <c r="Y194" i="6"/>
  <c r="X194" i="6"/>
  <c r="W194" i="6"/>
  <c r="V194" i="6"/>
  <c r="U194" i="6"/>
  <c r="T194" i="6"/>
  <c r="S194" i="6"/>
  <c r="O194" i="6"/>
  <c r="K194" i="6"/>
  <c r="Z193" i="6"/>
  <c r="Y193" i="6"/>
  <c r="X193" i="6"/>
  <c r="W193" i="6"/>
  <c r="V193" i="6"/>
  <c r="U193" i="6"/>
  <c r="T193" i="6"/>
  <c r="S193" i="6"/>
  <c r="O193" i="6"/>
  <c r="K193" i="6"/>
  <c r="Z192" i="6"/>
  <c r="Y192" i="6"/>
  <c r="X192" i="6"/>
  <c r="W192" i="6"/>
  <c r="V192" i="6"/>
  <c r="U192" i="6"/>
  <c r="T192" i="6"/>
  <c r="S192" i="6"/>
  <c r="O192" i="6"/>
  <c r="K192" i="6"/>
  <c r="Z191" i="6"/>
  <c r="Y191" i="6"/>
  <c r="X191" i="6"/>
  <c r="W191" i="6"/>
  <c r="V191" i="6"/>
  <c r="U191" i="6"/>
  <c r="T191" i="6"/>
  <c r="S191" i="6"/>
  <c r="O191" i="6"/>
  <c r="K191" i="6"/>
  <c r="Z190" i="6"/>
  <c r="Y190" i="6"/>
  <c r="X190" i="6"/>
  <c r="W190" i="6"/>
  <c r="V190" i="6"/>
  <c r="U190" i="6"/>
  <c r="T190" i="6"/>
  <c r="S190" i="6"/>
  <c r="O190" i="6"/>
  <c r="K190" i="6"/>
  <c r="Z189" i="6"/>
  <c r="Y189" i="6"/>
  <c r="X189" i="6"/>
  <c r="W189" i="6"/>
  <c r="V189" i="6"/>
  <c r="U189" i="6"/>
  <c r="T189" i="6"/>
  <c r="S189" i="6"/>
  <c r="O189" i="6"/>
  <c r="K189" i="6"/>
  <c r="Z188" i="6"/>
  <c r="Y188" i="6"/>
  <c r="X188" i="6"/>
  <c r="W188" i="6"/>
  <c r="V188" i="6"/>
  <c r="U188" i="6"/>
  <c r="T188" i="6"/>
  <c r="S188" i="6"/>
  <c r="O188" i="6"/>
  <c r="K188" i="6"/>
  <c r="Z187" i="6"/>
  <c r="Y187" i="6"/>
  <c r="X187" i="6"/>
  <c r="W187" i="6"/>
  <c r="V187" i="6"/>
  <c r="U187" i="6"/>
  <c r="T187" i="6"/>
  <c r="S187" i="6"/>
  <c r="O187" i="6"/>
  <c r="K187" i="6"/>
  <c r="Z186" i="6"/>
  <c r="Y186" i="6"/>
  <c r="R140" i="6" s="1"/>
  <c r="X186" i="6"/>
  <c r="W186" i="6"/>
  <c r="V186" i="6"/>
  <c r="U186" i="6"/>
  <c r="T186" i="6"/>
  <c r="S186" i="6"/>
  <c r="R134" i="6" s="1"/>
  <c r="O186" i="6"/>
  <c r="K186" i="6"/>
  <c r="Z185" i="6"/>
  <c r="Y185" i="6"/>
  <c r="X185" i="6"/>
  <c r="R139" i="6" s="1"/>
  <c r="W185" i="6"/>
  <c r="V185" i="6"/>
  <c r="R137" i="6" s="1"/>
  <c r="U185" i="6"/>
  <c r="T185" i="6"/>
  <c r="S185" i="6"/>
  <c r="O185" i="6"/>
  <c r="K185" i="6"/>
  <c r="B185" i="6"/>
  <c r="C185" i="6" s="1"/>
  <c r="B186" i="6" s="1"/>
  <c r="C186" i="6" s="1"/>
  <c r="B187" i="6" s="1"/>
  <c r="C187" i="6" s="1"/>
  <c r="B188" i="6" s="1"/>
  <c r="C188" i="6" s="1"/>
  <c r="B189" i="6" s="1"/>
  <c r="C189" i="6" s="1"/>
  <c r="B190" i="6" s="1"/>
  <c r="C190" i="6" s="1"/>
  <c r="B191" i="6" s="1"/>
  <c r="C191" i="6" s="1"/>
  <c r="B192" i="6" s="1"/>
  <c r="C192" i="6" s="1"/>
  <c r="B193" i="6" s="1"/>
  <c r="C193" i="6" s="1"/>
  <c r="B194" i="6" s="1"/>
  <c r="C194" i="6" s="1"/>
  <c r="B195" i="6" s="1"/>
  <c r="C195" i="6" s="1"/>
  <c r="A185" i="6"/>
  <c r="Z184" i="6"/>
  <c r="R141" i="6" s="1"/>
  <c r="Y184" i="6"/>
  <c r="X184" i="6"/>
  <c r="W184" i="6"/>
  <c r="R138" i="6" s="1"/>
  <c r="V184" i="6"/>
  <c r="U184" i="6"/>
  <c r="R136" i="6" s="1"/>
  <c r="T184" i="6"/>
  <c r="R135" i="6" s="1"/>
  <c r="S184" i="6"/>
  <c r="O184" i="6"/>
  <c r="K184" i="6"/>
  <c r="Z183" i="6"/>
  <c r="Y183" i="6"/>
  <c r="X183" i="6"/>
  <c r="W183" i="6"/>
  <c r="V183" i="6"/>
  <c r="U183" i="6"/>
  <c r="T183" i="6"/>
  <c r="S183" i="6"/>
  <c r="O183" i="6"/>
  <c r="K183" i="6"/>
  <c r="Z182" i="6"/>
  <c r="Y182" i="6"/>
  <c r="X182" i="6"/>
  <c r="W182" i="6"/>
  <c r="V182" i="6"/>
  <c r="U182" i="6"/>
  <c r="T182" i="6"/>
  <c r="S182" i="6"/>
  <c r="O182" i="6"/>
  <c r="K182" i="6"/>
  <c r="Z181" i="6"/>
  <c r="Y181" i="6"/>
  <c r="X181" i="6"/>
  <c r="W181" i="6"/>
  <c r="V181" i="6"/>
  <c r="U181" i="6"/>
  <c r="T181" i="6"/>
  <c r="S181" i="6"/>
  <c r="O181" i="6"/>
  <c r="K181" i="6"/>
  <c r="Z180" i="6"/>
  <c r="Y180" i="6"/>
  <c r="X180" i="6"/>
  <c r="W180" i="6"/>
  <c r="V180" i="6"/>
  <c r="U180" i="6"/>
  <c r="T180" i="6"/>
  <c r="S180" i="6"/>
  <c r="O180" i="6"/>
  <c r="K180" i="6"/>
  <c r="Z179" i="6"/>
  <c r="Y179" i="6"/>
  <c r="X179" i="6"/>
  <c r="W179" i="6"/>
  <c r="V179" i="6"/>
  <c r="U179" i="6"/>
  <c r="T179" i="6"/>
  <c r="S179" i="6"/>
  <c r="O179" i="6"/>
  <c r="K179" i="6"/>
  <c r="Z178" i="6"/>
  <c r="Y178" i="6"/>
  <c r="X178" i="6"/>
  <c r="W178" i="6"/>
  <c r="V178" i="6"/>
  <c r="U178" i="6"/>
  <c r="T178" i="6"/>
  <c r="S178" i="6"/>
  <c r="O178" i="6"/>
  <c r="K178" i="6"/>
  <c r="Z177" i="6"/>
  <c r="Y177" i="6"/>
  <c r="X177" i="6"/>
  <c r="W177" i="6"/>
  <c r="V177" i="6"/>
  <c r="U177" i="6"/>
  <c r="T177" i="6"/>
  <c r="S177" i="6"/>
  <c r="O177" i="6"/>
  <c r="K177" i="6"/>
  <c r="Z176" i="6"/>
  <c r="Y176" i="6"/>
  <c r="X176" i="6"/>
  <c r="W176" i="6"/>
  <c r="V176" i="6"/>
  <c r="U176" i="6"/>
  <c r="T176" i="6"/>
  <c r="S176" i="6"/>
  <c r="O176" i="6"/>
  <c r="K176" i="6"/>
  <c r="Z175" i="6"/>
  <c r="Y175" i="6"/>
  <c r="X175" i="6"/>
  <c r="Q139" i="6" s="1"/>
  <c r="W175" i="6"/>
  <c r="V175" i="6"/>
  <c r="U175" i="6"/>
  <c r="T175" i="6"/>
  <c r="S175" i="6"/>
  <c r="O175" i="6"/>
  <c r="K175" i="6"/>
  <c r="Z174" i="6"/>
  <c r="Y174" i="6"/>
  <c r="X174" i="6"/>
  <c r="W174" i="6"/>
  <c r="V174" i="6"/>
  <c r="U174" i="6"/>
  <c r="Q136" i="6" s="1"/>
  <c r="T174" i="6"/>
  <c r="S174" i="6"/>
  <c r="O174" i="6"/>
  <c r="K174" i="6"/>
  <c r="B174" i="6"/>
  <c r="C174" i="6" s="1"/>
  <c r="B175" i="6" s="1"/>
  <c r="C175" i="6" s="1"/>
  <c r="B176" i="6" s="1"/>
  <c r="C176" i="6" s="1"/>
  <c r="B177" i="6" s="1"/>
  <c r="C177" i="6" s="1"/>
  <c r="B178" i="6" s="1"/>
  <c r="C178" i="6" s="1"/>
  <c r="B179" i="6" s="1"/>
  <c r="C179" i="6" s="1"/>
  <c r="B180" i="6" s="1"/>
  <c r="C180" i="6" s="1"/>
  <c r="B181" i="6" s="1"/>
  <c r="C181" i="6" s="1"/>
  <c r="B182" i="6" s="1"/>
  <c r="C182" i="6" s="1"/>
  <c r="B183" i="6" s="1"/>
  <c r="C183" i="6" s="1"/>
  <c r="B184" i="6" s="1"/>
  <c r="C184" i="6" s="1"/>
  <c r="A174" i="6"/>
  <c r="Z173" i="6"/>
  <c r="Q141" i="6" s="1"/>
  <c r="Y173" i="6"/>
  <c r="Q140" i="6" s="1"/>
  <c r="X173" i="6"/>
  <c r="W173" i="6"/>
  <c r="V173" i="6"/>
  <c r="U173" i="6"/>
  <c r="T173" i="6"/>
  <c r="S173" i="6"/>
  <c r="O173" i="6"/>
  <c r="K173" i="6"/>
  <c r="Z172" i="6"/>
  <c r="Y172" i="6"/>
  <c r="X172" i="6"/>
  <c r="W172" i="6"/>
  <c r="V172" i="6"/>
  <c r="U172" i="6"/>
  <c r="T172" i="6"/>
  <c r="S172" i="6"/>
  <c r="O172" i="6"/>
  <c r="K172" i="6"/>
  <c r="Z171" i="6"/>
  <c r="Y171" i="6"/>
  <c r="X171" i="6"/>
  <c r="W171" i="6"/>
  <c r="V171" i="6"/>
  <c r="U171" i="6"/>
  <c r="T171" i="6"/>
  <c r="S171" i="6"/>
  <c r="O171" i="6"/>
  <c r="K171" i="6"/>
  <c r="Z170" i="6"/>
  <c r="Y170" i="6"/>
  <c r="X170" i="6"/>
  <c r="W170" i="6"/>
  <c r="V170" i="6"/>
  <c r="U170" i="6"/>
  <c r="T170" i="6"/>
  <c r="S170" i="6"/>
  <c r="O170" i="6"/>
  <c r="K170" i="6"/>
  <c r="Z169" i="6"/>
  <c r="Y169" i="6"/>
  <c r="X169" i="6"/>
  <c r="W169" i="6"/>
  <c r="V169" i="6"/>
  <c r="U169" i="6"/>
  <c r="T169" i="6"/>
  <c r="S169" i="6"/>
  <c r="O169" i="6"/>
  <c r="K169" i="6"/>
  <c r="Z168" i="6"/>
  <c r="Y168" i="6"/>
  <c r="X168" i="6"/>
  <c r="W168" i="6"/>
  <c r="V168" i="6"/>
  <c r="U168" i="6"/>
  <c r="T168" i="6"/>
  <c r="S168" i="6"/>
  <c r="O168" i="6"/>
  <c r="K168" i="6"/>
  <c r="Z167" i="6"/>
  <c r="Y167" i="6"/>
  <c r="X167" i="6"/>
  <c r="W167" i="6"/>
  <c r="V167" i="6"/>
  <c r="U167" i="6"/>
  <c r="T167" i="6"/>
  <c r="S167" i="6"/>
  <c r="O167" i="6"/>
  <c r="K167" i="6"/>
  <c r="Z166" i="6"/>
  <c r="Y166" i="6"/>
  <c r="X166" i="6"/>
  <c r="W166" i="6"/>
  <c r="V166" i="6"/>
  <c r="T166" i="6"/>
  <c r="S166" i="6"/>
  <c r="O166" i="6"/>
  <c r="K166" i="6"/>
  <c r="U166" i="6" s="1"/>
  <c r="Z165" i="6"/>
  <c r="Y165" i="6"/>
  <c r="X165" i="6"/>
  <c r="W165" i="6"/>
  <c r="V165" i="6"/>
  <c r="U165" i="6"/>
  <c r="T165" i="6"/>
  <c r="O165" i="6"/>
  <c r="K165" i="6"/>
  <c r="S165" i="6" s="1"/>
  <c r="Z164" i="6"/>
  <c r="Y164" i="6"/>
  <c r="X164" i="6"/>
  <c r="W164" i="6"/>
  <c r="V164" i="6"/>
  <c r="U164" i="6"/>
  <c r="T164" i="6"/>
  <c r="S164" i="6"/>
  <c r="O164" i="6"/>
  <c r="K164" i="6"/>
  <c r="Z163" i="6"/>
  <c r="Y163" i="6"/>
  <c r="X163" i="6"/>
  <c r="W163" i="6"/>
  <c r="V163" i="6"/>
  <c r="U163" i="6"/>
  <c r="T163" i="6"/>
  <c r="S163" i="6"/>
  <c r="O163" i="6"/>
  <c r="K163" i="6"/>
  <c r="Z162" i="6"/>
  <c r="Y162" i="6"/>
  <c r="X162" i="6"/>
  <c r="W162" i="6"/>
  <c r="V162" i="6"/>
  <c r="U162" i="6"/>
  <c r="T162" i="6"/>
  <c r="S162" i="6"/>
  <c r="O162" i="6"/>
  <c r="K162" i="6"/>
  <c r="B162" i="6"/>
  <c r="C162" i="6" s="1"/>
  <c r="B163" i="6" s="1"/>
  <c r="C163" i="6" s="1"/>
  <c r="B164" i="6" s="1"/>
  <c r="C164" i="6" s="1"/>
  <c r="B165" i="6" s="1"/>
  <c r="C165" i="6" s="1"/>
  <c r="B166" i="6" s="1"/>
  <c r="C166" i="6" s="1"/>
  <c r="B167" i="6" s="1"/>
  <c r="C167" i="6" s="1"/>
  <c r="B168" i="6" s="1"/>
  <c r="C168" i="6" s="1"/>
  <c r="B169" i="6" s="1"/>
  <c r="C169" i="6" s="1"/>
  <c r="B170" i="6" s="1"/>
  <c r="C170" i="6" s="1"/>
  <c r="B171" i="6" s="1"/>
  <c r="C171" i="6" s="1"/>
  <c r="B172" i="6" s="1"/>
  <c r="C172" i="6" s="1"/>
  <c r="B173" i="6" s="1"/>
  <c r="C173" i="6" s="1"/>
  <c r="A162" i="6"/>
  <c r="L158" i="6"/>
  <c r="K157" i="6"/>
  <c r="K156" i="6"/>
  <c r="K155" i="6"/>
  <c r="K154" i="6"/>
  <c r="K153" i="6"/>
  <c r="K152" i="6"/>
  <c r="K146" i="6"/>
  <c r="G146" i="6" s="1"/>
  <c r="F146" i="6"/>
  <c r="D146" i="6"/>
  <c r="A146" i="6"/>
  <c r="K144" i="6"/>
  <c r="G144" i="6" s="1"/>
  <c r="F144" i="6"/>
  <c r="D144" i="6"/>
  <c r="A144" i="6"/>
  <c r="K142" i="6"/>
  <c r="G142" i="6" s="1"/>
  <c r="F142" i="6"/>
  <c r="D142" i="6"/>
  <c r="A142" i="6"/>
  <c r="K140" i="6"/>
  <c r="G140" i="6" s="1"/>
  <c r="F140" i="6"/>
  <c r="D140" i="6"/>
  <c r="A140" i="6"/>
  <c r="Q138" i="6"/>
  <c r="K138" i="6"/>
  <c r="G138" i="6" s="1"/>
  <c r="F138" i="6"/>
  <c r="D138" i="6"/>
  <c r="A138" i="6"/>
  <c r="Q137" i="6"/>
  <c r="K136" i="6"/>
  <c r="F136" i="6"/>
  <c r="L20" i="32" s="1"/>
  <c r="D136" i="6"/>
  <c r="L21" i="32" s="1"/>
  <c r="A136" i="6"/>
  <c r="S135" i="6"/>
  <c r="U134" i="6"/>
  <c r="U142" i="6" s="1"/>
  <c r="I146" i="6" s="1"/>
  <c r="Z113" i="6"/>
  <c r="Y113" i="6"/>
  <c r="X113" i="6"/>
  <c r="W113" i="6"/>
  <c r="V113" i="6"/>
  <c r="U113" i="6"/>
  <c r="T113" i="6"/>
  <c r="S113" i="6"/>
  <c r="O113" i="6"/>
  <c r="K113" i="6"/>
  <c r="Z112" i="6"/>
  <c r="Y112" i="6"/>
  <c r="X112" i="6"/>
  <c r="W112" i="6"/>
  <c r="V112" i="6"/>
  <c r="U112" i="6"/>
  <c r="T112" i="6"/>
  <c r="S112" i="6"/>
  <c r="O112" i="6"/>
  <c r="K112" i="6"/>
  <c r="Z111" i="6"/>
  <c r="Y111" i="6"/>
  <c r="X111" i="6"/>
  <c r="W111" i="6"/>
  <c r="V111" i="6"/>
  <c r="U111" i="6"/>
  <c r="T111" i="6"/>
  <c r="S111" i="6"/>
  <c r="O111" i="6"/>
  <c r="K111" i="6"/>
  <c r="Z110" i="6"/>
  <c r="Y110" i="6"/>
  <c r="X110" i="6"/>
  <c r="W110" i="6"/>
  <c r="V110" i="6"/>
  <c r="U110" i="6"/>
  <c r="T110" i="6"/>
  <c r="S110" i="6"/>
  <c r="O110" i="6"/>
  <c r="K110" i="6"/>
  <c r="Z109" i="6"/>
  <c r="Y109" i="6"/>
  <c r="X109" i="6"/>
  <c r="W109" i="6"/>
  <c r="V109" i="6"/>
  <c r="U109" i="6"/>
  <c r="T109" i="6"/>
  <c r="S109" i="6"/>
  <c r="O109" i="6"/>
  <c r="K109" i="6"/>
  <c r="Z108" i="6"/>
  <c r="Y108" i="6"/>
  <c r="X108" i="6"/>
  <c r="W108" i="6"/>
  <c r="V108" i="6"/>
  <c r="U108" i="6"/>
  <c r="T108" i="6"/>
  <c r="S108" i="6"/>
  <c r="O108" i="6"/>
  <c r="K108" i="6"/>
  <c r="Z107" i="6"/>
  <c r="Y107" i="6"/>
  <c r="X107" i="6"/>
  <c r="W107" i="6"/>
  <c r="V107" i="6"/>
  <c r="U107" i="6"/>
  <c r="T107" i="6"/>
  <c r="S107" i="6"/>
  <c r="O107" i="6"/>
  <c r="K107" i="6"/>
  <c r="Z106" i="6"/>
  <c r="Y106" i="6"/>
  <c r="X106" i="6"/>
  <c r="W106" i="6"/>
  <c r="V106" i="6"/>
  <c r="U106" i="6"/>
  <c r="T106" i="6"/>
  <c r="S106" i="6"/>
  <c r="O106" i="6"/>
  <c r="K106" i="6"/>
  <c r="Z105" i="6"/>
  <c r="Y105" i="6"/>
  <c r="X105" i="6"/>
  <c r="W105" i="6"/>
  <c r="V105" i="6"/>
  <c r="U105" i="6"/>
  <c r="T105" i="6"/>
  <c r="S105" i="6"/>
  <c r="O105" i="6"/>
  <c r="K105" i="6"/>
  <c r="Z104" i="6"/>
  <c r="U26" i="6" s="1"/>
  <c r="Y104" i="6"/>
  <c r="X104" i="6"/>
  <c r="W104" i="6"/>
  <c r="V104" i="6"/>
  <c r="U104" i="6"/>
  <c r="T104" i="6"/>
  <c r="S104" i="6"/>
  <c r="U19" i="6" s="1"/>
  <c r="O104" i="6"/>
  <c r="K104" i="6"/>
  <c r="Z103" i="6"/>
  <c r="Y103" i="6"/>
  <c r="X103" i="6"/>
  <c r="W103" i="6"/>
  <c r="V103" i="6"/>
  <c r="U22" i="6" s="1"/>
  <c r="U103" i="6"/>
  <c r="U21" i="6" s="1"/>
  <c r="T103" i="6"/>
  <c r="U20" i="6" s="1"/>
  <c r="S103" i="6"/>
  <c r="O103" i="6"/>
  <c r="K103" i="6"/>
  <c r="A103" i="6"/>
  <c r="Z102" i="6"/>
  <c r="Y102" i="6"/>
  <c r="U25" i="6" s="1"/>
  <c r="X102" i="6"/>
  <c r="U24" i="6" s="1"/>
  <c r="W102" i="6"/>
  <c r="U23" i="6" s="1"/>
  <c r="V102" i="6"/>
  <c r="U102" i="6"/>
  <c r="T102" i="6"/>
  <c r="S102" i="6"/>
  <c r="O102" i="6"/>
  <c r="K102" i="6"/>
  <c r="Z101" i="6"/>
  <c r="Y101" i="6"/>
  <c r="X101" i="6"/>
  <c r="W101" i="6"/>
  <c r="V101" i="6"/>
  <c r="U101" i="6"/>
  <c r="T101" i="6"/>
  <c r="S101" i="6"/>
  <c r="O101" i="6"/>
  <c r="K101" i="6"/>
  <c r="Z100" i="6"/>
  <c r="Y100" i="6"/>
  <c r="X100" i="6"/>
  <c r="W100" i="6"/>
  <c r="V100" i="6"/>
  <c r="U100" i="6"/>
  <c r="T100" i="6"/>
  <c r="S100" i="6"/>
  <c r="O100" i="6"/>
  <c r="K100" i="6"/>
  <c r="Z99" i="6"/>
  <c r="Y99" i="6"/>
  <c r="X99" i="6"/>
  <c r="W99" i="6"/>
  <c r="V99" i="6"/>
  <c r="U99" i="6"/>
  <c r="T99" i="6"/>
  <c r="S99" i="6"/>
  <c r="O99" i="6"/>
  <c r="K99" i="6"/>
  <c r="Z98" i="6"/>
  <c r="Y98" i="6"/>
  <c r="X98" i="6"/>
  <c r="W98" i="6"/>
  <c r="V98" i="6"/>
  <c r="U98" i="6"/>
  <c r="T98" i="6"/>
  <c r="S98" i="6"/>
  <c r="O98" i="6"/>
  <c r="K98" i="6"/>
  <c r="Z97" i="6"/>
  <c r="Y97" i="6"/>
  <c r="X97" i="6"/>
  <c r="W97" i="6"/>
  <c r="V97" i="6"/>
  <c r="U97" i="6"/>
  <c r="T97" i="6"/>
  <c r="S97" i="6"/>
  <c r="O97" i="6"/>
  <c r="K97" i="6"/>
  <c r="Z96" i="6"/>
  <c r="Y96" i="6"/>
  <c r="X96" i="6"/>
  <c r="W96" i="6"/>
  <c r="V96" i="6"/>
  <c r="U96" i="6"/>
  <c r="T96" i="6"/>
  <c r="S96" i="6"/>
  <c r="O96" i="6"/>
  <c r="K96" i="6"/>
  <c r="Z95" i="6"/>
  <c r="Y95" i="6"/>
  <c r="X95" i="6"/>
  <c r="W95" i="6"/>
  <c r="V95" i="6"/>
  <c r="T22" i="6" s="1"/>
  <c r="U95" i="6"/>
  <c r="T95" i="6"/>
  <c r="S95" i="6"/>
  <c r="O95" i="6"/>
  <c r="K95" i="6"/>
  <c r="Z94" i="6"/>
  <c r="Y94" i="6"/>
  <c r="X94" i="6"/>
  <c r="T24" i="6" s="1"/>
  <c r="W94" i="6"/>
  <c r="V94" i="6"/>
  <c r="U94" i="6"/>
  <c r="T94" i="6"/>
  <c r="S94" i="6"/>
  <c r="O94" i="6"/>
  <c r="K94" i="6"/>
  <c r="Z93" i="6"/>
  <c r="T26" i="6" s="1"/>
  <c r="Y93" i="6"/>
  <c r="X93" i="6"/>
  <c r="W93" i="6"/>
  <c r="V93" i="6"/>
  <c r="U93" i="6"/>
  <c r="T93" i="6"/>
  <c r="S93" i="6"/>
  <c r="O93" i="6"/>
  <c r="K93" i="6"/>
  <c r="Z92" i="6"/>
  <c r="Y92" i="6"/>
  <c r="X92" i="6"/>
  <c r="W92" i="6"/>
  <c r="V92" i="6"/>
  <c r="U92" i="6"/>
  <c r="T92" i="6"/>
  <c r="T20" i="6" s="1"/>
  <c r="S92" i="6"/>
  <c r="T19" i="6" s="1"/>
  <c r="O92" i="6"/>
  <c r="K92" i="6"/>
  <c r="A92" i="6"/>
  <c r="Z91" i="6"/>
  <c r="Y91" i="6"/>
  <c r="X91" i="6"/>
  <c r="W91" i="6"/>
  <c r="T23" i="6" s="1"/>
  <c r="V91" i="6"/>
  <c r="U91" i="6"/>
  <c r="T91" i="6"/>
  <c r="S91" i="6"/>
  <c r="O91" i="6"/>
  <c r="K91" i="6"/>
  <c r="Z90" i="6"/>
  <c r="Y90" i="6"/>
  <c r="X90" i="6"/>
  <c r="W90" i="6"/>
  <c r="V90" i="6"/>
  <c r="U90" i="6"/>
  <c r="T90" i="6"/>
  <c r="S90" i="6"/>
  <c r="O90" i="6"/>
  <c r="K90" i="6"/>
  <c r="Z89" i="6"/>
  <c r="Y89" i="6"/>
  <c r="X89" i="6"/>
  <c r="W89" i="6"/>
  <c r="V89" i="6"/>
  <c r="U89" i="6"/>
  <c r="T89" i="6"/>
  <c r="S89" i="6"/>
  <c r="O89" i="6"/>
  <c r="K89" i="6"/>
  <c r="Z88" i="6"/>
  <c r="Y88" i="6"/>
  <c r="X88" i="6"/>
  <c r="W88" i="6"/>
  <c r="V88" i="6"/>
  <c r="U88" i="6"/>
  <c r="T88" i="6"/>
  <c r="S88" i="6"/>
  <c r="O88" i="6"/>
  <c r="K88" i="6"/>
  <c r="Z87" i="6"/>
  <c r="Y87" i="6"/>
  <c r="X87" i="6"/>
  <c r="W87" i="6"/>
  <c r="V87" i="6"/>
  <c r="U87" i="6"/>
  <c r="T87" i="6"/>
  <c r="S87" i="6"/>
  <c r="O87" i="6"/>
  <c r="K87" i="6"/>
  <c r="Z86" i="6"/>
  <c r="Y86" i="6"/>
  <c r="X86" i="6"/>
  <c r="W86" i="6"/>
  <c r="V86" i="6"/>
  <c r="U86" i="6"/>
  <c r="T86" i="6"/>
  <c r="S86" i="6"/>
  <c r="O86" i="6"/>
  <c r="K86" i="6"/>
  <c r="Z85" i="6"/>
  <c r="Y85" i="6"/>
  <c r="X85" i="6"/>
  <c r="W85" i="6"/>
  <c r="V85" i="6"/>
  <c r="U85" i="6"/>
  <c r="T85" i="6"/>
  <c r="S85" i="6"/>
  <c r="O85" i="6"/>
  <c r="K85" i="6"/>
  <c r="Z84" i="6"/>
  <c r="Y84" i="6"/>
  <c r="X84" i="6"/>
  <c r="W84" i="6"/>
  <c r="V84" i="6"/>
  <c r="U84" i="6"/>
  <c r="T84" i="6"/>
  <c r="S84" i="6"/>
  <c r="O84" i="6"/>
  <c r="K84" i="6"/>
  <c r="Z83" i="6"/>
  <c r="Y83" i="6"/>
  <c r="X83" i="6"/>
  <c r="W83" i="6"/>
  <c r="V83" i="6"/>
  <c r="U83" i="6"/>
  <c r="T83" i="6"/>
  <c r="S83" i="6"/>
  <c r="O83" i="6"/>
  <c r="K83" i="6"/>
  <c r="Z82" i="6"/>
  <c r="Y82" i="6"/>
  <c r="X82" i="6"/>
  <c r="W82" i="6"/>
  <c r="V82" i="6"/>
  <c r="U82" i="6"/>
  <c r="T82" i="6"/>
  <c r="S82" i="6"/>
  <c r="S19" i="6" s="1"/>
  <c r="O82" i="6"/>
  <c r="K82" i="6"/>
  <c r="Z81" i="6"/>
  <c r="Y81" i="6"/>
  <c r="X81" i="6"/>
  <c r="W81" i="6"/>
  <c r="V81" i="6"/>
  <c r="U81" i="6"/>
  <c r="T81" i="6"/>
  <c r="S81" i="6"/>
  <c r="O81" i="6"/>
  <c r="K81" i="6"/>
  <c r="B81" i="6"/>
  <c r="C81" i="6" s="1"/>
  <c r="B82" i="6" s="1"/>
  <c r="C82" i="6" s="1"/>
  <c r="B83" i="6" s="1"/>
  <c r="C83" i="6" s="1"/>
  <c r="B84" i="6" s="1"/>
  <c r="C84" i="6" s="1"/>
  <c r="B85" i="6" s="1"/>
  <c r="C85" i="6" s="1"/>
  <c r="B86" i="6" s="1"/>
  <c r="C86" i="6" s="1"/>
  <c r="B87" i="6" s="1"/>
  <c r="C87" i="6" s="1"/>
  <c r="B88" i="6" s="1"/>
  <c r="C88" i="6" s="1"/>
  <c r="B89" i="6" s="1"/>
  <c r="C89" i="6" s="1"/>
  <c r="B90" i="6" s="1"/>
  <c r="C90" i="6" s="1"/>
  <c r="B91" i="6" s="1"/>
  <c r="C91" i="6" s="1"/>
  <c r="A81" i="6"/>
  <c r="Z80" i="6"/>
  <c r="Y80" i="6"/>
  <c r="X80" i="6"/>
  <c r="W80" i="6"/>
  <c r="V80" i="6"/>
  <c r="U80" i="6"/>
  <c r="T80" i="6"/>
  <c r="S80" i="6"/>
  <c r="O80" i="6"/>
  <c r="K80" i="6"/>
  <c r="Z79" i="6"/>
  <c r="Y79" i="6"/>
  <c r="X79" i="6"/>
  <c r="W79" i="6"/>
  <c r="V79" i="6"/>
  <c r="U79" i="6"/>
  <c r="T79" i="6"/>
  <c r="S79" i="6"/>
  <c r="O79" i="6"/>
  <c r="K79" i="6"/>
  <c r="Z78" i="6"/>
  <c r="Y78" i="6"/>
  <c r="X78" i="6"/>
  <c r="W78" i="6"/>
  <c r="V78" i="6"/>
  <c r="U78" i="6"/>
  <c r="T78" i="6"/>
  <c r="S78" i="6"/>
  <c r="O78" i="6"/>
  <c r="K78" i="6"/>
  <c r="Z77" i="6"/>
  <c r="Y77" i="6"/>
  <c r="X77" i="6"/>
  <c r="W77" i="6"/>
  <c r="V77" i="6"/>
  <c r="U77" i="6"/>
  <c r="T77" i="6"/>
  <c r="S77" i="6"/>
  <c r="O77" i="6"/>
  <c r="K77" i="6"/>
  <c r="Z76" i="6"/>
  <c r="Y76" i="6"/>
  <c r="X76" i="6"/>
  <c r="W76" i="6"/>
  <c r="V76" i="6"/>
  <c r="U76" i="6"/>
  <c r="T76" i="6"/>
  <c r="S76" i="6"/>
  <c r="O76" i="6"/>
  <c r="K76" i="6"/>
  <c r="Z75" i="6"/>
  <c r="Y75" i="6"/>
  <c r="X75" i="6"/>
  <c r="W75" i="6"/>
  <c r="V75" i="6"/>
  <c r="U75" i="6"/>
  <c r="T75" i="6"/>
  <c r="S75" i="6"/>
  <c r="O75" i="6"/>
  <c r="K75" i="6"/>
  <c r="Z74" i="6"/>
  <c r="Y74" i="6"/>
  <c r="X74" i="6"/>
  <c r="W74" i="6"/>
  <c r="V74" i="6"/>
  <c r="U74" i="6"/>
  <c r="T74" i="6"/>
  <c r="S74" i="6"/>
  <c r="O74" i="6"/>
  <c r="K74" i="6"/>
  <c r="Z73" i="6"/>
  <c r="Y73" i="6"/>
  <c r="X73" i="6"/>
  <c r="W73" i="6"/>
  <c r="V73" i="6"/>
  <c r="U73" i="6"/>
  <c r="T73" i="6"/>
  <c r="S73" i="6"/>
  <c r="O73" i="6"/>
  <c r="K73" i="6"/>
  <c r="Z72" i="6"/>
  <c r="Y72" i="6"/>
  <c r="X72" i="6"/>
  <c r="W72" i="6"/>
  <c r="V72" i="6"/>
  <c r="U72" i="6"/>
  <c r="T72" i="6"/>
  <c r="S72" i="6"/>
  <c r="O72" i="6"/>
  <c r="K72" i="6"/>
  <c r="Z71" i="6"/>
  <c r="Y71" i="6"/>
  <c r="X71" i="6"/>
  <c r="R24" i="6" s="1"/>
  <c r="W71" i="6"/>
  <c r="V71" i="6"/>
  <c r="U71" i="6"/>
  <c r="T71" i="6"/>
  <c r="S71" i="6"/>
  <c r="O71" i="6"/>
  <c r="K71" i="6"/>
  <c r="Z70" i="6"/>
  <c r="Y70" i="6"/>
  <c r="X70" i="6"/>
  <c r="W70" i="6"/>
  <c r="V70" i="6"/>
  <c r="U70" i="6"/>
  <c r="R21" i="6" s="1"/>
  <c r="T70" i="6"/>
  <c r="R20" i="6" s="1"/>
  <c r="S70" i="6"/>
  <c r="O70" i="6"/>
  <c r="K70" i="6"/>
  <c r="B70" i="6"/>
  <c r="C70" i="6" s="1"/>
  <c r="B71" i="6" s="1"/>
  <c r="C71" i="6" s="1"/>
  <c r="B72" i="6" s="1"/>
  <c r="C72" i="6" s="1"/>
  <c r="B73" i="6" s="1"/>
  <c r="C73" i="6" s="1"/>
  <c r="B74" i="6" s="1"/>
  <c r="C74" i="6" s="1"/>
  <c r="B75" i="6" s="1"/>
  <c r="C75" i="6" s="1"/>
  <c r="B76" i="6" s="1"/>
  <c r="C76" i="6" s="1"/>
  <c r="B77" i="6" s="1"/>
  <c r="C77" i="6" s="1"/>
  <c r="B78" i="6" s="1"/>
  <c r="C78" i="6" s="1"/>
  <c r="B79" i="6" s="1"/>
  <c r="C79" i="6" s="1"/>
  <c r="B80" i="6" s="1"/>
  <c r="C80" i="6" s="1"/>
  <c r="A70" i="6"/>
  <c r="Z69" i="6"/>
  <c r="R26" i="6" s="1"/>
  <c r="Y69" i="6"/>
  <c r="R25" i="6" s="1"/>
  <c r="X69" i="6"/>
  <c r="W69" i="6"/>
  <c r="V69" i="6"/>
  <c r="U69" i="6"/>
  <c r="T69" i="6"/>
  <c r="S69" i="6"/>
  <c r="O69" i="6"/>
  <c r="K69" i="6"/>
  <c r="Z68" i="6"/>
  <c r="Y68" i="6"/>
  <c r="X68" i="6"/>
  <c r="W68" i="6"/>
  <c r="V68" i="6"/>
  <c r="U68" i="6"/>
  <c r="T68" i="6"/>
  <c r="S68" i="6"/>
  <c r="O68" i="6"/>
  <c r="K68" i="6"/>
  <c r="Z67" i="6"/>
  <c r="Y67" i="6"/>
  <c r="X67" i="6"/>
  <c r="W67" i="6"/>
  <c r="V67" i="6"/>
  <c r="U67" i="6"/>
  <c r="T67" i="6"/>
  <c r="S67" i="6"/>
  <c r="O67" i="6"/>
  <c r="K67" i="6"/>
  <c r="Z66" i="6"/>
  <c r="Y66" i="6"/>
  <c r="X66" i="6"/>
  <c r="W66" i="6"/>
  <c r="V66" i="6"/>
  <c r="U66" i="6"/>
  <c r="T66" i="6"/>
  <c r="S66" i="6"/>
  <c r="O66" i="6"/>
  <c r="K66" i="6"/>
  <c r="Z65" i="6"/>
  <c r="Y65" i="6"/>
  <c r="X65" i="6"/>
  <c r="W65" i="6"/>
  <c r="V65" i="6"/>
  <c r="U65" i="6"/>
  <c r="T65" i="6"/>
  <c r="S65" i="6"/>
  <c r="O65" i="6"/>
  <c r="K65" i="6"/>
  <c r="Z64" i="6"/>
  <c r="Y64" i="6"/>
  <c r="X64" i="6"/>
  <c r="W64" i="6"/>
  <c r="V64" i="6"/>
  <c r="U64" i="6"/>
  <c r="T64" i="6"/>
  <c r="S64" i="6"/>
  <c r="O64" i="6"/>
  <c r="K64" i="6"/>
  <c r="Z63" i="6"/>
  <c r="Y63" i="6"/>
  <c r="X63" i="6"/>
  <c r="W63" i="6"/>
  <c r="V63" i="6"/>
  <c r="U63" i="6"/>
  <c r="T63" i="6"/>
  <c r="S63" i="6"/>
  <c r="O63" i="6"/>
  <c r="K63" i="6"/>
  <c r="Z62" i="6"/>
  <c r="Y62" i="6"/>
  <c r="X62" i="6"/>
  <c r="W62" i="6"/>
  <c r="V62" i="6"/>
  <c r="U62" i="6"/>
  <c r="T62" i="6"/>
  <c r="S62" i="6"/>
  <c r="O62" i="6"/>
  <c r="K62" i="6"/>
  <c r="Z61" i="6"/>
  <c r="Y61" i="6"/>
  <c r="X61" i="6"/>
  <c r="W61" i="6"/>
  <c r="V61" i="6"/>
  <c r="U61" i="6"/>
  <c r="T61" i="6"/>
  <c r="S61" i="6"/>
  <c r="O61" i="6"/>
  <c r="K61" i="6"/>
  <c r="Z60" i="6"/>
  <c r="Y60" i="6"/>
  <c r="X60" i="6"/>
  <c r="W60" i="6"/>
  <c r="V60" i="6"/>
  <c r="U60" i="6"/>
  <c r="T60" i="6"/>
  <c r="S60" i="6"/>
  <c r="O60" i="6"/>
  <c r="K60" i="6"/>
  <c r="Z59" i="6"/>
  <c r="Q26" i="6" s="1"/>
  <c r="H23" i="6" s="1"/>
  <c r="Y59" i="6"/>
  <c r="X59" i="6"/>
  <c r="W59" i="6"/>
  <c r="V59" i="6"/>
  <c r="U59" i="6"/>
  <c r="T59" i="6"/>
  <c r="Q20" i="6" s="1"/>
  <c r="S59" i="6"/>
  <c r="O59" i="6"/>
  <c r="K59" i="6"/>
  <c r="C59" i="6"/>
  <c r="B60" i="6" s="1"/>
  <c r="C60" i="6" s="1"/>
  <c r="B61" i="6" s="1"/>
  <c r="C61" i="6" s="1"/>
  <c r="B62" i="6" s="1"/>
  <c r="C62" i="6" s="1"/>
  <c r="B63" i="6" s="1"/>
  <c r="C63" i="6" s="1"/>
  <c r="B64" i="6" s="1"/>
  <c r="C64" i="6" s="1"/>
  <c r="B65" i="6" s="1"/>
  <c r="C65" i="6" s="1"/>
  <c r="B66" i="6" s="1"/>
  <c r="C66" i="6" s="1"/>
  <c r="B67" i="6" s="1"/>
  <c r="C67" i="6" s="1"/>
  <c r="B68" i="6" s="1"/>
  <c r="C68" i="6" s="1"/>
  <c r="B69" i="6" s="1"/>
  <c r="C69" i="6" s="1"/>
  <c r="B59" i="6"/>
  <c r="A59" i="6"/>
  <c r="Z58" i="6"/>
  <c r="Y58" i="6"/>
  <c r="Q25" i="6" s="1"/>
  <c r="X58" i="6"/>
  <c r="W58" i="6"/>
  <c r="Q23" i="6" s="1"/>
  <c r="V58" i="6"/>
  <c r="Q22" i="6" s="1"/>
  <c r="U58" i="6"/>
  <c r="Q21" i="6" s="1"/>
  <c r="T58" i="6"/>
  <c r="S58" i="6"/>
  <c r="O58" i="6"/>
  <c r="K58" i="6"/>
  <c r="Z57" i="6"/>
  <c r="Y57" i="6"/>
  <c r="X57" i="6"/>
  <c r="W57" i="6"/>
  <c r="V57" i="6"/>
  <c r="U57" i="6"/>
  <c r="T57" i="6"/>
  <c r="S57" i="6"/>
  <c r="O57" i="6"/>
  <c r="K57" i="6"/>
  <c r="Z56" i="6"/>
  <c r="Y56" i="6"/>
  <c r="X56" i="6"/>
  <c r="W56" i="6"/>
  <c r="V56" i="6"/>
  <c r="U56" i="6"/>
  <c r="T56" i="6"/>
  <c r="S56" i="6"/>
  <c r="O56" i="6"/>
  <c r="K56" i="6"/>
  <c r="Z55" i="6"/>
  <c r="Y55" i="6"/>
  <c r="X55" i="6"/>
  <c r="W55" i="6"/>
  <c r="V55" i="6"/>
  <c r="U55" i="6"/>
  <c r="T55" i="6"/>
  <c r="S55" i="6"/>
  <c r="O55" i="6"/>
  <c r="K55" i="6"/>
  <c r="Z54" i="6"/>
  <c r="Y54" i="6"/>
  <c r="X54" i="6"/>
  <c r="W54" i="6"/>
  <c r="V54" i="6"/>
  <c r="U54" i="6"/>
  <c r="T54" i="6"/>
  <c r="S54" i="6"/>
  <c r="O54" i="6"/>
  <c r="K54" i="6"/>
  <c r="Z53" i="6"/>
  <c r="Y53" i="6"/>
  <c r="X53" i="6"/>
  <c r="W53" i="6"/>
  <c r="V53" i="6"/>
  <c r="U53" i="6"/>
  <c r="T53" i="6"/>
  <c r="S53" i="6"/>
  <c r="O53" i="6"/>
  <c r="K53" i="6"/>
  <c r="Z52" i="6"/>
  <c r="Y52" i="6"/>
  <c r="X52" i="6"/>
  <c r="W52" i="6"/>
  <c r="V52" i="6"/>
  <c r="U52" i="6"/>
  <c r="T52" i="6"/>
  <c r="S52" i="6"/>
  <c r="O52" i="6"/>
  <c r="K52" i="6"/>
  <c r="Z51" i="6"/>
  <c r="Y51" i="6"/>
  <c r="X51" i="6"/>
  <c r="W51" i="6"/>
  <c r="V51" i="6"/>
  <c r="U51" i="6"/>
  <c r="T51" i="6"/>
  <c r="S51" i="6"/>
  <c r="O51" i="6"/>
  <c r="K51" i="6"/>
  <c r="Z50" i="6"/>
  <c r="Y50" i="6"/>
  <c r="X50" i="6"/>
  <c r="W50" i="6"/>
  <c r="V50" i="6"/>
  <c r="U50" i="6"/>
  <c r="T50" i="6"/>
  <c r="S50" i="6"/>
  <c r="O50" i="6"/>
  <c r="K50" i="6"/>
  <c r="Z49" i="6"/>
  <c r="Y49" i="6"/>
  <c r="X49" i="6"/>
  <c r="W49" i="6"/>
  <c r="V49" i="6"/>
  <c r="U49" i="6"/>
  <c r="T49" i="6"/>
  <c r="O49" i="6"/>
  <c r="K49" i="6"/>
  <c r="S49" i="6" s="1"/>
  <c r="Z48" i="6"/>
  <c r="Y48" i="6"/>
  <c r="X48" i="6"/>
  <c r="W48" i="6"/>
  <c r="V48" i="6"/>
  <c r="T48" i="6"/>
  <c r="S48" i="6"/>
  <c r="O48" i="6"/>
  <c r="K48" i="6"/>
  <c r="U48" i="6" s="1"/>
  <c r="Z47" i="6"/>
  <c r="Y47" i="6"/>
  <c r="X47" i="6"/>
  <c r="W47" i="6"/>
  <c r="V47" i="6"/>
  <c r="T47" i="6"/>
  <c r="S47" i="6"/>
  <c r="O47" i="6"/>
  <c r="K47" i="6"/>
  <c r="U47" i="6" s="1"/>
  <c r="B47" i="6"/>
  <c r="C47" i="6" s="1"/>
  <c r="B48" i="6" s="1"/>
  <c r="C48" i="6" s="1"/>
  <c r="B49" i="6" s="1"/>
  <c r="C49" i="6" s="1"/>
  <c r="B50" i="6" s="1"/>
  <c r="C50" i="6" s="1"/>
  <c r="B51" i="6" s="1"/>
  <c r="C51" i="6" s="1"/>
  <c r="B52" i="6" s="1"/>
  <c r="C52" i="6" s="1"/>
  <c r="B53" i="6" s="1"/>
  <c r="C53" i="6" s="1"/>
  <c r="B54" i="6" s="1"/>
  <c r="C54" i="6" s="1"/>
  <c r="B55" i="6" s="1"/>
  <c r="C55" i="6" s="1"/>
  <c r="B56" i="6" s="1"/>
  <c r="C56" i="6" s="1"/>
  <c r="B57" i="6" s="1"/>
  <c r="C57" i="6" s="1"/>
  <c r="B58" i="6" s="1"/>
  <c r="C58" i="6" s="1"/>
  <c r="A47" i="6"/>
  <c r="L43" i="6"/>
  <c r="K42" i="6"/>
  <c r="K41" i="6"/>
  <c r="K40" i="6"/>
  <c r="K39" i="6"/>
  <c r="K38" i="6"/>
  <c r="K37" i="6"/>
  <c r="K43" i="6" s="1"/>
  <c r="L31" i="6"/>
  <c r="K31" i="6"/>
  <c r="G31" i="6" s="1"/>
  <c r="F31" i="6"/>
  <c r="D31" i="6"/>
  <c r="A31" i="6"/>
  <c r="L29" i="6"/>
  <c r="K29" i="6"/>
  <c r="G29" i="6"/>
  <c r="F29" i="6"/>
  <c r="D29" i="6"/>
  <c r="A29" i="6"/>
  <c r="K27" i="6"/>
  <c r="G27" i="6"/>
  <c r="F27" i="6"/>
  <c r="D27" i="6"/>
  <c r="A27" i="6"/>
  <c r="S26" i="6"/>
  <c r="T25" i="6"/>
  <c r="S25" i="6"/>
  <c r="K25" i="6"/>
  <c r="G25" i="6"/>
  <c r="F25" i="6"/>
  <c r="D25" i="6"/>
  <c r="A25" i="6"/>
  <c r="S24" i="6"/>
  <c r="S23" i="6"/>
  <c r="R23" i="6"/>
  <c r="K23" i="6"/>
  <c r="G23" i="6"/>
  <c r="F23" i="6"/>
  <c r="D23" i="6"/>
  <c r="A23" i="6"/>
  <c r="S22" i="6"/>
  <c r="R22" i="6"/>
  <c r="T21" i="6"/>
  <c r="S21" i="6"/>
  <c r="K21" i="6"/>
  <c r="F21" i="6"/>
  <c r="D21" i="6"/>
  <c r="L5" i="32" s="1"/>
  <c r="A21" i="6"/>
  <c r="S20" i="6"/>
  <c r="R19" i="6"/>
  <c r="Q19" i="6"/>
  <c r="Z228" i="5"/>
  <c r="Y228" i="5"/>
  <c r="X228" i="5"/>
  <c r="W228" i="5"/>
  <c r="V228" i="5"/>
  <c r="U228" i="5"/>
  <c r="T228" i="5"/>
  <c r="S228" i="5"/>
  <c r="O228" i="5"/>
  <c r="K228" i="5"/>
  <c r="Z227" i="5"/>
  <c r="Y227" i="5"/>
  <c r="X227" i="5"/>
  <c r="W227" i="5"/>
  <c r="V227" i="5"/>
  <c r="U227" i="5"/>
  <c r="T227" i="5"/>
  <c r="S227" i="5"/>
  <c r="O227" i="5"/>
  <c r="K227" i="5"/>
  <c r="Z226" i="5"/>
  <c r="Y226" i="5"/>
  <c r="X226" i="5"/>
  <c r="W226" i="5"/>
  <c r="V226" i="5"/>
  <c r="U226" i="5"/>
  <c r="T226" i="5"/>
  <c r="S226" i="5"/>
  <c r="O226" i="5"/>
  <c r="K226" i="5"/>
  <c r="Z225" i="5"/>
  <c r="Y225" i="5"/>
  <c r="X225" i="5"/>
  <c r="W225" i="5"/>
  <c r="V225" i="5"/>
  <c r="U225" i="5"/>
  <c r="T225" i="5"/>
  <c r="S225" i="5"/>
  <c r="O225" i="5"/>
  <c r="K225" i="5"/>
  <c r="Z224" i="5"/>
  <c r="Y224" i="5"/>
  <c r="X224" i="5"/>
  <c r="W224" i="5"/>
  <c r="V224" i="5"/>
  <c r="U224" i="5"/>
  <c r="T224" i="5"/>
  <c r="S224" i="5"/>
  <c r="O224" i="5"/>
  <c r="K224" i="5"/>
  <c r="Z223" i="5"/>
  <c r="Y223" i="5"/>
  <c r="X223" i="5"/>
  <c r="W223" i="5"/>
  <c r="V223" i="5"/>
  <c r="U223" i="5"/>
  <c r="T223" i="5"/>
  <c r="S223" i="5"/>
  <c r="O223" i="5"/>
  <c r="K223" i="5"/>
  <c r="Z222" i="5"/>
  <c r="Y222" i="5"/>
  <c r="X222" i="5"/>
  <c r="W222" i="5"/>
  <c r="V222" i="5"/>
  <c r="U222" i="5"/>
  <c r="T222" i="5"/>
  <c r="S222" i="5"/>
  <c r="O222" i="5"/>
  <c r="K222" i="5"/>
  <c r="Z221" i="5"/>
  <c r="U141" i="5" s="1"/>
  <c r="Y221" i="5"/>
  <c r="X221" i="5"/>
  <c r="W221" i="5"/>
  <c r="V221" i="5"/>
  <c r="U221" i="5"/>
  <c r="T221" i="5"/>
  <c r="S221" i="5"/>
  <c r="O221" i="5"/>
  <c r="K221" i="5"/>
  <c r="Z220" i="5"/>
  <c r="Y220" i="5"/>
  <c r="X220" i="5"/>
  <c r="W220" i="5"/>
  <c r="V220" i="5"/>
  <c r="U220" i="5"/>
  <c r="T220" i="5"/>
  <c r="U135" i="5" s="1"/>
  <c r="S220" i="5"/>
  <c r="O220" i="5"/>
  <c r="K220" i="5"/>
  <c r="Z219" i="5"/>
  <c r="Y219" i="5"/>
  <c r="X219" i="5"/>
  <c r="W219" i="5"/>
  <c r="V219" i="5"/>
  <c r="U137" i="5" s="1"/>
  <c r="U219" i="5"/>
  <c r="T219" i="5"/>
  <c r="S219" i="5"/>
  <c r="O219" i="5"/>
  <c r="K219" i="5"/>
  <c r="Z218" i="5"/>
  <c r="Y218" i="5"/>
  <c r="X218" i="5"/>
  <c r="U139" i="5" s="1"/>
  <c r="W218" i="5"/>
  <c r="V218" i="5"/>
  <c r="U218" i="5"/>
  <c r="T218" i="5"/>
  <c r="S218" i="5"/>
  <c r="O218" i="5"/>
  <c r="K218" i="5"/>
  <c r="A218" i="5"/>
  <c r="Z217" i="5"/>
  <c r="Y217" i="5"/>
  <c r="X217" i="5"/>
  <c r="W217" i="5"/>
  <c r="V217" i="5"/>
  <c r="U217" i="5"/>
  <c r="T217" i="5"/>
  <c r="S217" i="5"/>
  <c r="O217" i="5"/>
  <c r="K217" i="5"/>
  <c r="Z216" i="5"/>
  <c r="Y216" i="5"/>
  <c r="X216" i="5"/>
  <c r="W216" i="5"/>
  <c r="V216" i="5"/>
  <c r="U216" i="5"/>
  <c r="T216" i="5"/>
  <c r="S216" i="5"/>
  <c r="O216" i="5"/>
  <c r="K216" i="5"/>
  <c r="Z215" i="5"/>
  <c r="Y215" i="5"/>
  <c r="X215" i="5"/>
  <c r="W215" i="5"/>
  <c r="V215" i="5"/>
  <c r="U215" i="5"/>
  <c r="T215" i="5"/>
  <c r="S215" i="5"/>
  <c r="O215" i="5"/>
  <c r="K215" i="5"/>
  <c r="Z214" i="5"/>
  <c r="Y214" i="5"/>
  <c r="X214" i="5"/>
  <c r="W214" i="5"/>
  <c r="V214" i="5"/>
  <c r="U214" i="5"/>
  <c r="T214" i="5"/>
  <c r="S214" i="5"/>
  <c r="O214" i="5"/>
  <c r="K214" i="5"/>
  <c r="Z213" i="5"/>
  <c r="Y213" i="5"/>
  <c r="X213" i="5"/>
  <c r="W213" i="5"/>
  <c r="V213" i="5"/>
  <c r="U213" i="5"/>
  <c r="T213" i="5"/>
  <c r="S213" i="5"/>
  <c r="O213" i="5"/>
  <c r="K213" i="5"/>
  <c r="Z212" i="5"/>
  <c r="Y212" i="5"/>
  <c r="X212" i="5"/>
  <c r="W212" i="5"/>
  <c r="V212" i="5"/>
  <c r="U212" i="5"/>
  <c r="T212" i="5"/>
  <c r="S212" i="5"/>
  <c r="O212" i="5"/>
  <c r="K212" i="5"/>
  <c r="Z211" i="5"/>
  <c r="Y211" i="5"/>
  <c r="X211" i="5"/>
  <c r="W211" i="5"/>
  <c r="V211" i="5"/>
  <c r="U211" i="5"/>
  <c r="T211" i="5"/>
  <c r="S211" i="5"/>
  <c r="O211" i="5"/>
  <c r="K211" i="5"/>
  <c r="Z210" i="5"/>
  <c r="Y210" i="5"/>
  <c r="T140" i="5" s="1"/>
  <c r="X210" i="5"/>
  <c r="W210" i="5"/>
  <c r="V210" i="5"/>
  <c r="U210" i="5"/>
  <c r="T210" i="5"/>
  <c r="S210" i="5"/>
  <c r="O210" i="5"/>
  <c r="K210" i="5"/>
  <c r="Z209" i="5"/>
  <c r="Y209" i="5"/>
  <c r="X209" i="5"/>
  <c r="W209" i="5"/>
  <c r="V209" i="5"/>
  <c r="U209" i="5"/>
  <c r="T209" i="5"/>
  <c r="S209" i="5"/>
  <c r="T134" i="5" s="1"/>
  <c r="O209" i="5"/>
  <c r="K209" i="5"/>
  <c r="Z208" i="5"/>
  <c r="Y208" i="5"/>
  <c r="X208" i="5"/>
  <c r="W208" i="5"/>
  <c r="V208" i="5"/>
  <c r="U208" i="5"/>
  <c r="T136" i="5" s="1"/>
  <c r="T208" i="5"/>
  <c r="S208" i="5"/>
  <c r="O208" i="5"/>
  <c r="K208" i="5"/>
  <c r="Z207" i="5"/>
  <c r="Y207" i="5"/>
  <c r="X207" i="5"/>
  <c r="W207" i="5"/>
  <c r="T138" i="5" s="1"/>
  <c r="V207" i="5"/>
  <c r="U207" i="5"/>
  <c r="T207" i="5"/>
  <c r="S207" i="5"/>
  <c r="O207" i="5"/>
  <c r="K207" i="5"/>
  <c r="A207" i="5"/>
  <c r="Z206" i="5"/>
  <c r="T141" i="5" s="1"/>
  <c r="Y206" i="5"/>
  <c r="X206" i="5"/>
  <c r="W206" i="5"/>
  <c r="V206" i="5"/>
  <c r="U206" i="5"/>
  <c r="T206" i="5"/>
  <c r="S206" i="5"/>
  <c r="O206" i="5"/>
  <c r="K206" i="5"/>
  <c r="Z205" i="5"/>
  <c r="Y205" i="5"/>
  <c r="X205" i="5"/>
  <c r="W205" i="5"/>
  <c r="V205" i="5"/>
  <c r="U205" i="5"/>
  <c r="T205" i="5"/>
  <c r="S205" i="5"/>
  <c r="O205" i="5"/>
  <c r="K205" i="5"/>
  <c r="Z204" i="5"/>
  <c r="Y204" i="5"/>
  <c r="X204" i="5"/>
  <c r="W204" i="5"/>
  <c r="V204" i="5"/>
  <c r="U204" i="5"/>
  <c r="T204" i="5"/>
  <c r="S204" i="5"/>
  <c r="O204" i="5"/>
  <c r="K204" i="5"/>
  <c r="Z203" i="5"/>
  <c r="Y203" i="5"/>
  <c r="X203" i="5"/>
  <c r="W203" i="5"/>
  <c r="V203" i="5"/>
  <c r="U203" i="5"/>
  <c r="T203" i="5"/>
  <c r="S203" i="5"/>
  <c r="O203" i="5"/>
  <c r="K203" i="5"/>
  <c r="Z202" i="5"/>
  <c r="Y202" i="5"/>
  <c r="X202" i="5"/>
  <c r="W202" i="5"/>
  <c r="V202" i="5"/>
  <c r="U202" i="5"/>
  <c r="T202" i="5"/>
  <c r="S202" i="5"/>
  <c r="O202" i="5"/>
  <c r="K202" i="5"/>
  <c r="Z201" i="5"/>
  <c r="Y201" i="5"/>
  <c r="X201" i="5"/>
  <c r="W201" i="5"/>
  <c r="V201" i="5"/>
  <c r="U201" i="5"/>
  <c r="T201" i="5"/>
  <c r="S201" i="5"/>
  <c r="O201" i="5"/>
  <c r="K201" i="5"/>
  <c r="Z200" i="5"/>
  <c r="Y200" i="5"/>
  <c r="X200" i="5"/>
  <c r="W200" i="5"/>
  <c r="V200" i="5"/>
  <c r="U200" i="5"/>
  <c r="T200" i="5"/>
  <c r="S200" i="5"/>
  <c r="O200" i="5"/>
  <c r="K200" i="5"/>
  <c r="Z199" i="5"/>
  <c r="Y199" i="5"/>
  <c r="X199" i="5"/>
  <c r="W199" i="5"/>
  <c r="V199" i="5"/>
  <c r="U199" i="5"/>
  <c r="T199" i="5"/>
  <c r="S199" i="5"/>
  <c r="O199" i="5"/>
  <c r="K199" i="5"/>
  <c r="Z198" i="5"/>
  <c r="Y198" i="5"/>
  <c r="X198" i="5"/>
  <c r="W198" i="5"/>
  <c r="V198" i="5"/>
  <c r="U198" i="5"/>
  <c r="T198" i="5"/>
  <c r="S198" i="5"/>
  <c r="O198" i="5"/>
  <c r="K198" i="5"/>
  <c r="Z197" i="5"/>
  <c r="Y197" i="5"/>
  <c r="X197" i="5"/>
  <c r="W197" i="5"/>
  <c r="V197" i="5"/>
  <c r="U197" i="5"/>
  <c r="T197" i="5"/>
  <c r="S197" i="5"/>
  <c r="O197" i="5"/>
  <c r="K197" i="5"/>
  <c r="Z196" i="5"/>
  <c r="Y196" i="5"/>
  <c r="X196" i="5"/>
  <c r="S139" i="5" s="1"/>
  <c r="W196" i="5"/>
  <c r="V196" i="5"/>
  <c r="U196" i="5"/>
  <c r="T196" i="5"/>
  <c r="S135" i="5" s="1"/>
  <c r="S196" i="5"/>
  <c r="O196" i="5"/>
  <c r="K196" i="5"/>
  <c r="C196" i="5"/>
  <c r="B197" i="5" s="1"/>
  <c r="C197" i="5" s="1"/>
  <c r="B198" i="5" s="1"/>
  <c r="C198" i="5" s="1"/>
  <c r="B199" i="5" s="1"/>
  <c r="C199" i="5" s="1"/>
  <c r="B200" i="5" s="1"/>
  <c r="C200" i="5" s="1"/>
  <c r="B201" i="5" s="1"/>
  <c r="C201" i="5" s="1"/>
  <c r="B202" i="5" s="1"/>
  <c r="C202" i="5" s="1"/>
  <c r="B203" i="5" s="1"/>
  <c r="C203" i="5" s="1"/>
  <c r="B204" i="5" s="1"/>
  <c r="C204" i="5" s="1"/>
  <c r="B205" i="5" s="1"/>
  <c r="C205" i="5" s="1"/>
  <c r="B206" i="5" s="1"/>
  <c r="C206" i="5" s="1"/>
  <c r="B196" i="5"/>
  <c r="A196" i="5"/>
  <c r="Z195" i="5"/>
  <c r="S141" i="5" s="1"/>
  <c r="Y195" i="5"/>
  <c r="S140" i="5" s="1"/>
  <c r="X195" i="5"/>
  <c r="W195" i="5"/>
  <c r="S138" i="5" s="1"/>
  <c r="V195" i="5"/>
  <c r="S137" i="5" s="1"/>
  <c r="U195" i="5"/>
  <c r="S136" i="5" s="1"/>
  <c r="T195" i="5"/>
  <c r="S195" i="5"/>
  <c r="O195" i="5"/>
  <c r="K195" i="5"/>
  <c r="Z194" i="5"/>
  <c r="Y194" i="5"/>
  <c r="X194" i="5"/>
  <c r="W194" i="5"/>
  <c r="V194" i="5"/>
  <c r="U194" i="5"/>
  <c r="T194" i="5"/>
  <c r="S194" i="5"/>
  <c r="O194" i="5"/>
  <c r="K194" i="5"/>
  <c r="Z193" i="5"/>
  <c r="Y193" i="5"/>
  <c r="X193" i="5"/>
  <c r="W193" i="5"/>
  <c r="V193" i="5"/>
  <c r="U193" i="5"/>
  <c r="T193" i="5"/>
  <c r="S193" i="5"/>
  <c r="O193" i="5"/>
  <c r="K193" i="5"/>
  <c r="Z192" i="5"/>
  <c r="Y192" i="5"/>
  <c r="X192" i="5"/>
  <c r="W192" i="5"/>
  <c r="V192" i="5"/>
  <c r="U192" i="5"/>
  <c r="T192" i="5"/>
  <c r="S192" i="5"/>
  <c r="O192" i="5"/>
  <c r="K192" i="5"/>
  <c r="Z191" i="5"/>
  <c r="Y191" i="5"/>
  <c r="X191" i="5"/>
  <c r="W191" i="5"/>
  <c r="V191" i="5"/>
  <c r="U191" i="5"/>
  <c r="T191" i="5"/>
  <c r="S191" i="5"/>
  <c r="O191" i="5"/>
  <c r="K191" i="5"/>
  <c r="Z190" i="5"/>
  <c r="Y190" i="5"/>
  <c r="X190" i="5"/>
  <c r="W190" i="5"/>
  <c r="V190" i="5"/>
  <c r="U190" i="5"/>
  <c r="T190" i="5"/>
  <c r="S190" i="5"/>
  <c r="O190" i="5"/>
  <c r="K190" i="5"/>
  <c r="Z189" i="5"/>
  <c r="Y189" i="5"/>
  <c r="X189" i="5"/>
  <c r="W189" i="5"/>
  <c r="V189" i="5"/>
  <c r="U189" i="5"/>
  <c r="T189" i="5"/>
  <c r="S189" i="5"/>
  <c r="O189" i="5"/>
  <c r="K189" i="5"/>
  <c r="Z188" i="5"/>
  <c r="Y188" i="5"/>
  <c r="X188" i="5"/>
  <c r="W188" i="5"/>
  <c r="V188" i="5"/>
  <c r="U188" i="5"/>
  <c r="T188" i="5"/>
  <c r="S188" i="5"/>
  <c r="O188" i="5"/>
  <c r="K188" i="5"/>
  <c r="Z187" i="5"/>
  <c r="Y187" i="5"/>
  <c r="X187" i="5"/>
  <c r="W187" i="5"/>
  <c r="V187" i="5"/>
  <c r="U187" i="5"/>
  <c r="T187" i="5"/>
  <c r="S187" i="5"/>
  <c r="O187" i="5"/>
  <c r="K187" i="5"/>
  <c r="Z186" i="5"/>
  <c r="Y186" i="5"/>
  <c r="X186" i="5"/>
  <c r="W186" i="5"/>
  <c r="V186" i="5"/>
  <c r="U186" i="5"/>
  <c r="T186" i="5"/>
  <c r="S186" i="5"/>
  <c r="R134" i="5" s="1"/>
  <c r="O186" i="5"/>
  <c r="K186" i="5"/>
  <c r="Z185" i="5"/>
  <c r="Y185" i="5"/>
  <c r="R140" i="5" s="1"/>
  <c r="X185" i="5"/>
  <c r="W185" i="5"/>
  <c r="V185" i="5"/>
  <c r="U185" i="5"/>
  <c r="R136" i="5" s="1"/>
  <c r="T185" i="5"/>
  <c r="S185" i="5"/>
  <c r="O185" i="5"/>
  <c r="K185" i="5"/>
  <c r="B185" i="5"/>
  <c r="C185" i="5" s="1"/>
  <c r="B186" i="5" s="1"/>
  <c r="C186" i="5" s="1"/>
  <c r="B187" i="5" s="1"/>
  <c r="C187" i="5" s="1"/>
  <c r="B188" i="5" s="1"/>
  <c r="C188" i="5" s="1"/>
  <c r="B189" i="5" s="1"/>
  <c r="C189" i="5" s="1"/>
  <c r="B190" i="5" s="1"/>
  <c r="C190" i="5" s="1"/>
  <c r="B191" i="5" s="1"/>
  <c r="C191" i="5" s="1"/>
  <c r="B192" i="5" s="1"/>
  <c r="C192" i="5" s="1"/>
  <c r="B193" i="5" s="1"/>
  <c r="C193" i="5" s="1"/>
  <c r="B194" i="5" s="1"/>
  <c r="C194" i="5" s="1"/>
  <c r="B195" i="5" s="1"/>
  <c r="C195" i="5" s="1"/>
  <c r="A185" i="5"/>
  <c r="Z184" i="5"/>
  <c r="R141" i="5" s="1"/>
  <c r="Y184" i="5"/>
  <c r="X184" i="5"/>
  <c r="W184" i="5"/>
  <c r="R138" i="5" s="1"/>
  <c r="V184" i="5"/>
  <c r="R137" i="5" s="1"/>
  <c r="U184" i="5"/>
  <c r="T184" i="5"/>
  <c r="R135" i="5" s="1"/>
  <c r="S184" i="5"/>
  <c r="O184" i="5"/>
  <c r="K184" i="5"/>
  <c r="Z183" i="5"/>
  <c r="Y183" i="5"/>
  <c r="X183" i="5"/>
  <c r="W183" i="5"/>
  <c r="V183" i="5"/>
  <c r="U183" i="5"/>
  <c r="T183" i="5"/>
  <c r="S183" i="5"/>
  <c r="O183" i="5"/>
  <c r="K183" i="5"/>
  <c r="Z182" i="5"/>
  <c r="Y182" i="5"/>
  <c r="X182" i="5"/>
  <c r="W182" i="5"/>
  <c r="V182" i="5"/>
  <c r="U182" i="5"/>
  <c r="T182" i="5"/>
  <c r="S182" i="5"/>
  <c r="O182" i="5"/>
  <c r="K182" i="5"/>
  <c r="Z181" i="5"/>
  <c r="Y181" i="5"/>
  <c r="X181" i="5"/>
  <c r="W181" i="5"/>
  <c r="V181" i="5"/>
  <c r="U181" i="5"/>
  <c r="T181" i="5"/>
  <c r="S181" i="5"/>
  <c r="O181" i="5"/>
  <c r="K181" i="5"/>
  <c r="Z180" i="5"/>
  <c r="Y180" i="5"/>
  <c r="X180" i="5"/>
  <c r="W180" i="5"/>
  <c r="V180" i="5"/>
  <c r="U180" i="5"/>
  <c r="T180" i="5"/>
  <c r="S180" i="5"/>
  <c r="O180" i="5"/>
  <c r="K180" i="5"/>
  <c r="Z179" i="5"/>
  <c r="Y179" i="5"/>
  <c r="X179" i="5"/>
  <c r="W179" i="5"/>
  <c r="V179" i="5"/>
  <c r="U179" i="5"/>
  <c r="T179" i="5"/>
  <c r="S179" i="5"/>
  <c r="O179" i="5"/>
  <c r="K179" i="5"/>
  <c r="Z178" i="5"/>
  <c r="Y178" i="5"/>
  <c r="X178" i="5"/>
  <c r="W178" i="5"/>
  <c r="V178" i="5"/>
  <c r="U178" i="5"/>
  <c r="T178" i="5"/>
  <c r="S178" i="5"/>
  <c r="O178" i="5"/>
  <c r="K178" i="5"/>
  <c r="Z177" i="5"/>
  <c r="Y177" i="5"/>
  <c r="X177" i="5"/>
  <c r="W177" i="5"/>
  <c r="V177" i="5"/>
  <c r="U177" i="5"/>
  <c r="T177" i="5"/>
  <c r="S177" i="5"/>
  <c r="O177" i="5"/>
  <c r="K177" i="5"/>
  <c r="Z176" i="5"/>
  <c r="Y176" i="5"/>
  <c r="X176" i="5"/>
  <c r="W176" i="5"/>
  <c r="V176" i="5"/>
  <c r="U176" i="5"/>
  <c r="T176" i="5"/>
  <c r="S176" i="5"/>
  <c r="O176" i="5"/>
  <c r="K176" i="5"/>
  <c r="Z175" i="5"/>
  <c r="Y175" i="5"/>
  <c r="X175" i="5"/>
  <c r="Q139" i="5" s="1"/>
  <c r="W175" i="5"/>
  <c r="V175" i="5"/>
  <c r="U175" i="5"/>
  <c r="T175" i="5"/>
  <c r="S175" i="5"/>
  <c r="O175" i="5"/>
  <c r="K175" i="5"/>
  <c r="Z174" i="5"/>
  <c r="Y174" i="5"/>
  <c r="X174" i="5"/>
  <c r="W174" i="5"/>
  <c r="V174" i="5"/>
  <c r="U174" i="5"/>
  <c r="T174" i="5"/>
  <c r="Q135" i="5" s="1"/>
  <c r="S174" i="5"/>
  <c r="Q134" i="5" s="1"/>
  <c r="O174" i="5"/>
  <c r="K174" i="5"/>
  <c r="B174" i="5"/>
  <c r="C174" i="5" s="1"/>
  <c r="B175" i="5" s="1"/>
  <c r="C175" i="5" s="1"/>
  <c r="B176" i="5" s="1"/>
  <c r="C176" i="5" s="1"/>
  <c r="B177" i="5" s="1"/>
  <c r="C177" i="5" s="1"/>
  <c r="B178" i="5" s="1"/>
  <c r="C178" i="5" s="1"/>
  <c r="B179" i="5" s="1"/>
  <c r="C179" i="5" s="1"/>
  <c r="B180" i="5" s="1"/>
  <c r="C180" i="5" s="1"/>
  <c r="B181" i="5" s="1"/>
  <c r="C181" i="5" s="1"/>
  <c r="B182" i="5" s="1"/>
  <c r="C182" i="5" s="1"/>
  <c r="B183" i="5" s="1"/>
  <c r="C183" i="5" s="1"/>
  <c r="B184" i="5" s="1"/>
  <c r="C184" i="5" s="1"/>
  <c r="A174" i="5"/>
  <c r="Z173" i="5"/>
  <c r="Y173" i="5"/>
  <c r="Q140" i="5" s="1"/>
  <c r="X173" i="5"/>
  <c r="W173" i="5"/>
  <c r="V173" i="5"/>
  <c r="U173" i="5"/>
  <c r="T173" i="5"/>
  <c r="S173" i="5"/>
  <c r="O173" i="5"/>
  <c r="K173" i="5"/>
  <c r="Z172" i="5"/>
  <c r="Y172" i="5"/>
  <c r="X172" i="5"/>
  <c r="W172" i="5"/>
  <c r="V172" i="5"/>
  <c r="U172" i="5"/>
  <c r="T172" i="5"/>
  <c r="S172" i="5"/>
  <c r="O172" i="5"/>
  <c r="K172" i="5"/>
  <c r="Z171" i="5"/>
  <c r="Y171" i="5"/>
  <c r="X171" i="5"/>
  <c r="W171" i="5"/>
  <c r="V171" i="5"/>
  <c r="U171" i="5"/>
  <c r="T171" i="5"/>
  <c r="S171" i="5"/>
  <c r="O171" i="5"/>
  <c r="K171" i="5"/>
  <c r="Z170" i="5"/>
  <c r="Y170" i="5"/>
  <c r="X170" i="5"/>
  <c r="W170" i="5"/>
  <c r="V170" i="5"/>
  <c r="U170" i="5"/>
  <c r="T170" i="5"/>
  <c r="S170" i="5"/>
  <c r="O170" i="5"/>
  <c r="K170" i="5"/>
  <c r="Z169" i="5"/>
  <c r="Y169" i="5"/>
  <c r="X169" i="5"/>
  <c r="W169" i="5"/>
  <c r="V169" i="5"/>
  <c r="U169" i="5"/>
  <c r="T169" i="5"/>
  <c r="S169" i="5"/>
  <c r="O169" i="5"/>
  <c r="K169" i="5"/>
  <c r="Z168" i="5"/>
  <c r="Y168" i="5"/>
  <c r="X168" i="5"/>
  <c r="W168" i="5"/>
  <c r="V168" i="5"/>
  <c r="U168" i="5"/>
  <c r="T168" i="5"/>
  <c r="S168" i="5"/>
  <c r="O168" i="5"/>
  <c r="K168" i="5"/>
  <c r="Z167" i="5"/>
  <c r="Y167" i="5"/>
  <c r="X167" i="5"/>
  <c r="W167" i="5"/>
  <c r="V167" i="5"/>
  <c r="U167" i="5"/>
  <c r="T167" i="5"/>
  <c r="S167" i="5"/>
  <c r="O167" i="5"/>
  <c r="K167" i="5"/>
  <c r="Z166" i="5"/>
  <c r="Y166" i="5"/>
  <c r="X166" i="5"/>
  <c r="W166" i="5"/>
  <c r="V166" i="5"/>
  <c r="U166" i="5"/>
  <c r="T166" i="5"/>
  <c r="S166" i="5"/>
  <c r="O166" i="5"/>
  <c r="K166" i="5"/>
  <c r="Z165" i="5"/>
  <c r="Y165" i="5"/>
  <c r="X165" i="5"/>
  <c r="W165" i="5"/>
  <c r="V165" i="5"/>
  <c r="T165" i="5"/>
  <c r="S165" i="5"/>
  <c r="O165" i="5"/>
  <c r="K165" i="5"/>
  <c r="U165" i="5" s="1"/>
  <c r="Z164" i="5"/>
  <c r="Y164" i="5"/>
  <c r="X164" i="5"/>
  <c r="W164" i="5"/>
  <c r="V164" i="5"/>
  <c r="T164" i="5"/>
  <c r="S164" i="5"/>
  <c r="O164" i="5"/>
  <c r="K164" i="5"/>
  <c r="U164" i="5" s="1"/>
  <c r="Z163" i="5"/>
  <c r="Y163" i="5"/>
  <c r="X163" i="5"/>
  <c r="W163" i="5"/>
  <c r="V163" i="5"/>
  <c r="U163" i="5"/>
  <c r="T163" i="5"/>
  <c r="O163" i="5"/>
  <c r="K163" i="5"/>
  <c r="S163" i="5" s="1"/>
  <c r="Z162" i="5"/>
  <c r="Y162" i="5"/>
  <c r="X162" i="5"/>
  <c r="W162" i="5"/>
  <c r="V162" i="5"/>
  <c r="U162" i="5"/>
  <c r="T162" i="5"/>
  <c r="S162" i="5"/>
  <c r="O162" i="5"/>
  <c r="K162" i="5"/>
  <c r="C162" i="5"/>
  <c r="B163" i="5" s="1"/>
  <c r="C163" i="5" s="1"/>
  <c r="B164" i="5" s="1"/>
  <c r="C164" i="5" s="1"/>
  <c r="B165" i="5" s="1"/>
  <c r="C165" i="5" s="1"/>
  <c r="B166" i="5" s="1"/>
  <c r="C166" i="5" s="1"/>
  <c r="B167" i="5" s="1"/>
  <c r="C167" i="5" s="1"/>
  <c r="B168" i="5" s="1"/>
  <c r="C168" i="5" s="1"/>
  <c r="B169" i="5" s="1"/>
  <c r="C169" i="5" s="1"/>
  <c r="B170" i="5" s="1"/>
  <c r="C170" i="5" s="1"/>
  <c r="B171" i="5" s="1"/>
  <c r="C171" i="5" s="1"/>
  <c r="B172" i="5" s="1"/>
  <c r="C172" i="5" s="1"/>
  <c r="B173" i="5" s="1"/>
  <c r="C173" i="5" s="1"/>
  <c r="B162" i="5"/>
  <c r="A162" i="5"/>
  <c r="L158" i="5"/>
  <c r="K157" i="5"/>
  <c r="K156" i="5"/>
  <c r="K155" i="5"/>
  <c r="K154" i="5"/>
  <c r="K158" i="5" s="1"/>
  <c r="K153" i="5"/>
  <c r="K152" i="5"/>
  <c r="K146" i="5"/>
  <c r="G146" i="5" s="1"/>
  <c r="F146" i="5"/>
  <c r="D146" i="5"/>
  <c r="A146" i="5"/>
  <c r="L144" i="5"/>
  <c r="K144" i="5"/>
  <c r="G144" i="5"/>
  <c r="F144" i="5"/>
  <c r="D144" i="5"/>
  <c r="A144" i="5"/>
  <c r="K142" i="5"/>
  <c r="G142" i="5" s="1"/>
  <c r="F142" i="5"/>
  <c r="D142" i="5"/>
  <c r="A142" i="5"/>
  <c r="Q141" i="5"/>
  <c r="U140" i="5"/>
  <c r="K140" i="5"/>
  <c r="G140" i="5" s="1"/>
  <c r="F140" i="5"/>
  <c r="D140" i="5"/>
  <c r="A140" i="5"/>
  <c r="T139" i="5"/>
  <c r="R139" i="5"/>
  <c r="U138" i="5"/>
  <c r="Q138" i="5"/>
  <c r="K138" i="5"/>
  <c r="G138" i="5" s="1"/>
  <c r="F138" i="5"/>
  <c r="D138" i="5"/>
  <c r="A138" i="5"/>
  <c r="T137" i="5"/>
  <c r="Q137" i="5"/>
  <c r="U136" i="5"/>
  <c r="Q136" i="5"/>
  <c r="K136" i="5"/>
  <c r="F136" i="5"/>
  <c r="D136" i="5"/>
  <c r="K21" i="32" s="1"/>
  <c r="A136" i="5"/>
  <c r="T135" i="5"/>
  <c r="U134" i="5"/>
  <c r="U142" i="5" s="1"/>
  <c r="S134" i="5"/>
  <c r="Z113" i="5"/>
  <c r="Y113" i="5"/>
  <c r="X113" i="5"/>
  <c r="W113" i="5"/>
  <c r="V113" i="5"/>
  <c r="U113" i="5"/>
  <c r="T113" i="5"/>
  <c r="S113" i="5"/>
  <c r="O113" i="5"/>
  <c r="K113" i="5"/>
  <c r="Z112" i="5"/>
  <c r="Y112" i="5"/>
  <c r="X112" i="5"/>
  <c r="W112" i="5"/>
  <c r="V112" i="5"/>
  <c r="U112" i="5"/>
  <c r="T112" i="5"/>
  <c r="S112" i="5"/>
  <c r="O112" i="5"/>
  <c r="K112" i="5"/>
  <c r="Z111" i="5"/>
  <c r="Y111" i="5"/>
  <c r="X111" i="5"/>
  <c r="W111" i="5"/>
  <c r="V111" i="5"/>
  <c r="U111" i="5"/>
  <c r="T111" i="5"/>
  <c r="S111" i="5"/>
  <c r="O111" i="5"/>
  <c r="K111" i="5"/>
  <c r="Z110" i="5"/>
  <c r="Y110" i="5"/>
  <c r="X110" i="5"/>
  <c r="W110" i="5"/>
  <c r="V110" i="5"/>
  <c r="U110" i="5"/>
  <c r="T110" i="5"/>
  <c r="S110" i="5"/>
  <c r="O110" i="5"/>
  <c r="K110" i="5"/>
  <c r="Z109" i="5"/>
  <c r="Y109" i="5"/>
  <c r="X109" i="5"/>
  <c r="W109" i="5"/>
  <c r="V109" i="5"/>
  <c r="U109" i="5"/>
  <c r="T109" i="5"/>
  <c r="S109" i="5"/>
  <c r="O109" i="5"/>
  <c r="K109" i="5"/>
  <c r="Z108" i="5"/>
  <c r="Y108" i="5"/>
  <c r="X108" i="5"/>
  <c r="W108" i="5"/>
  <c r="V108" i="5"/>
  <c r="U108" i="5"/>
  <c r="T108" i="5"/>
  <c r="S108" i="5"/>
  <c r="O108" i="5"/>
  <c r="K108" i="5"/>
  <c r="Z107" i="5"/>
  <c r="Y107" i="5"/>
  <c r="X107" i="5"/>
  <c r="W107" i="5"/>
  <c r="V107" i="5"/>
  <c r="U107" i="5"/>
  <c r="T107" i="5"/>
  <c r="S107" i="5"/>
  <c r="O107" i="5"/>
  <c r="K107" i="5"/>
  <c r="Z106" i="5"/>
  <c r="Y106" i="5"/>
  <c r="X106" i="5"/>
  <c r="W106" i="5"/>
  <c r="U23" i="5" s="1"/>
  <c r="V106" i="5"/>
  <c r="U106" i="5"/>
  <c r="T106" i="5"/>
  <c r="S106" i="5"/>
  <c r="O106" i="5"/>
  <c r="K106" i="5"/>
  <c r="Z105" i="5"/>
  <c r="Y105" i="5"/>
  <c r="U25" i="5" s="1"/>
  <c r="X105" i="5"/>
  <c r="W105" i="5"/>
  <c r="V105" i="5"/>
  <c r="U105" i="5"/>
  <c r="T105" i="5"/>
  <c r="S105" i="5"/>
  <c r="O105" i="5"/>
  <c r="K105" i="5"/>
  <c r="Z104" i="5"/>
  <c r="Y104" i="5"/>
  <c r="X104" i="5"/>
  <c r="W104" i="5"/>
  <c r="V104" i="5"/>
  <c r="U104" i="5"/>
  <c r="T104" i="5"/>
  <c r="S104" i="5"/>
  <c r="U19" i="5" s="1"/>
  <c r="O104" i="5"/>
  <c r="K104" i="5"/>
  <c r="Z103" i="5"/>
  <c r="Y103" i="5"/>
  <c r="X103" i="5"/>
  <c r="W103" i="5"/>
  <c r="V103" i="5"/>
  <c r="U103" i="5"/>
  <c r="U21" i="5" s="1"/>
  <c r="T103" i="5"/>
  <c r="S103" i="5"/>
  <c r="O103" i="5"/>
  <c r="K103" i="5"/>
  <c r="A103" i="5"/>
  <c r="Z102" i="5"/>
  <c r="Y102" i="5"/>
  <c r="X102" i="5"/>
  <c r="U24" i="5" s="1"/>
  <c r="W102" i="5"/>
  <c r="V102" i="5"/>
  <c r="U102" i="5"/>
  <c r="T102" i="5"/>
  <c r="S102" i="5"/>
  <c r="O102" i="5"/>
  <c r="K102" i="5"/>
  <c r="Z101" i="5"/>
  <c r="Y101" i="5"/>
  <c r="X101" i="5"/>
  <c r="W101" i="5"/>
  <c r="V101" i="5"/>
  <c r="U101" i="5"/>
  <c r="T101" i="5"/>
  <c r="S101" i="5"/>
  <c r="O101" i="5"/>
  <c r="K101" i="5"/>
  <c r="Z100" i="5"/>
  <c r="Y100" i="5"/>
  <c r="X100" i="5"/>
  <c r="W100" i="5"/>
  <c r="V100" i="5"/>
  <c r="U100" i="5"/>
  <c r="T100" i="5"/>
  <c r="S100" i="5"/>
  <c r="O100" i="5"/>
  <c r="K100" i="5"/>
  <c r="Z99" i="5"/>
  <c r="Y99" i="5"/>
  <c r="X99" i="5"/>
  <c r="W99" i="5"/>
  <c r="V99" i="5"/>
  <c r="U99" i="5"/>
  <c r="T99" i="5"/>
  <c r="S99" i="5"/>
  <c r="O99" i="5"/>
  <c r="K99" i="5"/>
  <c r="Z98" i="5"/>
  <c r="Y98" i="5"/>
  <c r="X98" i="5"/>
  <c r="W98" i="5"/>
  <c r="V98" i="5"/>
  <c r="U98" i="5"/>
  <c r="T98" i="5"/>
  <c r="S98" i="5"/>
  <c r="O98" i="5"/>
  <c r="K98" i="5"/>
  <c r="Z97" i="5"/>
  <c r="Y97" i="5"/>
  <c r="X97" i="5"/>
  <c r="W97" i="5"/>
  <c r="V97" i="5"/>
  <c r="U97" i="5"/>
  <c r="T97" i="5"/>
  <c r="S97" i="5"/>
  <c r="O97" i="5"/>
  <c r="K97" i="5"/>
  <c r="Z96" i="5"/>
  <c r="Y96" i="5"/>
  <c r="X96" i="5"/>
  <c r="W96" i="5"/>
  <c r="V96" i="5"/>
  <c r="U96" i="5"/>
  <c r="T96" i="5"/>
  <c r="S96" i="5"/>
  <c r="O96" i="5"/>
  <c r="K96" i="5"/>
  <c r="Z95" i="5"/>
  <c r="Y95" i="5"/>
  <c r="X95" i="5"/>
  <c r="W95" i="5"/>
  <c r="V95" i="5"/>
  <c r="U95" i="5"/>
  <c r="T95" i="5"/>
  <c r="S95" i="5"/>
  <c r="O95" i="5"/>
  <c r="K95" i="5"/>
  <c r="Z94" i="5"/>
  <c r="Y94" i="5"/>
  <c r="X94" i="5"/>
  <c r="W94" i="5"/>
  <c r="V94" i="5"/>
  <c r="U94" i="5"/>
  <c r="T94" i="5"/>
  <c r="S94" i="5"/>
  <c r="O94" i="5"/>
  <c r="K94" i="5"/>
  <c r="Z93" i="5"/>
  <c r="Y93" i="5"/>
  <c r="X93" i="5"/>
  <c r="T24" i="5" s="1"/>
  <c r="W93" i="5"/>
  <c r="V93" i="5"/>
  <c r="U93" i="5"/>
  <c r="T93" i="5"/>
  <c r="S93" i="5"/>
  <c r="O93" i="5"/>
  <c r="K93" i="5"/>
  <c r="Z92" i="5"/>
  <c r="Y92" i="5"/>
  <c r="X92" i="5"/>
  <c r="W92" i="5"/>
  <c r="V92" i="5"/>
  <c r="U92" i="5"/>
  <c r="T92" i="5"/>
  <c r="T20" i="5" s="1"/>
  <c r="S92" i="5"/>
  <c r="O92" i="5"/>
  <c r="K92" i="5"/>
  <c r="A92" i="5"/>
  <c r="Z91" i="5"/>
  <c r="T26" i="5" s="1"/>
  <c r="Y91" i="5"/>
  <c r="T25" i="5" s="1"/>
  <c r="X91" i="5"/>
  <c r="W91" i="5"/>
  <c r="T23" i="5" s="1"/>
  <c r="V91" i="5"/>
  <c r="T22" i="5" s="1"/>
  <c r="U91" i="5"/>
  <c r="T21" i="5" s="1"/>
  <c r="T91" i="5"/>
  <c r="S91" i="5"/>
  <c r="O91" i="5"/>
  <c r="K91" i="5"/>
  <c r="Z90" i="5"/>
  <c r="Y90" i="5"/>
  <c r="X90" i="5"/>
  <c r="W90" i="5"/>
  <c r="V90" i="5"/>
  <c r="U90" i="5"/>
  <c r="T90" i="5"/>
  <c r="S90" i="5"/>
  <c r="O90" i="5"/>
  <c r="K90" i="5"/>
  <c r="Z89" i="5"/>
  <c r="Y89" i="5"/>
  <c r="X89" i="5"/>
  <c r="W89" i="5"/>
  <c r="V89" i="5"/>
  <c r="U89" i="5"/>
  <c r="T89" i="5"/>
  <c r="S89" i="5"/>
  <c r="O89" i="5"/>
  <c r="K89" i="5"/>
  <c r="Z88" i="5"/>
  <c r="Y88" i="5"/>
  <c r="X88" i="5"/>
  <c r="W88" i="5"/>
  <c r="V88" i="5"/>
  <c r="U88" i="5"/>
  <c r="T88" i="5"/>
  <c r="S88" i="5"/>
  <c r="O88" i="5"/>
  <c r="K88" i="5"/>
  <c r="Z87" i="5"/>
  <c r="Y87" i="5"/>
  <c r="X87" i="5"/>
  <c r="W87" i="5"/>
  <c r="V87" i="5"/>
  <c r="U87" i="5"/>
  <c r="T87" i="5"/>
  <c r="S87" i="5"/>
  <c r="O87" i="5"/>
  <c r="K87" i="5"/>
  <c r="Z86" i="5"/>
  <c r="Y86" i="5"/>
  <c r="X86" i="5"/>
  <c r="W86" i="5"/>
  <c r="V86" i="5"/>
  <c r="U86" i="5"/>
  <c r="T86" i="5"/>
  <c r="S86" i="5"/>
  <c r="O86" i="5"/>
  <c r="K86" i="5"/>
  <c r="Z85" i="5"/>
  <c r="Y85" i="5"/>
  <c r="X85" i="5"/>
  <c r="W85" i="5"/>
  <c r="V85" i="5"/>
  <c r="U85" i="5"/>
  <c r="T85" i="5"/>
  <c r="S85" i="5"/>
  <c r="O85" i="5"/>
  <c r="K85" i="5"/>
  <c r="Z84" i="5"/>
  <c r="Y84" i="5"/>
  <c r="X84" i="5"/>
  <c r="W84" i="5"/>
  <c r="V84" i="5"/>
  <c r="U84" i="5"/>
  <c r="T84" i="5"/>
  <c r="S84" i="5"/>
  <c r="O84" i="5"/>
  <c r="K84" i="5"/>
  <c r="Z83" i="5"/>
  <c r="Y83" i="5"/>
  <c r="X83" i="5"/>
  <c r="W83" i="5"/>
  <c r="V83" i="5"/>
  <c r="U83" i="5"/>
  <c r="T83" i="5"/>
  <c r="S83" i="5"/>
  <c r="O83" i="5"/>
  <c r="K83" i="5"/>
  <c r="Z82" i="5"/>
  <c r="Y82" i="5"/>
  <c r="X82" i="5"/>
  <c r="W82" i="5"/>
  <c r="V82" i="5"/>
  <c r="U82" i="5"/>
  <c r="T82" i="5"/>
  <c r="S82" i="5"/>
  <c r="S19" i="5" s="1"/>
  <c r="O82" i="5"/>
  <c r="K82" i="5"/>
  <c r="Z81" i="5"/>
  <c r="Y81" i="5"/>
  <c r="X81" i="5"/>
  <c r="W81" i="5"/>
  <c r="V81" i="5"/>
  <c r="U81" i="5"/>
  <c r="T81" i="5"/>
  <c r="S81" i="5"/>
  <c r="O81" i="5"/>
  <c r="K81" i="5"/>
  <c r="B81" i="5"/>
  <c r="C81" i="5" s="1"/>
  <c r="B82" i="5" s="1"/>
  <c r="C82" i="5" s="1"/>
  <c r="B83" i="5" s="1"/>
  <c r="C83" i="5" s="1"/>
  <c r="B84" i="5" s="1"/>
  <c r="C84" i="5" s="1"/>
  <c r="B85" i="5" s="1"/>
  <c r="C85" i="5" s="1"/>
  <c r="B86" i="5" s="1"/>
  <c r="C86" i="5" s="1"/>
  <c r="B87" i="5" s="1"/>
  <c r="C87" i="5" s="1"/>
  <c r="B88" i="5" s="1"/>
  <c r="C88" i="5" s="1"/>
  <c r="B89" i="5" s="1"/>
  <c r="C89" i="5" s="1"/>
  <c r="B90" i="5" s="1"/>
  <c r="C90" i="5" s="1"/>
  <c r="B91" i="5" s="1"/>
  <c r="C91" i="5" s="1"/>
  <c r="A81" i="5"/>
  <c r="Z80" i="5"/>
  <c r="Y80" i="5"/>
  <c r="X80" i="5"/>
  <c r="W80" i="5"/>
  <c r="V80" i="5"/>
  <c r="U80" i="5"/>
  <c r="T80" i="5"/>
  <c r="S80" i="5"/>
  <c r="O80" i="5"/>
  <c r="K80" i="5"/>
  <c r="Z79" i="5"/>
  <c r="Y79" i="5"/>
  <c r="X79" i="5"/>
  <c r="W79" i="5"/>
  <c r="V79" i="5"/>
  <c r="U79" i="5"/>
  <c r="T79" i="5"/>
  <c r="S79" i="5"/>
  <c r="O79" i="5"/>
  <c r="K79" i="5"/>
  <c r="Z78" i="5"/>
  <c r="Y78" i="5"/>
  <c r="X78" i="5"/>
  <c r="W78" i="5"/>
  <c r="V78" i="5"/>
  <c r="U78" i="5"/>
  <c r="T78" i="5"/>
  <c r="S78" i="5"/>
  <c r="O78" i="5"/>
  <c r="K78" i="5"/>
  <c r="Z77" i="5"/>
  <c r="Y77" i="5"/>
  <c r="X77" i="5"/>
  <c r="W77" i="5"/>
  <c r="V77" i="5"/>
  <c r="U77" i="5"/>
  <c r="T77" i="5"/>
  <c r="S77" i="5"/>
  <c r="O77" i="5"/>
  <c r="K77" i="5"/>
  <c r="Z76" i="5"/>
  <c r="Y76" i="5"/>
  <c r="X76" i="5"/>
  <c r="W76" i="5"/>
  <c r="V76" i="5"/>
  <c r="U76" i="5"/>
  <c r="T76" i="5"/>
  <c r="S76" i="5"/>
  <c r="O76" i="5"/>
  <c r="K76" i="5"/>
  <c r="Z75" i="5"/>
  <c r="Y75" i="5"/>
  <c r="X75" i="5"/>
  <c r="W75" i="5"/>
  <c r="V75" i="5"/>
  <c r="U75" i="5"/>
  <c r="T75" i="5"/>
  <c r="S75" i="5"/>
  <c r="O75" i="5"/>
  <c r="K75" i="5"/>
  <c r="Z74" i="5"/>
  <c r="Y74" i="5"/>
  <c r="X74" i="5"/>
  <c r="W74" i="5"/>
  <c r="V74" i="5"/>
  <c r="U74" i="5"/>
  <c r="T74" i="5"/>
  <c r="S74" i="5"/>
  <c r="O74" i="5"/>
  <c r="K74" i="5"/>
  <c r="Z73" i="5"/>
  <c r="Y73" i="5"/>
  <c r="X73" i="5"/>
  <c r="W73" i="5"/>
  <c r="V73" i="5"/>
  <c r="U73" i="5"/>
  <c r="T73" i="5"/>
  <c r="S73" i="5"/>
  <c r="O73" i="5"/>
  <c r="K73" i="5"/>
  <c r="Z72" i="5"/>
  <c r="Y72" i="5"/>
  <c r="X72" i="5"/>
  <c r="W72" i="5"/>
  <c r="V72" i="5"/>
  <c r="U72" i="5"/>
  <c r="T72" i="5"/>
  <c r="S72" i="5"/>
  <c r="O72" i="5"/>
  <c r="K72" i="5"/>
  <c r="Z71" i="5"/>
  <c r="Y71" i="5"/>
  <c r="X71" i="5"/>
  <c r="R24" i="5" s="1"/>
  <c r="W71" i="5"/>
  <c r="V71" i="5"/>
  <c r="U71" i="5"/>
  <c r="T71" i="5"/>
  <c r="S71" i="5"/>
  <c r="O71" i="5"/>
  <c r="K71" i="5"/>
  <c r="Z70" i="5"/>
  <c r="Y70" i="5"/>
  <c r="X70" i="5"/>
  <c r="W70" i="5"/>
  <c r="V70" i="5"/>
  <c r="U70" i="5"/>
  <c r="T70" i="5"/>
  <c r="R20" i="5" s="1"/>
  <c r="S70" i="5"/>
  <c r="O70" i="5"/>
  <c r="K70" i="5"/>
  <c r="B70" i="5"/>
  <c r="C70" i="5" s="1"/>
  <c r="B71" i="5" s="1"/>
  <c r="C71" i="5" s="1"/>
  <c r="B72" i="5" s="1"/>
  <c r="C72" i="5" s="1"/>
  <c r="B73" i="5" s="1"/>
  <c r="C73" i="5" s="1"/>
  <c r="B74" i="5" s="1"/>
  <c r="C74" i="5" s="1"/>
  <c r="B75" i="5" s="1"/>
  <c r="C75" i="5" s="1"/>
  <c r="B76" i="5" s="1"/>
  <c r="C76" i="5" s="1"/>
  <c r="B77" i="5" s="1"/>
  <c r="C77" i="5" s="1"/>
  <c r="B78" i="5" s="1"/>
  <c r="C78" i="5" s="1"/>
  <c r="B79" i="5" s="1"/>
  <c r="C79" i="5" s="1"/>
  <c r="B80" i="5" s="1"/>
  <c r="C80" i="5" s="1"/>
  <c r="A70" i="5"/>
  <c r="Z69" i="5"/>
  <c r="Y69" i="5"/>
  <c r="R25" i="5" s="1"/>
  <c r="X69" i="5"/>
  <c r="W69" i="5"/>
  <c r="V69" i="5"/>
  <c r="U69" i="5"/>
  <c r="T69" i="5"/>
  <c r="S69" i="5"/>
  <c r="O69" i="5"/>
  <c r="K69" i="5"/>
  <c r="Z68" i="5"/>
  <c r="Y68" i="5"/>
  <c r="X68" i="5"/>
  <c r="W68" i="5"/>
  <c r="V68" i="5"/>
  <c r="U68" i="5"/>
  <c r="T68" i="5"/>
  <c r="S68" i="5"/>
  <c r="O68" i="5"/>
  <c r="K68" i="5"/>
  <c r="Z67" i="5"/>
  <c r="Y67" i="5"/>
  <c r="X67" i="5"/>
  <c r="W67" i="5"/>
  <c r="V67" i="5"/>
  <c r="U67" i="5"/>
  <c r="T67" i="5"/>
  <c r="S67" i="5"/>
  <c r="O67" i="5"/>
  <c r="K67" i="5"/>
  <c r="Z66" i="5"/>
  <c r="Y66" i="5"/>
  <c r="X66" i="5"/>
  <c r="W66" i="5"/>
  <c r="V66" i="5"/>
  <c r="U66" i="5"/>
  <c r="T66" i="5"/>
  <c r="S66" i="5"/>
  <c r="O66" i="5"/>
  <c r="K66" i="5"/>
  <c r="Z65" i="5"/>
  <c r="Y65" i="5"/>
  <c r="X65" i="5"/>
  <c r="W65" i="5"/>
  <c r="V65" i="5"/>
  <c r="U65" i="5"/>
  <c r="T65" i="5"/>
  <c r="S65" i="5"/>
  <c r="O65" i="5"/>
  <c r="K65" i="5"/>
  <c r="Z64" i="5"/>
  <c r="Y64" i="5"/>
  <c r="X64" i="5"/>
  <c r="W64" i="5"/>
  <c r="V64" i="5"/>
  <c r="U64" i="5"/>
  <c r="T64" i="5"/>
  <c r="S64" i="5"/>
  <c r="O64" i="5"/>
  <c r="K64" i="5"/>
  <c r="Z63" i="5"/>
  <c r="Y63" i="5"/>
  <c r="X63" i="5"/>
  <c r="W63" i="5"/>
  <c r="V63" i="5"/>
  <c r="U63" i="5"/>
  <c r="T63" i="5"/>
  <c r="S63" i="5"/>
  <c r="O63" i="5"/>
  <c r="K63" i="5"/>
  <c r="Z62" i="5"/>
  <c r="Y62" i="5"/>
  <c r="X62" i="5"/>
  <c r="W62" i="5"/>
  <c r="V62" i="5"/>
  <c r="U62" i="5"/>
  <c r="T62" i="5"/>
  <c r="S62" i="5"/>
  <c r="O62" i="5"/>
  <c r="K62" i="5"/>
  <c r="Z61" i="5"/>
  <c r="Y61" i="5"/>
  <c r="X61" i="5"/>
  <c r="W61" i="5"/>
  <c r="V61" i="5"/>
  <c r="U61" i="5"/>
  <c r="T61" i="5"/>
  <c r="S61" i="5"/>
  <c r="O61" i="5"/>
  <c r="K61" i="5"/>
  <c r="Z60" i="5"/>
  <c r="Y60" i="5"/>
  <c r="X60" i="5"/>
  <c r="W60" i="5"/>
  <c r="V60" i="5"/>
  <c r="U60" i="5"/>
  <c r="Q21" i="5" s="1"/>
  <c r="T60" i="5"/>
  <c r="S60" i="5"/>
  <c r="O60" i="5"/>
  <c r="K60" i="5"/>
  <c r="Z59" i="5"/>
  <c r="Y59" i="5"/>
  <c r="Q25" i="5" s="1"/>
  <c r="X59" i="5"/>
  <c r="W59" i="5"/>
  <c r="V59" i="5"/>
  <c r="U59" i="5"/>
  <c r="T59" i="5"/>
  <c r="S59" i="5"/>
  <c r="O59" i="5"/>
  <c r="K59" i="5"/>
  <c r="C59" i="5"/>
  <c r="B60" i="5" s="1"/>
  <c r="C60" i="5" s="1"/>
  <c r="B61" i="5" s="1"/>
  <c r="C61" i="5" s="1"/>
  <c r="B62" i="5" s="1"/>
  <c r="C62" i="5" s="1"/>
  <c r="B63" i="5" s="1"/>
  <c r="C63" i="5" s="1"/>
  <c r="B64" i="5" s="1"/>
  <c r="C64" i="5" s="1"/>
  <c r="B65" i="5" s="1"/>
  <c r="C65" i="5" s="1"/>
  <c r="B66" i="5" s="1"/>
  <c r="C66" i="5" s="1"/>
  <c r="B67" i="5" s="1"/>
  <c r="C67" i="5" s="1"/>
  <c r="B68" i="5" s="1"/>
  <c r="C68" i="5" s="1"/>
  <c r="B69" i="5" s="1"/>
  <c r="C69" i="5" s="1"/>
  <c r="B59" i="5"/>
  <c r="A59" i="5"/>
  <c r="Z58" i="5"/>
  <c r="Y58" i="5"/>
  <c r="X58" i="5"/>
  <c r="W58" i="5"/>
  <c r="V58" i="5"/>
  <c r="Q22" i="5" s="1"/>
  <c r="U58" i="5"/>
  <c r="T58" i="5"/>
  <c r="S58" i="5"/>
  <c r="O58" i="5"/>
  <c r="K58" i="5"/>
  <c r="Z57" i="5"/>
  <c r="Y57" i="5"/>
  <c r="X57" i="5"/>
  <c r="W57" i="5"/>
  <c r="V57" i="5"/>
  <c r="U57" i="5"/>
  <c r="T57" i="5"/>
  <c r="S57" i="5"/>
  <c r="O57" i="5"/>
  <c r="K57" i="5"/>
  <c r="Z56" i="5"/>
  <c r="Y56" i="5"/>
  <c r="X56" i="5"/>
  <c r="W56" i="5"/>
  <c r="V56" i="5"/>
  <c r="U56" i="5"/>
  <c r="T56" i="5"/>
  <c r="S56" i="5"/>
  <c r="O56" i="5"/>
  <c r="K56" i="5"/>
  <c r="Z55" i="5"/>
  <c r="Y55" i="5"/>
  <c r="X55" i="5"/>
  <c r="W55" i="5"/>
  <c r="V55" i="5"/>
  <c r="U55" i="5"/>
  <c r="T55" i="5"/>
  <c r="S55" i="5"/>
  <c r="O55" i="5"/>
  <c r="K55" i="5"/>
  <c r="Z54" i="5"/>
  <c r="Y54" i="5"/>
  <c r="X54" i="5"/>
  <c r="W54" i="5"/>
  <c r="V54" i="5"/>
  <c r="U54" i="5"/>
  <c r="T54" i="5"/>
  <c r="S54" i="5"/>
  <c r="O54" i="5"/>
  <c r="K54" i="5"/>
  <c r="Z53" i="5"/>
  <c r="Y53" i="5"/>
  <c r="X53" i="5"/>
  <c r="W53" i="5"/>
  <c r="V53" i="5"/>
  <c r="U53" i="5"/>
  <c r="T53" i="5"/>
  <c r="S53" i="5"/>
  <c r="O53" i="5"/>
  <c r="K53" i="5"/>
  <c r="Z52" i="5"/>
  <c r="Y52" i="5"/>
  <c r="X52" i="5"/>
  <c r="W52" i="5"/>
  <c r="V52" i="5"/>
  <c r="U52" i="5"/>
  <c r="T52" i="5"/>
  <c r="O52" i="5"/>
  <c r="K52" i="5"/>
  <c r="S52" i="5" s="1"/>
  <c r="Z51" i="5"/>
  <c r="Y51" i="5"/>
  <c r="X51" i="5"/>
  <c r="W51" i="5"/>
  <c r="V51" i="5"/>
  <c r="U51" i="5"/>
  <c r="T51" i="5"/>
  <c r="O51" i="5"/>
  <c r="K51" i="5"/>
  <c r="S51" i="5" s="1"/>
  <c r="Z50" i="5"/>
  <c r="Y50" i="5"/>
  <c r="X50" i="5"/>
  <c r="W50" i="5"/>
  <c r="V50" i="5"/>
  <c r="T50" i="5"/>
  <c r="S50" i="5"/>
  <c r="O50" i="5"/>
  <c r="K50" i="5"/>
  <c r="U50" i="5" s="1"/>
  <c r="Z49" i="5"/>
  <c r="Y49" i="5"/>
  <c r="X49" i="5"/>
  <c r="W49" i="5"/>
  <c r="V49" i="5"/>
  <c r="T49" i="5"/>
  <c r="S49" i="5"/>
  <c r="O49" i="5"/>
  <c r="K49" i="5"/>
  <c r="U49" i="5" s="1"/>
  <c r="Z48" i="5"/>
  <c r="Y48" i="5"/>
  <c r="X48" i="5"/>
  <c r="W48" i="5"/>
  <c r="V48" i="5"/>
  <c r="U48" i="5"/>
  <c r="S48" i="5"/>
  <c r="O48" i="5"/>
  <c r="K48" i="5"/>
  <c r="T48" i="5" s="1"/>
  <c r="Z47" i="5"/>
  <c r="Y47" i="5"/>
  <c r="X47" i="5"/>
  <c r="W47" i="5"/>
  <c r="V47" i="5"/>
  <c r="T47" i="5"/>
  <c r="S47" i="5"/>
  <c r="O47" i="5"/>
  <c r="K47" i="5"/>
  <c r="U47" i="5" s="1"/>
  <c r="C47" i="5"/>
  <c r="B48" i="5" s="1"/>
  <c r="C48" i="5" s="1"/>
  <c r="B49" i="5" s="1"/>
  <c r="C49" i="5" s="1"/>
  <c r="B50" i="5" s="1"/>
  <c r="C50" i="5" s="1"/>
  <c r="B51" i="5" s="1"/>
  <c r="C51" i="5" s="1"/>
  <c r="B52" i="5" s="1"/>
  <c r="C52" i="5" s="1"/>
  <c r="B53" i="5" s="1"/>
  <c r="C53" i="5" s="1"/>
  <c r="B54" i="5" s="1"/>
  <c r="C54" i="5" s="1"/>
  <c r="B55" i="5" s="1"/>
  <c r="C55" i="5" s="1"/>
  <c r="B56" i="5" s="1"/>
  <c r="C56" i="5" s="1"/>
  <c r="B57" i="5" s="1"/>
  <c r="C57" i="5" s="1"/>
  <c r="B58" i="5" s="1"/>
  <c r="C58" i="5" s="1"/>
  <c r="B47" i="5"/>
  <c r="A47" i="5"/>
  <c r="L43" i="5"/>
  <c r="K42" i="5"/>
  <c r="K41" i="5"/>
  <c r="K40" i="5"/>
  <c r="K39" i="5"/>
  <c r="K38" i="5"/>
  <c r="K37" i="5"/>
  <c r="L31" i="5"/>
  <c r="K31" i="5"/>
  <c r="G31" i="5" s="1"/>
  <c r="F31" i="5"/>
  <c r="D31" i="5"/>
  <c r="A31" i="5"/>
  <c r="L29" i="5"/>
  <c r="K29" i="5"/>
  <c r="G29" i="5"/>
  <c r="F29" i="5"/>
  <c r="D29" i="5"/>
  <c r="A29" i="5"/>
  <c r="K27" i="5"/>
  <c r="G27" i="5"/>
  <c r="F27" i="5"/>
  <c r="D27" i="5"/>
  <c r="A27" i="5"/>
  <c r="U26" i="5"/>
  <c r="S26" i="5"/>
  <c r="R26" i="5"/>
  <c r="Q26" i="5"/>
  <c r="S25" i="5"/>
  <c r="K25" i="5"/>
  <c r="G25" i="5"/>
  <c r="F25" i="5"/>
  <c r="D25" i="5"/>
  <c r="A25" i="5"/>
  <c r="S24" i="5"/>
  <c r="Q24" i="5"/>
  <c r="S23" i="5"/>
  <c r="R23" i="5"/>
  <c r="Q23" i="5"/>
  <c r="K23" i="5"/>
  <c r="H23" i="5"/>
  <c r="J23" i="5" s="1"/>
  <c r="G23" i="5"/>
  <c r="F23" i="5"/>
  <c r="D23" i="5"/>
  <c r="A23" i="5"/>
  <c r="U22" i="5"/>
  <c r="S22" i="5"/>
  <c r="R22" i="5"/>
  <c r="S21" i="5"/>
  <c r="R21" i="5"/>
  <c r="K21" i="5"/>
  <c r="F21" i="5"/>
  <c r="D21" i="5"/>
  <c r="K5" i="32" s="1"/>
  <c r="A21" i="5"/>
  <c r="U20" i="5"/>
  <c r="S20" i="5"/>
  <c r="Q20" i="5"/>
  <c r="T19" i="5"/>
  <c r="H29" i="5" s="1"/>
  <c r="J29" i="5" s="1"/>
  <c r="L30" i="5" s="1"/>
  <c r="R19" i="5"/>
  <c r="Q19" i="5"/>
  <c r="Z228" i="4"/>
  <c r="Y228" i="4"/>
  <c r="X228" i="4"/>
  <c r="W228" i="4"/>
  <c r="V228" i="4"/>
  <c r="U228" i="4"/>
  <c r="T228" i="4"/>
  <c r="S228" i="4"/>
  <c r="O228" i="4"/>
  <c r="K228" i="4"/>
  <c r="Z227" i="4"/>
  <c r="Y227" i="4"/>
  <c r="X227" i="4"/>
  <c r="W227" i="4"/>
  <c r="V227" i="4"/>
  <c r="U227" i="4"/>
  <c r="T227" i="4"/>
  <c r="S227" i="4"/>
  <c r="O227" i="4"/>
  <c r="K227" i="4"/>
  <c r="Z226" i="4"/>
  <c r="Y226" i="4"/>
  <c r="X226" i="4"/>
  <c r="W226" i="4"/>
  <c r="V226" i="4"/>
  <c r="U226" i="4"/>
  <c r="T226" i="4"/>
  <c r="S226" i="4"/>
  <c r="O226" i="4"/>
  <c r="K226" i="4"/>
  <c r="Z225" i="4"/>
  <c r="Y225" i="4"/>
  <c r="X225" i="4"/>
  <c r="W225" i="4"/>
  <c r="V225" i="4"/>
  <c r="U225" i="4"/>
  <c r="T225" i="4"/>
  <c r="S225" i="4"/>
  <c r="O225" i="4"/>
  <c r="K225" i="4"/>
  <c r="Z224" i="4"/>
  <c r="Y224" i="4"/>
  <c r="X224" i="4"/>
  <c r="W224" i="4"/>
  <c r="V224" i="4"/>
  <c r="U224" i="4"/>
  <c r="T224" i="4"/>
  <c r="S224" i="4"/>
  <c r="O224" i="4"/>
  <c r="K224" i="4"/>
  <c r="Z223" i="4"/>
  <c r="Y223" i="4"/>
  <c r="X223" i="4"/>
  <c r="W223" i="4"/>
  <c r="V223" i="4"/>
  <c r="U223" i="4"/>
  <c r="T223" i="4"/>
  <c r="S223" i="4"/>
  <c r="O223" i="4"/>
  <c r="K223" i="4"/>
  <c r="Z222" i="4"/>
  <c r="Y222" i="4"/>
  <c r="X222" i="4"/>
  <c r="W222" i="4"/>
  <c r="V222" i="4"/>
  <c r="U222" i="4"/>
  <c r="T222" i="4"/>
  <c r="S222" i="4"/>
  <c r="O222" i="4"/>
  <c r="K222" i="4"/>
  <c r="Z221" i="4"/>
  <c r="U141" i="4" s="1"/>
  <c r="Y221" i="4"/>
  <c r="X221" i="4"/>
  <c r="W221" i="4"/>
  <c r="V221" i="4"/>
  <c r="U221" i="4"/>
  <c r="T221" i="4"/>
  <c r="S221" i="4"/>
  <c r="O221" i="4"/>
  <c r="K221" i="4"/>
  <c r="Z220" i="4"/>
  <c r="Y220" i="4"/>
  <c r="X220" i="4"/>
  <c r="W220" i="4"/>
  <c r="V220" i="4"/>
  <c r="U220" i="4"/>
  <c r="T220" i="4"/>
  <c r="U135" i="4" s="1"/>
  <c r="S220" i="4"/>
  <c r="O220" i="4"/>
  <c r="K220" i="4"/>
  <c r="Z219" i="4"/>
  <c r="Y219" i="4"/>
  <c r="X219" i="4"/>
  <c r="W219" i="4"/>
  <c r="V219" i="4"/>
  <c r="U137" i="4" s="1"/>
  <c r="U219" i="4"/>
  <c r="T219" i="4"/>
  <c r="S219" i="4"/>
  <c r="O219" i="4"/>
  <c r="K219" i="4"/>
  <c r="Z218" i="4"/>
  <c r="Y218" i="4"/>
  <c r="X218" i="4"/>
  <c r="U139" i="4" s="1"/>
  <c r="W218" i="4"/>
  <c r="V218" i="4"/>
  <c r="U218" i="4"/>
  <c r="T218" i="4"/>
  <c r="S218" i="4"/>
  <c r="O218" i="4"/>
  <c r="K218" i="4"/>
  <c r="A218" i="4"/>
  <c r="Z217" i="4"/>
  <c r="Y217" i="4"/>
  <c r="X217" i="4"/>
  <c r="W217" i="4"/>
  <c r="V217" i="4"/>
  <c r="U217" i="4"/>
  <c r="T217" i="4"/>
  <c r="S217" i="4"/>
  <c r="O217" i="4"/>
  <c r="K217" i="4"/>
  <c r="Z216" i="4"/>
  <c r="Y216" i="4"/>
  <c r="X216" i="4"/>
  <c r="W216" i="4"/>
  <c r="V216" i="4"/>
  <c r="U216" i="4"/>
  <c r="T216" i="4"/>
  <c r="S216" i="4"/>
  <c r="O216" i="4"/>
  <c r="K216" i="4"/>
  <c r="Z215" i="4"/>
  <c r="Y215" i="4"/>
  <c r="X215" i="4"/>
  <c r="W215" i="4"/>
  <c r="V215" i="4"/>
  <c r="U215" i="4"/>
  <c r="T215" i="4"/>
  <c r="S215" i="4"/>
  <c r="O215" i="4"/>
  <c r="K215" i="4"/>
  <c r="Z214" i="4"/>
  <c r="Y214" i="4"/>
  <c r="X214" i="4"/>
  <c r="W214" i="4"/>
  <c r="V214" i="4"/>
  <c r="U214" i="4"/>
  <c r="T214" i="4"/>
  <c r="S214" i="4"/>
  <c r="O214" i="4"/>
  <c r="K214" i="4"/>
  <c r="Z213" i="4"/>
  <c r="Y213" i="4"/>
  <c r="X213" i="4"/>
  <c r="W213" i="4"/>
  <c r="V213" i="4"/>
  <c r="U213" i="4"/>
  <c r="T213" i="4"/>
  <c r="S213" i="4"/>
  <c r="O213" i="4"/>
  <c r="K213" i="4"/>
  <c r="Z212" i="4"/>
  <c r="Y212" i="4"/>
  <c r="X212" i="4"/>
  <c r="W212" i="4"/>
  <c r="V212" i="4"/>
  <c r="U212" i="4"/>
  <c r="T212" i="4"/>
  <c r="S212" i="4"/>
  <c r="O212" i="4"/>
  <c r="K212" i="4"/>
  <c r="Z211" i="4"/>
  <c r="Y211" i="4"/>
  <c r="X211" i="4"/>
  <c r="W211" i="4"/>
  <c r="V211" i="4"/>
  <c r="U211" i="4"/>
  <c r="T211" i="4"/>
  <c r="S211" i="4"/>
  <c r="O211" i="4"/>
  <c r="K211" i="4"/>
  <c r="Z210" i="4"/>
  <c r="Y210" i="4"/>
  <c r="X210" i="4"/>
  <c r="T139" i="4" s="1"/>
  <c r="W210" i="4"/>
  <c r="V210" i="4"/>
  <c r="U210" i="4"/>
  <c r="T210" i="4"/>
  <c r="S210" i="4"/>
  <c r="O210" i="4"/>
  <c r="K210" i="4"/>
  <c r="Z209" i="4"/>
  <c r="Y209" i="4"/>
  <c r="X209" i="4"/>
  <c r="W209" i="4"/>
  <c r="V209" i="4"/>
  <c r="U209" i="4"/>
  <c r="T209" i="4"/>
  <c r="S209" i="4"/>
  <c r="T134" i="4" s="1"/>
  <c r="O209" i="4"/>
  <c r="K209" i="4"/>
  <c r="Z208" i="4"/>
  <c r="Y208" i="4"/>
  <c r="X208" i="4"/>
  <c r="W208" i="4"/>
  <c r="V208" i="4"/>
  <c r="U208" i="4"/>
  <c r="T136" i="4" s="1"/>
  <c r="T208" i="4"/>
  <c r="T135" i="4" s="1"/>
  <c r="S208" i="4"/>
  <c r="O208" i="4"/>
  <c r="K208" i="4"/>
  <c r="Z207" i="4"/>
  <c r="Y207" i="4"/>
  <c r="X207" i="4"/>
  <c r="W207" i="4"/>
  <c r="T138" i="4" s="1"/>
  <c r="V207" i="4"/>
  <c r="T137" i="4" s="1"/>
  <c r="U207" i="4"/>
  <c r="T207" i="4"/>
  <c r="S207" i="4"/>
  <c r="O207" i="4"/>
  <c r="K207" i="4"/>
  <c r="A207" i="4"/>
  <c r="Z206" i="4"/>
  <c r="T141" i="4" s="1"/>
  <c r="Y206" i="4"/>
  <c r="T140" i="4" s="1"/>
  <c r="X206" i="4"/>
  <c r="W206" i="4"/>
  <c r="V206" i="4"/>
  <c r="U206" i="4"/>
  <c r="T206" i="4"/>
  <c r="S206" i="4"/>
  <c r="O206" i="4"/>
  <c r="K206" i="4"/>
  <c r="Z205" i="4"/>
  <c r="Y205" i="4"/>
  <c r="X205" i="4"/>
  <c r="W205" i="4"/>
  <c r="V205" i="4"/>
  <c r="U205" i="4"/>
  <c r="T205" i="4"/>
  <c r="S205" i="4"/>
  <c r="O205" i="4"/>
  <c r="K205" i="4"/>
  <c r="Z204" i="4"/>
  <c r="Y204" i="4"/>
  <c r="X204" i="4"/>
  <c r="W204" i="4"/>
  <c r="V204" i="4"/>
  <c r="U204" i="4"/>
  <c r="T204" i="4"/>
  <c r="S204" i="4"/>
  <c r="O204" i="4"/>
  <c r="K204" i="4"/>
  <c r="Z203" i="4"/>
  <c r="Y203" i="4"/>
  <c r="X203" i="4"/>
  <c r="W203" i="4"/>
  <c r="V203" i="4"/>
  <c r="U203" i="4"/>
  <c r="T203" i="4"/>
  <c r="S203" i="4"/>
  <c r="O203" i="4"/>
  <c r="K203" i="4"/>
  <c r="Z202" i="4"/>
  <c r="Y202" i="4"/>
  <c r="X202" i="4"/>
  <c r="W202" i="4"/>
  <c r="V202" i="4"/>
  <c r="U202" i="4"/>
  <c r="T202" i="4"/>
  <c r="S202" i="4"/>
  <c r="O202" i="4"/>
  <c r="K202" i="4"/>
  <c r="Z201" i="4"/>
  <c r="Y201" i="4"/>
  <c r="X201" i="4"/>
  <c r="W201" i="4"/>
  <c r="V201" i="4"/>
  <c r="U201" i="4"/>
  <c r="T201" i="4"/>
  <c r="S201" i="4"/>
  <c r="O201" i="4"/>
  <c r="K201" i="4"/>
  <c r="Z200" i="4"/>
  <c r="Y200" i="4"/>
  <c r="X200" i="4"/>
  <c r="W200" i="4"/>
  <c r="V200" i="4"/>
  <c r="U200" i="4"/>
  <c r="T200" i="4"/>
  <c r="S200" i="4"/>
  <c r="O200" i="4"/>
  <c r="K200" i="4"/>
  <c r="Z199" i="4"/>
  <c r="Y199" i="4"/>
  <c r="X199" i="4"/>
  <c r="W199" i="4"/>
  <c r="V199" i="4"/>
  <c r="U199" i="4"/>
  <c r="T199" i="4"/>
  <c r="S199" i="4"/>
  <c r="O199" i="4"/>
  <c r="K199" i="4"/>
  <c r="Z198" i="4"/>
  <c r="Y198" i="4"/>
  <c r="X198" i="4"/>
  <c r="W198" i="4"/>
  <c r="V198" i="4"/>
  <c r="U198" i="4"/>
  <c r="T198" i="4"/>
  <c r="S198" i="4"/>
  <c r="O198" i="4"/>
  <c r="K198" i="4"/>
  <c r="Z197" i="4"/>
  <c r="Y197" i="4"/>
  <c r="X197" i="4"/>
  <c r="W197" i="4"/>
  <c r="V197" i="4"/>
  <c r="U197" i="4"/>
  <c r="S136" i="4" s="1"/>
  <c r="T197" i="4"/>
  <c r="S197" i="4"/>
  <c r="O197" i="4"/>
  <c r="K197" i="4"/>
  <c r="Z196" i="4"/>
  <c r="S141" i="4" s="1"/>
  <c r="H142" i="4" s="1"/>
  <c r="J142" i="4" s="1"/>
  <c r="Y196" i="4"/>
  <c r="S140" i="4" s="1"/>
  <c r="X196" i="4"/>
  <c r="W196" i="4"/>
  <c r="V196" i="4"/>
  <c r="U196" i="4"/>
  <c r="T196" i="4"/>
  <c r="S196" i="4"/>
  <c r="O196" i="4"/>
  <c r="K196" i="4"/>
  <c r="C196" i="4"/>
  <c r="B197" i="4" s="1"/>
  <c r="C197" i="4" s="1"/>
  <c r="B198" i="4" s="1"/>
  <c r="C198" i="4" s="1"/>
  <c r="B199" i="4" s="1"/>
  <c r="C199" i="4" s="1"/>
  <c r="B200" i="4" s="1"/>
  <c r="C200" i="4" s="1"/>
  <c r="B201" i="4" s="1"/>
  <c r="C201" i="4" s="1"/>
  <c r="B202" i="4" s="1"/>
  <c r="C202" i="4" s="1"/>
  <c r="B203" i="4" s="1"/>
  <c r="C203" i="4" s="1"/>
  <c r="B204" i="4" s="1"/>
  <c r="C204" i="4" s="1"/>
  <c r="B205" i="4" s="1"/>
  <c r="C205" i="4" s="1"/>
  <c r="B206" i="4" s="1"/>
  <c r="C206" i="4" s="1"/>
  <c r="B196" i="4"/>
  <c r="A196" i="4"/>
  <c r="Z195" i="4"/>
  <c r="Y195" i="4"/>
  <c r="X195" i="4"/>
  <c r="W195" i="4"/>
  <c r="S138" i="4" s="1"/>
  <c r="V195" i="4"/>
  <c r="S137" i="4" s="1"/>
  <c r="U195" i="4"/>
  <c r="T195" i="4"/>
  <c r="S195" i="4"/>
  <c r="O195" i="4"/>
  <c r="K195" i="4"/>
  <c r="Z194" i="4"/>
  <c r="Y194" i="4"/>
  <c r="X194" i="4"/>
  <c r="W194" i="4"/>
  <c r="V194" i="4"/>
  <c r="U194" i="4"/>
  <c r="T194" i="4"/>
  <c r="S194" i="4"/>
  <c r="O194" i="4"/>
  <c r="K194" i="4"/>
  <c r="Z193" i="4"/>
  <c r="Y193" i="4"/>
  <c r="X193" i="4"/>
  <c r="W193" i="4"/>
  <c r="V193" i="4"/>
  <c r="U193" i="4"/>
  <c r="T193" i="4"/>
  <c r="S193" i="4"/>
  <c r="O193" i="4"/>
  <c r="K193" i="4"/>
  <c r="Z192" i="4"/>
  <c r="Y192" i="4"/>
  <c r="X192" i="4"/>
  <c r="W192" i="4"/>
  <c r="V192" i="4"/>
  <c r="U192" i="4"/>
  <c r="T192" i="4"/>
  <c r="S192" i="4"/>
  <c r="O192" i="4"/>
  <c r="K192" i="4"/>
  <c r="Z191" i="4"/>
  <c r="Y191" i="4"/>
  <c r="X191" i="4"/>
  <c r="W191" i="4"/>
  <c r="V191" i="4"/>
  <c r="U191" i="4"/>
  <c r="T191" i="4"/>
  <c r="S191" i="4"/>
  <c r="O191" i="4"/>
  <c r="K191" i="4"/>
  <c r="Z190" i="4"/>
  <c r="Y190" i="4"/>
  <c r="X190" i="4"/>
  <c r="W190" i="4"/>
  <c r="V190" i="4"/>
  <c r="U190" i="4"/>
  <c r="T190" i="4"/>
  <c r="S190" i="4"/>
  <c r="O190" i="4"/>
  <c r="K190" i="4"/>
  <c r="Z189" i="4"/>
  <c r="Y189" i="4"/>
  <c r="X189" i="4"/>
  <c r="W189" i="4"/>
  <c r="V189" i="4"/>
  <c r="U189" i="4"/>
  <c r="T189" i="4"/>
  <c r="S189" i="4"/>
  <c r="O189" i="4"/>
  <c r="K189" i="4"/>
  <c r="Z188" i="4"/>
  <c r="Y188" i="4"/>
  <c r="X188" i="4"/>
  <c r="W188" i="4"/>
  <c r="V188" i="4"/>
  <c r="U188" i="4"/>
  <c r="T188" i="4"/>
  <c r="S188" i="4"/>
  <c r="O188" i="4"/>
  <c r="K188" i="4"/>
  <c r="Z187" i="4"/>
  <c r="Y187" i="4"/>
  <c r="X187" i="4"/>
  <c r="W187" i="4"/>
  <c r="V187" i="4"/>
  <c r="U187" i="4"/>
  <c r="T187" i="4"/>
  <c r="S187" i="4"/>
  <c r="O187" i="4"/>
  <c r="K187" i="4"/>
  <c r="Z186" i="4"/>
  <c r="R141" i="4" s="1"/>
  <c r="Y186" i="4"/>
  <c r="X186" i="4"/>
  <c r="W186" i="4"/>
  <c r="V186" i="4"/>
  <c r="U186" i="4"/>
  <c r="T186" i="4"/>
  <c r="S186" i="4"/>
  <c r="R134" i="4" s="1"/>
  <c r="O186" i="4"/>
  <c r="K186" i="4"/>
  <c r="Z185" i="4"/>
  <c r="Y185" i="4"/>
  <c r="X185" i="4"/>
  <c r="W185" i="4"/>
  <c r="R138" i="4" s="1"/>
  <c r="V185" i="4"/>
  <c r="R137" i="4" s="1"/>
  <c r="U185" i="4"/>
  <c r="T185" i="4"/>
  <c r="S185" i="4"/>
  <c r="O185" i="4"/>
  <c r="K185" i="4"/>
  <c r="B185" i="4"/>
  <c r="C185" i="4" s="1"/>
  <c r="B186" i="4" s="1"/>
  <c r="C186" i="4" s="1"/>
  <c r="B187" i="4" s="1"/>
  <c r="C187" i="4" s="1"/>
  <c r="B188" i="4" s="1"/>
  <c r="C188" i="4" s="1"/>
  <c r="B189" i="4" s="1"/>
  <c r="C189" i="4" s="1"/>
  <c r="B190" i="4" s="1"/>
  <c r="C190" i="4" s="1"/>
  <c r="B191" i="4" s="1"/>
  <c r="C191" i="4" s="1"/>
  <c r="B192" i="4" s="1"/>
  <c r="C192" i="4" s="1"/>
  <c r="B193" i="4" s="1"/>
  <c r="C193" i="4" s="1"/>
  <c r="B194" i="4" s="1"/>
  <c r="C194" i="4" s="1"/>
  <c r="B195" i="4" s="1"/>
  <c r="C195" i="4" s="1"/>
  <c r="A185" i="4"/>
  <c r="Z184" i="4"/>
  <c r="Y184" i="4"/>
  <c r="X184" i="4"/>
  <c r="W184" i="4"/>
  <c r="V184" i="4"/>
  <c r="U184" i="4"/>
  <c r="T184" i="4"/>
  <c r="R135" i="4" s="1"/>
  <c r="S184" i="4"/>
  <c r="O184" i="4"/>
  <c r="K184" i="4"/>
  <c r="Z183" i="4"/>
  <c r="Y183" i="4"/>
  <c r="X183" i="4"/>
  <c r="W183" i="4"/>
  <c r="V183" i="4"/>
  <c r="U183" i="4"/>
  <c r="T183" i="4"/>
  <c r="S183" i="4"/>
  <c r="O183" i="4"/>
  <c r="K183" i="4"/>
  <c r="Z182" i="4"/>
  <c r="Y182" i="4"/>
  <c r="X182" i="4"/>
  <c r="W182" i="4"/>
  <c r="V182" i="4"/>
  <c r="U182" i="4"/>
  <c r="T182" i="4"/>
  <c r="S182" i="4"/>
  <c r="O182" i="4"/>
  <c r="K182" i="4"/>
  <c r="Z181" i="4"/>
  <c r="Y181" i="4"/>
  <c r="X181" i="4"/>
  <c r="W181" i="4"/>
  <c r="V181" i="4"/>
  <c r="U181" i="4"/>
  <c r="T181" i="4"/>
  <c r="S181" i="4"/>
  <c r="O181" i="4"/>
  <c r="K181" i="4"/>
  <c r="Z180" i="4"/>
  <c r="Y180" i="4"/>
  <c r="X180" i="4"/>
  <c r="W180" i="4"/>
  <c r="V180" i="4"/>
  <c r="T180" i="4"/>
  <c r="S180" i="4"/>
  <c r="O180" i="4"/>
  <c r="K180" i="4"/>
  <c r="U180" i="4" s="1"/>
  <c r="Z179" i="4"/>
  <c r="Y179" i="4"/>
  <c r="X179" i="4"/>
  <c r="W179" i="4"/>
  <c r="V179" i="4"/>
  <c r="T179" i="4"/>
  <c r="S179" i="4"/>
  <c r="O179" i="4"/>
  <c r="K179" i="4"/>
  <c r="U179" i="4" s="1"/>
  <c r="Z178" i="4"/>
  <c r="Y178" i="4"/>
  <c r="X178" i="4"/>
  <c r="W178" i="4"/>
  <c r="V178" i="4"/>
  <c r="U178" i="4"/>
  <c r="T178" i="4"/>
  <c r="S178" i="4"/>
  <c r="O178" i="4"/>
  <c r="K178" i="4"/>
  <c r="Z177" i="4"/>
  <c r="Y177" i="4"/>
  <c r="X177" i="4"/>
  <c r="W177" i="4"/>
  <c r="V177" i="4"/>
  <c r="U177" i="4"/>
  <c r="T177" i="4"/>
  <c r="S177" i="4"/>
  <c r="O177" i="4"/>
  <c r="K177" i="4"/>
  <c r="Z176" i="4"/>
  <c r="Y176" i="4"/>
  <c r="X176" i="4"/>
  <c r="W176" i="4"/>
  <c r="V176" i="4"/>
  <c r="U176" i="4"/>
  <c r="T176" i="4"/>
  <c r="O176" i="4"/>
  <c r="K176" i="4"/>
  <c r="S176" i="4" s="1"/>
  <c r="Z175" i="4"/>
  <c r="Y175" i="4"/>
  <c r="X175" i="4"/>
  <c r="W175" i="4"/>
  <c r="V175" i="4"/>
  <c r="U175" i="4"/>
  <c r="T175" i="4"/>
  <c r="O175" i="4"/>
  <c r="K175" i="4"/>
  <c r="S175" i="4" s="1"/>
  <c r="Z174" i="4"/>
  <c r="Y174" i="4"/>
  <c r="X174" i="4"/>
  <c r="W174" i="4"/>
  <c r="V174" i="4"/>
  <c r="U174" i="4"/>
  <c r="T174" i="4"/>
  <c r="O174" i="4"/>
  <c r="K174" i="4"/>
  <c r="S174" i="4" s="1"/>
  <c r="B174" i="4"/>
  <c r="C174" i="4" s="1"/>
  <c r="B175" i="4" s="1"/>
  <c r="C175" i="4" s="1"/>
  <c r="B176" i="4" s="1"/>
  <c r="C176" i="4" s="1"/>
  <c r="B177" i="4" s="1"/>
  <c r="C177" i="4" s="1"/>
  <c r="B178" i="4" s="1"/>
  <c r="C178" i="4" s="1"/>
  <c r="B179" i="4" s="1"/>
  <c r="C179" i="4" s="1"/>
  <c r="B180" i="4" s="1"/>
  <c r="C180" i="4" s="1"/>
  <c r="B181" i="4" s="1"/>
  <c r="C181" i="4" s="1"/>
  <c r="B182" i="4" s="1"/>
  <c r="C182" i="4" s="1"/>
  <c r="B183" i="4" s="1"/>
  <c r="C183" i="4" s="1"/>
  <c r="B184" i="4" s="1"/>
  <c r="C184" i="4" s="1"/>
  <c r="A174" i="4"/>
  <c r="Z173" i="4"/>
  <c r="Y173" i="4"/>
  <c r="X173" i="4"/>
  <c r="W173" i="4"/>
  <c r="V173" i="4"/>
  <c r="U173" i="4"/>
  <c r="T173" i="4"/>
  <c r="S173" i="4"/>
  <c r="O173" i="4"/>
  <c r="K173" i="4"/>
  <c r="Z172" i="4"/>
  <c r="Y172" i="4"/>
  <c r="X172" i="4"/>
  <c r="W172" i="4"/>
  <c r="V172" i="4"/>
  <c r="U172" i="4"/>
  <c r="T172" i="4"/>
  <c r="S172" i="4"/>
  <c r="O172" i="4"/>
  <c r="K172" i="4"/>
  <c r="Z171" i="4"/>
  <c r="Y171" i="4"/>
  <c r="X171" i="4"/>
  <c r="W171" i="4"/>
  <c r="V171" i="4"/>
  <c r="U171" i="4"/>
  <c r="T171" i="4"/>
  <c r="S171" i="4"/>
  <c r="O171" i="4"/>
  <c r="K171" i="4"/>
  <c r="Z170" i="4"/>
  <c r="Y170" i="4"/>
  <c r="X170" i="4"/>
  <c r="W170" i="4"/>
  <c r="V170" i="4"/>
  <c r="U170" i="4"/>
  <c r="T170" i="4"/>
  <c r="S170" i="4"/>
  <c r="O170" i="4"/>
  <c r="K170" i="4"/>
  <c r="Z169" i="4"/>
  <c r="Y169" i="4"/>
  <c r="X169" i="4"/>
  <c r="W169" i="4"/>
  <c r="V169" i="4"/>
  <c r="U169" i="4"/>
  <c r="T169" i="4"/>
  <c r="S169" i="4"/>
  <c r="O169" i="4"/>
  <c r="K169" i="4"/>
  <c r="Z168" i="4"/>
  <c r="Y168" i="4"/>
  <c r="X168" i="4"/>
  <c r="W168" i="4"/>
  <c r="V168" i="4"/>
  <c r="U168" i="4"/>
  <c r="T168" i="4"/>
  <c r="S168" i="4"/>
  <c r="O168" i="4"/>
  <c r="K168" i="4"/>
  <c r="Z167" i="4"/>
  <c r="Y167" i="4"/>
  <c r="X167" i="4"/>
  <c r="W167" i="4"/>
  <c r="V167" i="4"/>
  <c r="U167" i="4"/>
  <c r="T167" i="4"/>
  <c r="S167" i="4"/>
  <c r="O167" i="4"/>
  <c r="K167" i="4"/>
  <c r="Z166" i="4"/>
  <c r="Y166" i="4"/>
  <c r="X166" i="4"/>
  <c r="W166" i="4"/>
  <c r="V166" i="4"/>
  <c r="U166" i="4"/>
  <c r="T166" i="4"/>
  <c r="S166" i="4"/>
  <c r="O166" i="4"/>
  <c r="K166" i="4"/>
  <c r="Z165" i="4"/>
  <c r="Y165" i="4"/>
  <c r="X165" i="4"/>
  <c r="W165" i="4"/>
  <c r="V165" i="4"/>
  <c r="U165" i="4"/>
  <c r="T165" i="4"/>
  <c r="S165" i="4"/>
  <c r="O165" i="4"/>
  <c r="K165" i="4"/>
  <c r="Z164" i="4"/>
  <c r="Y164" i="4"/>
  <c r="X164" i="4"/>
  <c r="W164" i="4"/>
  <c r="V164" i="4"/>
  <c r="U164" i="4"/>
  <c r="T164" i="4"/>
  <c r="O164" i="4"/>
  <c r="K164" i="4"/>
  <c r="S164" i="4" s="1"/>
  <c r="Z163" i="4"/>
  <c r="Y163" i="4"/>
  <c r="X163" i="4"/>
  <c r="W163" i="4"/>
  <c r="V163" i="4"/>
  <c r="U163" i="4"/>
  <c r="T163" i="4"/>
  <c r="O163" i="4"/>
  <c r="K163" i="4"/>
  <c r="S163" i="4" s="1"/>
  <c r="Z162" i="4"/>
  <c r="Y162" i="4"/>
  <c r="X162" i="4"/>
  <c r="W162" i="4"/>
  <c r="V162" i="4"/>
  <c r="U162" i="4"/>
  <c r="T162" i="4"/>
  <c r="S162" i="4"/>
  <c r="O162" i="4"/>
  <c r="K162" i="4"/>
  <c r="B162" i="4"/>
  <c r="C162" i="4" s="1"/>
  <c r="B163" i="4" s="1"/>
  <c r="C163" i="4" s="1"/>
  <c r="B164" i="4" s="1"/>
  <c r="C164" i="4" s="1"/>
  <c r="B165" i="4" s="1"/>
  <c r="C165" i="4" s="1"/>
  <c r="B166" i="4" s="1"/>
  <c r="C166" i="4" s="1"/>
  <c r="B167" i="4" s="1"/>
  <c r="C167" i="4" s="1"/>
  <c r="B168" i="4" s="1"/>
  <c r="C168" i="4" s="1"/>
  <c r="B169" i="4" s="1"/>
  <c r="C169" i="4" s="1"/>
  <c r="B170" i="4" s="1"/>
  <c r="C170" i="4" s="1"/>
  <c r="B171" i="4" s="1"/>
  <c r="C171" i="4" s="1"/>
  <c r="B172" i="4" s="1"/>
  <c r="C172" i="4" s="1"/>
  <c r="B173" i="4" s="1"/>
  <c r="C173" i="4" s="1"/>
  <c r="A162" i="4"/>
  <c r="L158" i="4"/>
  <c r="K158" i="4"/>
  <c r="K157" i="4"/>
  <c r="K156" i="4"/>
  <c r="K155" i="4"/>
  <c r="K154" i="4"/>
  <c r="K153" i="4"/>
  <c r="K152" i="4"/>
  <c r="L146" i="4"/>
  <c r="K146" i="4"/>
  <c r="G146" i="4"/>
  <c r="F146" i="4"/>
  <c r="D146" i="4"/>
  <c r="A146" i="4"/>
  <c r="K144" i="4"/>
  <c r="G144" i="4"/>
  <c r="F144" i="4"/>
  <c r="D144" i="4"/>
  <c r="A144" i="4"/>
  <c r="K142" i="4"/>
  <c r="G142" i="4" s="1"/>
  <c r="F142" i="4"/>
  <c r="D142" i="4"/>
  <c r="A142" i="4"/>
  <c r="U140" i="4"/>
  <c r="R140" i="4"/>
  <c r="K140" i="4"/>
  <c r="G140" i="4" s="1"/>
  <c r="F140" i="4"/>
  <c r="D140" i="4"/>
  <c r="A140" i="4"/>
  <c r="S139" i="4"/>
  <c r="R139" i="4"/>
  <c r="U138" i="4"/>
  <c r="K138" i="4"/>
  <c r="G138" i="4" s="1"/>
  <c r="F138" i="4"/>
  <c r="D138" i="4"/>
  <c r="A138" i="4"/>
  <c r="U136" i="4"/>
  <c r="R136" i="4"/>
  <c r="K136" i="4"/>
  <c r="F136" i="4"/>
  <c r="D136" i="4"/>
  <c r="J21" i="32" s="1"/>
  <c r="A136" i="4"/>
  <c r="S135" i="4"/>
  <c r="S142" i="4" s="1"/>
  <c r="U134" i="4"/>
  <c r="S134" i="4"/>
  <c r="Z113" i="4"/>
  <c r="Y113" i="4"/>
  <c r="X113" i="4"/>
  <c r="W113" i="4"/>
  <c r="V113" i="4"/>
  <c r="U113" i="4"/>
  <c r="T113" i="4"/>
  <c r="S113" i="4"/>
  <c r="O113" i="4"/>
  <c r="K113" i="4"/>
  <c r="Z112" i="4"/>
  <c r="Y112" i="4"/>
  <c r="X112" i="4"/>
  <c r="W112" i="4"/>
  <c r="V112" i="4"/>
  <c r="U112" i="4"/>
  <c r="T112" i="4"/>
  <c r="S112" i="4"/>
  <c r="O112" i="4"/>
  <c r="K112" i="4"/>
  <c r="Z111" i="4"/>
  <c r="Y111" i="4"/>
  <c r="X111" i="4"/>
  <c r="W111" i="4"/>
  <c r="V111" i="4"/>
  <c r="U111" i="4"/>
  <c r="T111" i="4"/>
  <c r="S111" i="4"/>
  <c r="O111" i="4"/>
  <c r="K111" i="4"/>
  <c r="Z110" i="4"/>
  <c r="Y110" i="4"/>
  <c r="X110" i="4"/>
  <c r="W110" i="4"/>
  <c r="V110" i="4"/>
  <c r="U110" i="4"/>
  <c r="T110" i="4"/>
  <c r="S110" i="4"/>
  <c r="O110" i="4"/>
  <c r="K110" i="4"/>
  <c r="Z109" i="4"/>
  <c r="Y109" i="4"/>
  <c r="X109" i="4"/>
  <c r="W109" i="4"/>
  <c r="V109" i="4"/>
  <c r="U109" i="4"/>
  <c r="T109" i="4"/>
  <c r="S109" i="4"/>
  <c r="O109" i="4"/>
  <c r="K109" i="4"/>
  <c r="Z108" i="4"/>
  <c r="Y108" i="4"/>
  <c r="X108" i="4"/>
  <c r="W108" i="4"/>
  <c r="V108" i="4"/>
  <c r="U108" i="4"/>
  <c r="T108" i="4"/>
  <c r="S108" i="4"/>
  <c r="O108" i="4"/>
  <c r="K108" i="4"/>
  <c r="Z107" i="4"/>
  <c r="Y107" i="4"/>
  <c r="X107" i="4"/>
  <c r="W107" i="4"/>
  <c r="V107" i="4"/>
  <c r="U107" i="4"/>
  <c r="T107" i="4"/>
  <c r="S107" i="4"/>
  <c r="O107" i="4"/>
  <c r="K107" i="4"/>
  <c r="Z106" i="4"/>
  <c r="Y106" i="4"/>
  <c r="X106" i="4"/>
  <c r="W106" i="4"/>
  <c r="V106" i="4"/>
  <c r="U22" i="4" s="1"/>
  <c r="U106" i="4"/>
  <c r="T106" i="4"/>
  <c r="S106" i="4"/>
  <c r="O106" i="4"/>
  <c r="K106" i="4"/>
  <c r="Z105" i="4"/>
  <c r="Y105" i="4"/>
  <c r="U25" i="4" s="1"/>
  <c r="X105" i="4"/>
  <c r="W105" i="4"/>
  <c r="V105" i="4"/>
  <c r="U105" i="4"/>
  <c r="T105" i="4"/>
  <c r="S105" i="4"/>
  <c r="O105" i="4"/>
  <c r="K105" i="4"/>
  <c r="Z104" i="4"/>
  <c r="U26" i="4" s="1"/>
  <c r="Y104" i="4"/>
  <c r="X104" i="4"/>
  <c r="W104" i="4"/>
  <c r="V104" i="4"/>
  <c r="U104" i="4"/>
  <c r="T104" i="4"/>
  <c r="S104" i="4"/>
  <c r="U19" i="4" s="1"/>
  <c r="O104" i="4"/>
  <c r="K104" i="4"/>
  <c r="Z103" i="4"/>
  <c r="Y103" i="4"/>
  <c r="X103" i="4"/>
  <c r="W103" i="4"/>
  <c r="V103" i="4"/>
  <c r="U103" i="4"/>
  <c r="U21" i="4" s="1"/>
  <c r="T103" i="4"/>
  <c r="U20" i="4" s="1"/>
  <c r="S103" i="4"/>
  <c r="O103" i="4"/>
  <c r="K103" i="4"/>
  <c r="A103" i="4"/>
  <c r="Z102" i="4"/>
  <c r="Y102" i="4"/>
  <c r="X102" i="4"/>
  <c r="U24" i="4" s="1"/>
  <c r="W102" i="4"/>
  <c r="U23" i="4" s="1"/>
  <c r="V102" i="4"/>
  <c r="U102" i="4"/>
  <c r="T102" i="4"/>
  <c r="S102" i="4"/>
  <c r="O102" i="4"/>
  <c r="K102" i="4"/>
  <c r="Z101" i="4"/>
  <c r="Y101" i="4"/>
  <c r="X101" i="4"/>
  <c r="W101" i="4"/>
  <c r="V101" i="4"/>
  <c r="U101" i="4"/>
  <c r="T101" i="4"/>
  <c r="S101" i="4"/>
  <c r="O101" i="4"/>
  <c r="K101" i="4"/>
  <c r="Z100" i="4"/>
  <c r="Y100" i="4"/>
  <c r="X100" i="4"/>
  <c r="W100" i="4"/>
  <c r="V100" i="4"/>
  <c r="U100" i="4"/>
  <c r="T100" i="4"/>
  <c r="S100" i="4"/>
  <c r="O100" i="4"/>
  <c r="K100" i="4"/>
  <c r="Z99" i="4"/>
  <c r="Y99" i="4"/>
  <c r="X99" i="4"/>
  <c r="W99" i="4"/>
  <c r="V99" i="4"/>
  <c r="U99" i="4"/>
  <c r="T99" i="4"/>
  <c r="S99" i="4"/>
  <c r="O99" i="4"/>
  <c r="K99" i="4"/>
  <c r="Z98" i="4"/>
  <c r="Y98" i="4"/>
  <c r="X98" i="4"/>
  <c r="W98" i="4"/>
  <c r="V98" i="4"/>
  <c r="U98" i="4"/>
  <c r="T98" i="4"/>
  <c r="S98" i="4"/>
  <c r="O98" i="4"/>
  <c r="K98" i="4"/>
  <c r="Z97" i="4"/>
  <c r="Y97" i="4"/>
  <c r="X97" i="4"/>
  <c r="W97" i="4"/>
  <c r="V97" i="4"/>
  <c r="U97" i="4"/>
  <c r="T97" i="4"/>
  <c r="S97" i="4"/>
  <c r="O97" i="4"/>
  <c r="K97" i="4"/>
  <c r="Z96" i="4"/>
  <c r="Y96" i="4"/>
  <c r="X96" i="4"/>
  <c r="W96" i="4"/>
  <c r="V96" i="4"/>
  <c r="U96" i="4"/>
  <c r="T96" i="4"/>
  <c r="S96" i="4"/>
  <c r="O96" i="4"/>
  <c r="K96" i="4"/>
  <c r="Z95" i="4"/>
  <c r="Y95" i="4"/>
  <c r="X95" i="4"/>
  <c r="W95" i="4"/>
  <c r="V95" i="4"/>
  <c r="U95" i="4"/>
  <c r="T21" i="4" s="1"/>
  <c r="T95" i="4"/>
  <c r="S95" i="4"/>
  <c r="O95" i="4"/>
  <c r="K95" i="4"/>
  <c r="Z94" i="4"/>
  <c r="Y94" i="4"/>
  <c r="X94" i="4"/>
  <c r="T24" i="4" s="1"/>
  <c r="W94" i="4"/>
  <c r="V94" i="4"/>
  <c r="U94" i="4"/>
  <c r="T94" i="4"/>
  <c r="S94" i="4"/>
  <c r="O94" i="4"/>
  <c r="K94" i="4"/>
  <c r="Z93" i="4"/>
  <c r="T26" i="4" s="1"/>
  <c r="Y93" i="4"/>
  <c r="T25" i="4" s="1"/>
  <c r="X93" i="4"/>
  <c r="W93" i="4"/>
  <c r="V93" i="4"/>
  <c r="U93" i="4"/>
  <c r="T93" i="4"/>
  <c r="S93" i="4"/>
  <c r="O93" i="4"/>
  <c r="K93" i="4"/>
  <c r="Z92" i="4"/>
  <c r="Y92" i="4"/>
  <c r="X92" i="4"/>
  <c r="W92" i="4"/>
  <c r="V92" i="4"/>
  <c r="U92" i="4"/>
  <c r="T92" i="4"/>
  <c r="T20" i="4" s="1"/>
  <c r="S92" i="4"/>
  <c r="T19" i="4" s="1"/>
  <c r="O92" i="4"/>
  <c r="K92" i="4"/>
  <c r="A92" i="4"/>
  <c r="Z91" i="4"/>
  <c r="Y91" i="4"/>
  <c r="X91" i="4"/>
  <c r="W91" i="4"/>
  <c r="T23" i="4" s="1"/>
  <c r="V91" i="4"/>
  <c r="T22" i="4" s="1"/>
  <c r="U91" i="4"/>
  <c r="T91" i="4"/>
  <c r="S91" i="4"/>
  <c r="O91" i="4"/>
  <c r="K91" i="4"/>
  <c r="Z90" i="4"/>
  <c r="Y90" i="4"/>
  <c r="X90" i="4"/>
  <c r="W90" i="4"/>
  <c r="V90" i="4"/>
  <c r="U90" i="4"/>
  <c r="T90" i="4"/>
  <c r="S90" i="4"/>
  <c r="O90" i="4"/>
  <c r="K90" i="4"/>
  <c r="Z89" i="4"/>
  <c r="Y89" i="4"/>
  <c r="X89" i="4"/>
  <c r="W89" i="4"/>
  <c r="V89" i="4"/>
  <c r="U89" i="4"/>
  <c r="T89" i="4"/>
  <c r="S89" i="4"/>
  <c r="O89" i="4"/>
  <c r="K89" i="4"/>
  <c r="Z88" i="4"/>
  <c r="Y88" i="4"/>
  <c r="X88" i="4"/>
  <c r="W88" i="4"/>
  <c r="V88" i="4"/>
  <c r="U88" i="4"/>
  <c r="T88" i="4"/>
  <c r="S88" i="4"/>
  <c r="O88" i="4"/>
  <c r="K88" i="4"/>
  <c r="Z87" i="4"/>
  <c r="Y87" i="4"/>
  <c r="X87" i="4"/>
  <c r="W87" i="4"/>
  <c r="V87" i="4"/>
  <c r="U87" i="4"/>
  <c r="T87" i="4"/>
  <c r="S87" i="4"/>
  <c r="O87" i="4"/>
  <c r="K87" i="4"/>
  <c r="Z86" i="4"/>
  <c r="Y86" i="4"/>
  <c r="X86" i="4"/>
  <c r="W86" i="4"/>
  <c r="V86" i="4"/>
  <c r="U86" i="4"/>
  <c r="T86" i="4"/>
  <c r="S86" i="4"/>
  <c r="O86" i="4"/>
  <c r="K86" i="4"/>
  <c r="Z85" i="4"/>
  <c r="Y85" i="4"/>
  <c r="X85" i="4"/>
  <c r="W85" i="4"/>
  <c r="V85" i="4"/>
  <c r="U85" i="4"/>
  <c r="T85" i="4"/>
  <c r="S85" i="4"/>
  <c r="O85" i="4"/>
  <c r="K85" i="4"/>
  <c r="Z84" i="4"/>
  <c r="Y84" i="4"/>
  <c r="X84" i="4"/>
  <c r="W84" i="4"/>
  <c r="V84" i="4"/>
  <c r="U84" i="4"/>
  <c r="T84" i="4"/>
  <c r="S84" i="4"/>
  <c r="O84" i="4"/>
  <c r="K84" i="4"/>
  <c r="Z83" i="4"/>
  <c r="Y83" i="4"/>
  <c r="X83" i="4"/>
  <c r="W83" i="4"/>
  <c r="V83" i="4"/>
  <c r="U83" i="4"/>
  <c r="T83" i="4"/>
  <c r="S83" i="4"/>
  <c r="O83" i="4"/>
  <c r="K83" i="4"/>
  <c r="Z82" i="4"/>
  <c r="Y82" i="4"/>
  <c r="X82" i="4"/>
  <c r="W82" i="4"/>
  <c r="V82" i="4"/>
  <c r="U82" i="4"/>
  <c r="T82" i="4"/>
  <c r="S82" i="4"/>
  <c r="S19" i="4" s="1"/>
  <c r="O82" i="4"/>
  <c r="K82" i="4"/>
  <c r="Z81" i="4"/>
  <c r="Y81" i="4"/>
  <c r="X81" i="4"/>
  <c r="W81" i="4"/>
  <c r="V81" i="4"/>
  <c r="U81" i="4"/>
  <c r="T81" i="4"/>
  <c r="S81" i="4"/>
  <c r="O81" i="4"/>
  <c r="K81" i="4"/>
  <c r="B81" i="4"/>
  <c r="C81" i="4" s="1"/>
  <c r="B82" i="4" s="1"/>
  <c r="C82" i="4" s="1"/>
  <c r="B83" i="4" s="1"/>
  <c r="C83" i="4" s="1"/>
  <c r="B84" i="4" s="1"/>
  <c r="C84" i="4" s="1"/>
  <c r="B85" i="4" s="1"/>
  <c r="C85" i="4" s="1"/>
  <c r="B86" i="4" s="1"/>
  <c r="C86" i="4" s="1"/>
  <c r="B87" i="4" s="1"/>
  <c r="C87" i="4" s="1"/>
  <c r="B88" i="4" s="1"/>
  <c r="C88" i="4" s="1"/>
  <c r="B89" i="4" s="1"/>
  <c r="C89" i="4" s="1"/>
  <c r="B90" i="4" s="1"/>
  <c r="C90" i="4" s="1"/>
  <c r="B91" i="4" s="1"/>
  <c r="C91" i="4" s="1"/>
  <c r="A81" i="4"/>
  <c r="Z80" i="4"/>
  <c r="Y80" i="4"/>
  <c r="X80" i="4"/>
  <c r="W80" i="4"/>
  <c r="V80" i="4"/>
  <c r="U80" i="4"/>
  <c r="T80" i="4"/>
  <c r="S80" i="4"/>
  <c r="O80" i="4"/>
  <c r="K80" i="4"/>
  <c r="Z79" i="4"/>
  <c r="Y79" i="4"/>
  <c r="X79" i="4"/>
  <c r="W79" i="4"/>
  <c r="V79" i="4"/>
  <c r="U79" i="4"/>
  <c r="T79" i="4"/>
  <c r="S79" i="4"/>
  <c r="O79" i="4"/>
  <c r="K79" i="4"/>
  <c r="Z78" i="4"/>
  <c r="Y78" i="4"/>
  <c r="X78" i="4"/>
  <c r="W78" i="4"/>
  <c r="V78" i="4"/>
  <c r="U78" i="4"/>
  <c r="T78" i="4"/>
  <c r="S78" i="4"/>
  <c r="O78" i="4"/>
  <c r="K78" i="4"/>
  <c r="Z77" i="4"/>
  <c r="Y77" i="4"/>
  <c r="X77" i="4"/>
  <c r="W77" i="4"/>
  <c r="V77" i="4"/>
  <c r="U77" i="4"/>
  <c r="T77" i="4"/>
  <c r="S77" i="4"/>
  <c r="O77" i="4"/>
  <c r="K77" i="4"/>
  <c r="Z76" i="4"/>
  <c r="Y76" i="4"/>
  <c r="X76" i="4"/>
  <c r="W76" i="4"/>
  <c r="V76" i="4"/>
  <c r="U76" i="4"/>
  <c r="T76" i="4"/>
  <c r="S76" i="4"/>
  <c r="O76" i="4"/>
  <c r="K76" i="4"/>
  <c r="Z75" i="4"/>
  <c r="Y75" i="4"/>
  <c r="X75" i="4"/>
  <c r="W75" i="4"/>
  <c r="V75" i="4"/>
  <c r="U75" i="4"/>
  <c r="T75" i="4"/>
  <c r="S75" i="4"/>
  <c r="O75" i="4"/>
  <c r="K75" i="4"/>
  <c r="Z74" i="4"/>
  <c r="Y74" i="4"/>
  <c r="X74" i="4"/>
  <c r="W74" i="4"/>
  <c r="V74" i="4"/>
  <c r="U74" i="4"/>
  <c r="T74" i="4"/>
  <c r="S74" i="4"/>
  <c r="O74" i="4"/>
  <c r="K74" i="4"/>
  <c r="Z73" i="4"/>
  <c r="Y73" i="4"/>
  <c r="X73" i="4"/>
  <c r="W73" i="4"/>
  <c r="V73" i="4"/>
  <c r="U73" i="4"/>
  <c r="T73" i="4"/>
  <c r="S73" i="4"/>
  <c r="O73" i="4"/>
  <c r="K73" i="4"/>
  <c r="Z72" i="4"/>
  <c r="Y72" i="4"/>
  <c r="X72" i="4"/>
  <c r="W72" i="4"/>
  <c r="V72" i="4"/>
  <c r="U72" i="4"/>
  <c r="T72" i="4"/>
  <c r="S72" i="4"/>
  <c r="O72" i="4"/>
  <c r="K72" i="4"/>
  <c r="Z71" i="4"/>
  <c r="Y71" i="4"/>
  <c r="X71" i="4"/>
  <c r="R24" i="4" s="1"/>
  <c r="W71" i="4"/>
  <c r="V71" i="4"/>
  <c r="U71" i="4"/>
  <c r="T71" i="4"/>
  <c r="S71" i="4"/>
  <c r="O71" i="4"/>
  <c r="K71" i="4"/>
  <c r="Z70" i="4"/>
  <c r="Y70" i="4"/>
  <c r="X70" i="4"/>
  <c r="W70" i="4"/>
  <c r="V70" i="4"/>
  <c r="U70" i="4"/>
  <c r="T70" i="4"/>
  <c r="R20" i="4" s="1"/>
  <c r="S70" i="4"/>
  <c r="O70" i="4"/>
  <c r="K70" i="4"/>
  <c r="B70" i="4"/>
  <c r="C70" i="4" s="1"/>
  <c r="B71" i="4" s="1"/>
  <c r="C71" i="4" s="1"/>
  <c r="B72" i="4" s="1"/>
  <c r="C72" i="4" s="1"/>
  <c r="B73" i="4" s="1"/>
  <c r="C73" i="4" s="1"/>
  <c r="B74" i="4" s="1"/>
  <c r="C74" i="4" s="1"/>
  <c r="B75" i="4" s="1"/>
  <c r="C75" i="4" s="1"/>
  <c r="B76" i="4" s="1"/>
  <c r="C76" i="4" s="1"/>
  <c r="B77" i="4" s="1"/>
  <c r="C77" i="4" s="1"/>
  <c r="B78" i="4" s="1"/>
  <c r="C78" i="4" s="1"/>
  <c r="B79" i="4" s="1"/>
  <c r="C79" i="4" s="1"/>
  <c r="B80" i="4" s="1"/>
  <c r="C80" i="4" s="1"/>
  <c r="A70" i="4"/>
  <c r="Z69" i="4"/>
  <c r="Y69" i="4"/>
  <c r="R25" i="4" s="1"/>
  <c r="X69" i="4"/>
  <c r="W69" i="4"/>
  <c r="V69" i="4"/>
  <c r="U69" i="4"/>
  <c r="T69" i="4"/>
  <c r="S69" i="4"/>
  <c r="O69" i="4"/>
  <c r="K69" i="4"/>
  <c r="Z68" i="4"/>
  <c r="Y68" i="4"/>
  <c r="X68" i="4"/>
  <c r="W68" i="4"/>
  <c r="V68" i="4"/>
  <c r="U68" i="4"/>
  <c r="T68" i="4"/>
  <c r="S68" i="4"/>
  <c r="O68" i="4"/>
  <c r="K68" i="4"/>
  <c r="Z67" i="4"/>
  <c r="Y67" i="4"/>
  <c r="X67" i="4"/>
  <c r="W67" i="4"/>
  <c r="V67" i="4"/>
  <c r="U67" i="4"/>
  <c r="T67" i="4"/>
  <c r="S67" i="4"/>
  <c r="O67" i="4"/>
  <c r="K67" i="4"/>
  <c r="Z66" i="4"/>
  <c r="Y66" i="4"/>
  <c r="X66" i="4"/>
  <c r="W66" i="4"/>
  <c r="V66" i="4"/>
  <c r="U66" i="4"/>
  <c r="T66" i="4"/>
  <c r="S66" i="4"/>
  <c r="O66" i="4"/>
  <c r="K66" i="4"/>
  <c r="Z65" i="4"/>
  <c r="Y65" i="4"/>
  <c r="X65" i="4"/>
  <c r="W65" i="4"/>
  <c r="V65" i="4"/>
  <c r="U65" i="4"/>
  <c r="T65" i="4"/>
  <c r="S65" i="4"/>
  <c r="O65" i="4"/>
  <c r="K65" i="4"/>
  <c r="Z64" i="4"/>
  <c r="Y64" i="4"/>
  <c r="X64" i="4"/>
  <c r="W64" i="4"/>
  <c r="V64" i="4"/>
  <c r="U64" i="4"/>
  <c r="T64" i="4"/>
  <c r="S64" i="4"/>
  <c r="O64" i="4"/>
  <c r="K64" i="4"/>
  <c r="Z63" i="4"/>
  <c r="Y63" i="4"/>
  <c r="X63" i="4"/>
  <c r="W63" i="4"/>
  <c r="V63" i="4"/>
  <c r="U63" i="4"/>
  <c r="T63" i="4"/>
  <c r="S63" i="4"/>
  <c r="O63" i="4"/>
  <c r="K63" i="4"/>
  <c r="Z62" i="4"/>
  <c r="Y62" i="4"/>
  <c r="X62" i="4"/>
  <c r="W62" i="4"/>
  <c r="V62" i="4"/>
  <c r="U62" i="4"/>
  <c r="T62" i="4"/>
  <c r="S62" i="4"/>
  <c r="O62" i="4"/>
  <c r="K62" i="4"/>
  <c r="Z61" i="4"/>
  <c r="Y61" i="4"/>
  <c r="X61" i="4"/>
  <c r="W61" i="4"/>
  <c r="V61" i="4"/>
  <c r="U61" i="4"/>
  <c r="T61" i="4"/>
  <c r="S61" i="4"/>
  <c r="O61" i="4"/>
  <c r="K61" i="4"/>
  <c r="Z60" i="4"/>
  <c r="Y60" i="4"/>
  <c r="X60" i="4"/>
  <c r="W60" i="4"/>
  <c r="V60" i="4"/>
  <c r="U60" i="4"/>
  <c r="T60" i="4"/>
  <c r="Q20" i="4" s="1"/>
  <c r="S60" i="4"/>
  <c r="O60" i="4"/>
  <c r="K60" i="4"/>
  <c r="Z59" i="4"/>
  <c r="Y59" i="4"/>
  <c r="Q25" i="4" s="1"/>
  <c r="X59" i="4"/>
  <c r="W59" i="4"/>
  <c r="V59" i="4"/>
  <c r="U59" i="4"/>
  <c r="T59" i="4"/>
  <c r="S59" i="4"/>
  <c r="O59" i="4"/>
  <c r="K59" i="4"/>
  <c r="C59" i="4"/>
  <c r="B60" i="4" s="1"/>
  <c r="C60" i="4" s="1"/>
  <c r="B61" i="4" s="1"/>
  <c r="C61" i="4" s="1"/>
  <c r="B62" i="4" s="1"/>
  <c r="C62" i="4" s="1"/>
  <c r="B63" i="4" s="1"/>
  <c r="C63" i="4" s="1"/>
  <c r="B64" i="4" s="1"/>
  <c r="C64" i="4" s="1"/>
  <c r="B65" i="4" s="1"/>
  <c r="C65" i="4" s="1"/>
  <c r="B66" i="4" s="1"/>
  <c r="C66" i="4" s="1"/>
  <c r="B67" i="4" s="1"/>
  <c r="C67" i="4" s="1"/>
  <c r="B68" i="4" s="1"/>
  <c r="C68" i="4" s="1"/>
  <c r="B69" i="4" s="1"/>
  <c r="C69" i="4" s="1"/>
  <c r="B59" i="4"/>
  <c r="A59" i="4"/>
  <c r="Z58" i="4"/>
  <c r="Y58" i="4"/>
  <c r="X58" i="4"/>
  <c r="W58" i="4"/>
  <c r="V58" i="4"/>
  <c r="Q22" i="4" s="1"/>
  <c r="U58" i="4"/>
  <c r="Q21" i="4" s="1"/>
  <c r="T58" i="4"/>
  <c r="S58" i="4"/>
  <c r="O58" i="4"/>
  <c r="K58" i="4"/>
  <c r="Z57" i="4"/>
  <c r="Y57" i="4"/>
  <c r="X57" i="4"/>
  <c r="W57" i="4"/>
  <c r="V57" i="4"/>
  <c r="U57" i="4"/>
  <c r="T57" i="4"/>
  <c r="S57" i="4"/>
  <c r="O57" i="4"/>
  <c r="K57" i="4"/>
  <c r="Z56" i="4"/>
  <c r="Y56" i="4"/>
  <c r="X56" i="4"/>
  <c r="W56" i="4"/>
  <c r="V56" i="4"/>
  <c r="U56" i="4"/>
  <c r="T56" i="4"/>
  <c r="S56" i="4"/>
  <c r="O56" i="4"/>
  <c r="K56" i="4"/>
  <c r="Z55" i="4"/>
  <c r="Y55" i="4"/>
  <c r="X55" i="4"/>
  <c r="W55" i="4"/>
  <c r="V55" i="4"/>
  <c r="U55" i="4"/>
  <c r="T55" i="4"/>
  <c r="S55" i="4"/>
  <c r="O55" i="4"/>
  <c r="K55" i="4"/>
  <c r="Z54" i="4"/>
  <c r="Y54" i="4"/>
  <c r="X54" i="4"/>
  <c r="W54" i="4"/>
  <c r="V54" i="4"/>
  <c r="U54" i="4"/>
  <c r="T54" i="4"/>
  <c r="S54" i="4"/>
  <c r="O54" i="4"/>
  <c r="K54" i="4"/>
  <c r="Z53" i="4"/>
  <c r="Y53" i="4"/>
  <c r="X53" i="4"/>
  <c r="W53" i="4"/>
  <c r="V53" i="4"/>
  <c r="T53" i="4"/>
  <c r="S53" i="4"/>
  <c r="O53" i="4"/>
  <c r="K53" i="4"/>
  <c r="U53" i="4" s="1"/>
  <c r="Z52" i="4"/>
  <c r="Y52" i="4"/>
  <c r="X52" i="4"/>
  <c r="W52" i="4"/>
  <c r="V52" i="4"/>
  <c r="T52" i="4"/>
  <c r="S52" i="4"/>
  <c r="O52" i="4"/>
  <c r="K52" i="4"/>
  <c r="U52" i="4" s="1"/>
  <c r="Z51" i="4"/>
  <c r="Y51" i="4"/>
  <c r="X51" i="4"/>
  <c r="W51" i="4"/>
  <c r="V51" i="4"/>
  <c r="U51" i="4"/>
  <c r="T51" i="4"/>
  <c r="S51" i="4"/>
  <c r="O51" i="4"/>
  <c r="K51" i="4"/>
  <c r="Z50" i="4"/>
  <c r="Y50" i="4"/>
  <c r="X50" i="4"/>
  <c r="W50" i="4"/>
  <c r="V50" i="4"/>
  <c r="T50" i="4"/>
  <c r="S50" i="4"/>
  <c r="O50" i="4"/>
  <c r="K50" i="4"/>
  <c r="U50" i="4" s="1"/>
  <c r="Z49" i="4"/>
  <c r="Y49" i="4"/>
  <c r="X49" i="4"/>
  <c r="W49" i="4"/>
  <c r="V49" i="4"/>
  <c r="U49" i="4"/>
  <c r="T49" i="4"/>
  <c r="S49" i="4"/>
  <c r="O49" i="4"/>
  <c r="K49" i="4"/>
  <c r="Z48" i="4"/>
  <c r="Y48" i="4"/>
  <c r="X48" i="4"/>
  <c r="W48" i="4"/>
  <c r="V48" i="4"/>
  <c r="U48" i="4"/>
  <c r="T48" i="4"/>
  <c r="O48" i="4"/>
  <c r="K48" i="4"/>
  <c r="S48" i="4" s="1"/>
  <c r="Z47" i="4"/>
  <c r="Y47" i="4"/>
  <c r="X47" i="4"/>
  <c r="W47" i="4"/>
  <c r="V47" i="4"/>
  <c r="U47" i="4"/>
  <c r="T47" i="4"/>
  <c r="S47" i="4"/>
  <c r="O47" i="4"/>
  <c r="K47" i="4"/>
  <c r="B47" i="4"/>
  <c r="C47" i="4" s="1"/>
  <c r="B48" i="4" s="1"/>
  <c r="C48" i="4" s="1"/>
  <c r="B49" i="4" s="1"/>
  <c r="C49" i="4" s="1"/>
  <c r="B50" i="4" s="1"/>
  <c r="C50" i="4" s="1"/>
  <c r="B51" i="4" s="1"/>
  <c r="C51" i="4" s="1"/>
  <c r="B52" i="4" s="1"/>
  <c r="C52" i="4" s="1"/>
  <c r="B53" i="4" s="1"/>
  <c r="C53" i="4" s="1"/>
  <c r="B54" i="4" s="1"/>
  <c r="C54" i="4" s="1"/>
  <c r="B55" i="4" s="1"/>
  <c r="C55" i="4" s="1"/>
  <c r="B56" i="4" s="1"/>
  <c r="C56" i="4" s="1"/>
  <c r="B57" i="4" s="1"/>
  <c r="C57" i="4" s="1"/>
  <c r="B58" i="4" s="1"/>
  <c r="C58" i="4" s="1"/>
  <c r="A47" i="4"/>
  <c r="L43" i="4"/>
  <c r="K42" i="4"/>
  <c r="K41" i="4"/>
  <c r="K40" i="4"/>
  <c r="K39" i="4"/>
  <c r="K38" i="4"/>
  <c r="K37" i="4"/>
  <c r="K43" i="4" s="1"/>
  <c r="L31" i="4"/>
  <c r="K31" i="4"/>
  <c r="G31" i="4"/>
  <c r="F31" i="4"/>
  <c r="D31" i="4"/>
  <c r="A31" i="4"/>
  <c r="L29" i="4"/>
  <c r="K29" i="4"/>
  <c r="G29" i="4"/>
  <c r="F29" i="4"/>
  <c r="D29" i="4"/>
  <c r="A29" i="4"/>
  <c r="L27" i="4"/>
  <c r="K27" i="4"/>
  <c r="G27" i="4"/>
  <c r="F27" i="4"/>
  <c r="D27" i="4"/>
  <c r="A27" i="4"/>
  <c r="S26" i="4"/>
  <c r="R26" i="4"/>
  <c r="Q26" i="4"/>
  <c r="S25" i="4"/>
  <c r="L25" i="4"/>
  <c r="K25" i="4"/>
  <c r="G25" i="4"/>
  <c r="F25" i="4"/>
  <c r="D25" i="4"/>
  <c r="A25" i="4"/>
  <c r="S24" i="4"/>
  <c r="S23" i="4"/>
  <c r="R23" i="4"/>
  <c r="Q23" i="4"/>
  <c r="L23" i="4"/>
  <c r="K23" i="4"/>
  <c r="H23" i="4"/>
  <c r="G23" i="4"/>
  <c r="F23" i="4"/>
  <c r="D23" i="4"/>
  <c r="J23" i="4" s="1"/>
  <c r="L24" i="4" s="1"/>
  <c r="A23" i="4"/>
  <c r="S22" i="4"/>
  <c r="R22" i="4"/>
  <c r="S21" i="4"/>
  <c r="R21" i="4"/>
  <c r="K21" i="4"/>
  <c r="G21" i="4" s="1"/>
  <c r="F21" i="4"/>
  <c r="J4" i="32" s="1"/>
  <c r="D21" i="4"/>
  <c r="J5" i="32" s="1"/>
  <c r="A21" i="4"/>
  <c r="S20" i="4"/>
  <c r="R19" i="4"/>
  <c r="R27" i="4" s="1"/>
  <c r="Q19" i="4"/>
  <c r="Z228" i="3"/>
  <c r="Y228" i="3"/>
  <c r="X228" i="3"/>
  <c r="W228" i="3"/>
  <c r="V228" i="3"/>
  <c r="U228" i="3"/>
  <c r="T228" i="3"/>
  <c r="S228" i="3"/>
  <c r="O228" i="3"/>
  <c r="K228" i="3"/>
  <c r="Z227" i="3"/>
  <c r="Y227" i="3"/>
  <c r="X227" i="3"/>
  <c r="W227" i="3"/>
  <c r="V227" i="3"/>
  <c r="U227" i="3"/>
  <c r="T227" i="3"/>
  <c r="S227" i="3"/>
  <c r="O227" i="3"/>
  <c r="K227" i="3"/>
  <c r="Z226" i="3"/>
  <c r="Y226" i="3"/>
  <c r="X226" i="3"/>
  <c r="W226" i="3"/>
  <c r="V226" i="3"/>
  <c r="U226" i="3"/>
  <c r="T226" i="3"/>
  <c r="S226" i="3"/>
  <c r="O226" i="3"/>
  <c r="K226" i="3"/>
  <c r="Z225" i="3"/>
  <c r="Y225" i="3"/>
  <c r="X225" i="3"/>
  <c r="W225" i="3"/>
  <c r="V225" i="3"/>
  <c r="U225" i="3"/>
  <c r="T225" i="3"/>
  <c r="S225" i="3"/>
  <c r="O225" i="3"/>
  <c r="K225" i="3"/>
  <c r="Z224" i="3"/>
  <c r="Y224" i="3"/>
  <c r="X224" i="3"/>
  <c r="W224" i="3"/>
  <c r="V224" i="3"/>
  <c r="U224" i="3"/>
  <c r="T224" i="3"/>
  <c r="S224" i="3"/>
  <c r="O224" i="3"/>
  <c r="K224" i="3"/>
  <c r="Z223" i="3"/>
  <c r="Y223" i="3"/>
  <c r="X223" i="3"/>
  <c r="W223" i="3"/>
  <c r="V223" i="3"/>
  <c r="U223" i="3"/>
  <c r="T223" i="3"/>
  <c r="S223" i="3"/>
  <c r="O223" i="3"/>
  <c r="K223" i="3"/>
  <c r="Z222" i="3"/>
  <c r="Y222" i="3"/>
  <c r="X222" i="3"/>
  <c r="W222" i="3"/>
  <c r="V222" i="3"/>
  <c r="U222" i="3"/>
  <c r="T222" i="3"/>
  <c r="S222" i="3"/>
  <c r="O222" i="3"/>
  <c r="K222" i="3"/>
  <c r="Z221" i="3"/>
  <c r="Y221" i="3"/>
  <c r="X221" i="3"/>
  <c r="W221" i="3"/>
  <c r="V221" i="3"/>
  <c r="U221" i="3"/>
  <c r="T221" i="3"/>
  <c r="S221" i="3"/>
  <c r="O221" i="3"/>
  <c r="K221" i="3"/>
  <c r="Z220" i="3"/>
  <c r="Y220" i="3"/>
  <c r="X220" i="3"/>
  <c r="W220" i="3"/>
  <c r="V220" i="3"/>
  <c r="U220" i="3"/>
  <c r="T220" i="3"/>
  <c r="S220" i="3"/>
  <c r="O220" i="3"/>
  <c r="K220" i="3"/>
  <c r="Z219" i="3"/>
  <c r="Y219" i="3"/>
  <c r="X219" i="3"/>
  <c r="W219" i="3"/>
  <c r="V219" i="3"/>
  <c r="U219" i="3"/>
  <c r="T219" i="3"/>
  <c r="S219" i="3"/>
  <c r="O219" i="3"/>
  <c r="K219" i="3"/>
  <c r="Z218" i="3"/>
  <c r="Y218" i="3"/>
  <c r="X218" i="3"/>
  <c r="W218" i="3"/>
  <c r="V218" i="3"/>
  <c r="U218" i="3"/>
  <c r="T218" i="3"/>
  <c r="S218" i="3"/>
  <c r="O218" i="3"/>
  <c r="K218" i="3"/>
  <c r="A218" i="3"/>
  <c r="Z217" i="3"/>
  <c r="Y217" i="3"/>
  <c r="U140" i="3" s="1"/>
  <c r="X217" i="3"/>
  <c r="W217" i="3"/>
  <c r="V217" i="3"/>
  <c r="U217" i="3"/>
  <c r="U136" i="3" s="1"/>
  <c r="T217" i="3"/>
  <c r="S217" i="3"/>
  <c r="O217" i="3"/>
  <c r="K217" i="3"/>
  <c r="Z216" i="3"/>
  <c r="Y216" i="3"/>
  <c r="X216" i="3"/>
  <c r="W216" i="3"/>
  <c r="V216" i="3"/>
  <c r="U216" i="3"/>
  <c r="T216" i="3"/>
  <c r="S216" i="3"/>
  <c r="O216" i="3"/>
  <c r="K216" i="3"/>
  <c r="Z215" i="3"/>
  <c r="Y215" i="3"/>
  <c r="X215" i="3"/>
  <c r="W215" i="3"/>
  <c r="V215" i="3"/>
  <c r="U215" i="3"/>
  <c r="T215" i="3"/>
  <c r="S215" i="3"/>
  <c r="O215" i="3"/>
  <c r="K215" i="3"/>
  <c r="Z214" i="3"/>
  <c r="Y214" i="3"/>
  <c r="X214" i="3"/>
  <c r="W214" i="3"/>
  <c r="V214" i="3"/>
  <c r="U214" i="3"/>
  <c r="T214" i="3"/>
  <c r="S214" i="3"/>
  <c r="O214" i="3"/>
  <c r="K214" i="3"/>
  <c r="Z213" i="3"/>
  <c r="Y213" i="3"/>
  <c r="X213" i="3"/>
  <c r="W213" i="3"/>
  <c r="V213" i="3"/>
  <c r="U213" i="3"/>
  <c r="T213" i="3"/>
  <c r="S213" i="3"/>
  <c r="O213" i="3"/>
  <c r="K213" i="3"/>
  <c r="Z212" i="3"/>
  <c r="Y212" i="3"/>
  <c r="X212" i="3"/>
  <c r="W212" i="3"/>
  <c r="V212" i="3"/>
  <c r="U212" i="3"/>
  <c r="T212" i="3"/>
  <c r="S212" i="3"/>
  <c r="O212" i="3"/>
  <c r="K212" i="3"/>
  <c r="Z211" i="3"/>
  <c r="Y211" i="3"/>
  <c r="X211" i="3"/>
  <c r="W211" i="3"/>
  <c r="V211" i="3"/>
  <c r="U211" i="3"/>
  <c r="T211" i="3"/>
  <c r="S211" i="3"/>
  <c r="O211" i="3"/>
  <c r="K211" i="3"/>
  <c r="Z210" i="3"/>
  <c r="Y210" i="3"/>
  <c r="X210" i="3"/>
  <c r="W210" i="3"/>
  <c r="V210" i="3"/>
  <c r="U210" i="3"/>
  <c r="T210" i="3"/>
  <c r="S210" i="3"/>
  <c r="O210" i="3"/>
  <c r="K210" i="3"/>
  <c r="Z209" i="3"/>
  <c r="Y209" i="3"/>
  <c r="X209" i="3"/>
  <c r="W209" i="3"/>
  <c r="V209" i="3"/>
  <c r="U209" i="3"/>
  <c r="T209" i="3"/>
  <c r="S209" i="3"/>
  <c r="O209" i="3"/>
  <c r="K209" i="3"/>
  <c r="Z208" i="3"/>
  <c r="Y208" i="3"/>
  <c r="X208" i="3"/>
  <c r="W208" i="3"/>
  <c r="V208" i="3"/>
  <c r="U208" i="3"/>
  <c r="T208" i="3"/>
  <c r="S208" i="3"/>
  <c r="O208" i="3"/>
  <c r="K208" i="3"/>
  <c r="Z207" i="3"/>
  <c r="Y207" i="3"/>
  <c r="X207" i="3"/>
  <c r="W207" i="3"/>
  <c r="V207" i="3"/>
  <c r="U207" i="3"/>
  <c r="T207" i="3"/>
  <c r="S207" i="3"/>
  <c r="O207" i="3"/>
  <c r="K207" i="3"/>
  <c r="A207" i="3"/>
  <c r="Z206" i="3"/>
  <c r="Y206" i="3"/>
  <c r="X206" i="3"/>
  <c r="T139" i="3" s="1"/>
  <c r="W206" i="3"/>
  <c r="V206" i="3"/>
  <c r="T137" i="3" s="1"/>
  <c r="U206" i="3"/>
  <c r="T206" i="3"/>
  <c r="T135" i="3" s="1"/>
  <c r="S206" i="3"/>
  <c r="O206" i="3"/>
  <c r="K206" i="3"/>
  <c r="Z205" i="3"/>
  <c r="Y205" i="3"/>
  <c r="X205" i="3"/>
  <c r="W205" i="3"/>
  <c r="V205" i="3"/>
  <c r="U205" i="3"/>
  <c r="T205" i="3"/>
  <c r="S205" i="3"/>
  <c r="O205" i="3"/>
  <c r="K205" i="3"/>
  <c r="Z204" i="3"/>
  <c r="Y204" i="3"/>
  <c r="X204" i="3"/>
  <c r="W204" i="3"/>
  <c r="V204" i="3"/>
  <c r="U204" i="3"/>
  <c r="T204" i="3"/>
  <c r="S204" i="3"/>
  <c r="O204" i="3"/>
  <c r="K204" i="3"/>
  <c r="Z203" i="3"/>
  <c r="Y203" i="3"/>
  <c r="X203" i="3"/>
  <c r="W203" i="3"/>
  <c r="V203" i="3"/>
  <c r="U203" i="3"/>
  <c r="T203" i="3"/>
  <c r="S203" i="3"/>
  <c r="O203" i="3"/>
  <c r="K203" i="3"/>
  <c r="Z202" i="3"/>
  <c r="Y202" i="3"/>
  <c r="X202" i="3"/>
  <c r="W202" i="3"/>
  <c r="V202" i="3"/>
  <c r="U202" i="3"/>
  <c r="T202" i="3"/>
  <c r="S202" i="3"/>
  <c r="O202" i="3"/>
  <c r="K202" i="3"/>
  <c r="Z201" i="3"/>
  <c r="Y201" i="3"/>
  <c r="X201" i="3"/>
  <c r="W201" i="3"/>
  <c r="V201" i="3"/>
  <c r="U201" i="3"/>
  <c r="T201" i="3"/>
  <c r="S201" i="3"/>
  <c r="O201" i="3"/>
  <c r="K201" i="3"/>
  <c r="Z200" i="3"/>
  <c r="Y200" i="3"/>
  <c r="X200" i="3"/>
  <c r="W200" i="3"/>
  <c r="V200" i="3"/>
  <c r="U200" i="3"/>
  <c r="T200" i="3"/>
  <c r="S200" i="3"/>
  <c r="O200" i="3"/>
  <c r="K200" i="3"/>
  <c r="Z199" i="3"/>
  <c r="Y199" i="3"/>
  <c r="X199" i="3"/>
  <c r="W199" i="3"/>
  <c r="V199" i="3"/>
  <c r="U199" i="3"/>
  <c r="T199" i="3"/>
  <c r="S199" i="3"/>
  <c r="O199" i="3"/>
  <c r="K199" i="3"/>
  <c r="Z198" i="3"/>
  <c r="Y198" i="3"/>
  <c r="X198" i="3"/>
  <c r="W198" i="3"/>
  <c r="V198" i="3"/>
  <c r="U198" i="3"/>
  <c r="T198" i="3"/>
  <c r="S198" i="3"/>
  <c r="O198" i="3"/>
  <c r="K198" i="3"/>
  <c r="Z197" i="3"/>
  <c r="Y197" i="3"/>
  <c r="X197" i="3"/>
  <c r="W197" i="3"/>
  <c r="V197" i="3"/>
  <c r="S137" i="3" s="1"/>
  <c r="U197" i="3"/>
  <c r="T197" i="3"/>
  <c r="S197" i="3"/>
  <c r="S134" i="3" s="1"/>
  <c r="O197" i="3"/>
  <c r="K197" i="3"/>
  <c r="Z196" i="3"/>
  <c r="Y196" i="3"/>
  <c r="X196" i="3"/>
  <c r="W196" i="3"/>
  <c r="V196" i="3"/>
  <c r="U196" i="3"/>
  <c r="T196" i="3"/>
  <c r="S196" i="3"/>
  <c r="O196" i="3"/>
  <c r="K196" i="3"/>
  <c r="B196" i="3"/>
  <c r="C196" i="3" s="1"/>
  <c r="B197" i="3" s="1"/>
  <c r="C197" i="3" s="1"/>
  <c r="B198" i="3" s="1"/>
  <c r="C198" i="3" s="1"/>
  <c r="B199" i="3" s="1"/>
  <c r="C199" i="3" s="1"/>
  <c r="B200" i="3" s="1"/>
  <c r="C200" i="3" s="1"/>
  <c r="B201" i="3" s="1"/>
  <c r="C201" i="3" s="1"/>
  <c r="B202" i="3" s="1"/>
  <c r="C202" i="3" s="1"/>
  <c r="B203" i="3" s="1"/>
  <c r="C203" i="3" s="1"/>
  <c r="B204" i="3" s="1"/>
  <c r="C204" i="3" s="1"/>
  <c r="B205" i="3" s="1"/>
  <c r="C205" i="3" s="1"/>
  <c r="B206" i="3" s="1"/>
  <c r="C206" i="3" s="1"/>
  <c r="A196" i="3"/>
  <c r="Z195" i="3"/>
  <c r="Y195" i="3"/>
  <c r="X195" i="3"/>
  <c r="S139" i="3" s="1"/>
  <c r="W195" i="3"/>
  <c r="V195" i="3"/>
  <c r="U195" i="3"/>
  <c r="T195" i="3"/>
  <c r="S135" i="3" s="1"/>
  <c r="S195" i="3"/>
  <c r="O195" i="3"/>
  <c r="K195" i="3"/>
  <c r="Z194" i="3"/>
  <c r="Y194" i="3"/>
  <c r="X194" i="3"/>
  <c r="W194" i="3"/>
  <c r="V194" i="3"/>
  <c r="U194" i="3"/>
  <c r="T194" i="3"/>
  <c r="S194" i="3"/>
  <c r="O194" i="3"/>
  <c r="K194" i="3"/>
  <c r="Z193" i="3"/>
  <c r="Y193" i="3"/>
  <c r="X193" i="3"/>
  <c r="W193" i="3"/>
  <c r="V193" i="3"/>
  <c r="U193" i="3"/>
  <c r="T193" i="3"/>
  <c r="S193" i="3"/>
  <c r="O193" i="3"/>
  <c r="K193" i="3"/>
  <c r="Z192" i="3"/>
  <c r="Y192" i="3"/>
  <c r="X192" i="3"/>
  <c r="W192" i="3"/>
  <c r="V192" i="3"/>
  <c r="U192" i="3"/>
  <c r="T192" i="3"/>
  <c r="S192" i="3"/>
  <c r="O192" i="3"/>
  <c r="K192" i="3"/>
  <c r="Z191" i="3"/>
  <c r="Y191" i="3"/>
  <c r="X191" i="3"/>
  <c r="W191" i="3"/>
  <c r="V191" i="3"/>
  <c r="U191" i="3"/>
  <c r="T191" i="3"/>
  <c r="S191" i="3"/>
  <c r="O191" i="3"/>
  <c r="K191" i="3"/>
  <c r="Z190" i="3"/>
  <c r="Y190" i="3"/>
  <c r="X190" i="3"/>
  <c r="W190" i="3"/>
  <c r="V190" i="3"/>
  <c r="U190" i="3"/>
  <c r="T190" i="3"/>
  <c r="S190" i="3"/>
  <c r="O190" i="3"/>
  <c r="K190" i="3"/>
  <c r="Z189" i="3"/>
  <c r="Y189" i="3"/>
  <c r="X189" i="3"/>
  <c r="W189" i="3"/>
  <c r="V189" i="3"/>
  <c r="U189" i="3"/>
  <c r="T189" i="3"/>
  <c r="S189" i="3"/>
  <c r="O189" i="3"/>
  <c r="K189" i="3"/>
  <c r="Z188" i="3"/>
  <c r="Y188" i="3"/>
  <c r="X188" i="3"/>
  <c r="W188" i="3"/>
  <c r="V188" i="3"/>
  <c r="U188" i="3"/>
  <c r="T188" i="3"/>
  <c r="S188" i="3"/>
  <c r="O188" i="3"/>
  <c r="K188" i="3"/>
  <c r="Z187" i="3"/>
  <c r="Y187" i="3"/>
  <c r="X187" i="3"/>
  <c r="W187" i="3"/>
  <c r="V187" i="3"/>
  <c r="U187" i="3"/>
  <c r="T187" i="3"/>
  <c r="S187" i="3"/>
  <c r="O187" i="3"/>
  <c r="K187" i="3"/>
  <c r="Z186" i="3"/>
  <c r="Y186" i="3"/>
  <c r="X186" i="3"/>
  <c r="W186" i="3"/>
  <c r="V186" i="3"/>
  <c r="R137" i="3" s="1"/>
  <c r="U186" i="3"/>
  <c r="T186" i="3"/>
  <c r="S186" i="3"/>
  <c r="R134" i="3" s="1"/>
  <c r="O186" i="3"/>
  <c r="K186" i="3"/>
  <c r="Z185" i="3"/>
  <c r="Y185" i="3"/>
  <c r="X185" i="3"/>
  <c r="W185" i="3"/>
  <c r="V185" i="3"/>
  <c r="U185" i="3"/>
  <c r="T185" i="3"/>
  <c r="S185" i="3"/>
  <c r="O185" i="3"/>
  <c r="K185" i="3"/>
  <c r="B185" i="3"/>
  <c r="C185" i="3" s="1"/>
  <c r="B186" i="3" s="1"/>
  <c r="C186" i="3" s="1"/>
  <c r="B187" i="3" s="1"/>
  <c r="C187" i="3" s="1"/>
  <c r="B188" i="3" s="1"/>
  <c r="C188" i="3" s="1"/>
  <c r="B189" i="3" s="1"/>
  <c r="C189" i="3" s="1"/>
  <c r="B190" i="3" s="1"/>
  <c r="C190" i="3" s="1"/>
  <c r="B191" i="3" s="1"/>
  <c r="C191" i="3" s="1"/>
  <c r="B192" i="3" s="1"/>
  <c r="C192" i="3" s="1"/>
  <c r="B193" i="3" s="1"/>
  <c r="C193" i="3" s="1"/>
  <c r="B194" i="3" s="1"/>
  <c r="C194" i="3" s="1"/>
  <c r="B195" i="3" s="1"/>
  <c r="C195" i="3" s="1"/>
  <c r="A185" i="3"/>
  <c r="Z184" i="3"/>
  <c r="Y184" i="3"/>
  <c r="X184" i="3"/>
  <c r="R139" i="3" s="1"/>
  <c r="W184" i="3"/>
  <c r="V184" i="3"/>
  <c r="U184" i="3"/>
  <c r="R136" i="3" s="1"/>
  <c r="T184" i="3"/>
  <c r="R135" i="3" s="1"/>
  <c r="S184" i="3"/>
  <c r="O184" i="3"/>
  <c r="K184" i="3"/>
  <c r="Z183" i="3"/>
  <c r="Y183" i="3"/>
  <c r="X183" i="3"/>
  <c r="W183" i="3"/>
  <c r="V183" i="3"/>
  <c r="U183" i="3"/>
  <c r="T183" i="3"/>
  <c r="S183" i="3"/>
  <c r="O183" i="3"/>
  <c r="K183" i="3"/>
  <c r="Z182" i="3"/>
  <c r="Y182" i="3"/>
  <c r="X182" i="3"/>
  <c r="W182" i="3"/>
  <c r="V182" i="3"/>
  <c r="U182" i="3"/>
  <c r="T182" i="3"/>
  <c r="S182" i="3"/>
  <c r="O182" i="3"/>
  <c r="K182" i="3"/>
  <c r="Z181" i="3"/>
  <c r="Y181" i="3"/>
  <c r="X181" i="3"/>
  <c r="W181" i="3"/>
  <c r="V181" i="3"/>
  <c r="U181" i="3"/>
  <c r="T181" i="3"/>
  <c r="S181" i="3"/>
  <c r="O181" i="3"/>
  <c r="K181" i="3"/>
  <c r="Z180" i="3"/>
  <c r="Y180" i="3"/>
  <c r="X180" i="3"/>
  <c r="W180" i="3"/>
  <c r="V180" i="3"/>
  <c r="U180" i="3"/>
  <c r="T180" i="3"/>
  <c r="S180" i="3"/>
  <c r="O180" i="3"/>
  <c r="K180" i="3"/>
  <c r="Z179" i="3"/>
  <c r="Y179" i="3"/>
  <c r="X179" i="3"/>
  <c r="W179" i="3"/>
  <c r="U179" i="3"/>
  <c r="T179" i="3"/>
  <c r="S179" i="3"/>
  <c r="O179" i="3"/>
  <c r="K179" i="3"/>
  <c r="V179" i="3" s="1"/>
  <c r="Z178" i="3"/>
  <c r="Y178" i="3"/>
  <c r="X178" i="3"/>
  <c r="W178" i="3"/>
  <c r="V178" i="3"/>
  <c r="T178" i="3"/>
  <c r="S178" i="3"/>
  <c r="O178" i="3"/>
  <c r="K178" i="3"/>
  <c r="U178" i="3" s="1"/>
  <c r="Z177" i="3"/>
  <c r="Y177" i="3"/>
  <c r="X177" i="3"/>
  <c r="W177" i="3"/>
  <c r="V177" i="3"/>
  <c r="U177" i="3"/>
  <c r="T177" i="3"/>
  <c r="O177" i="3"/>
  <c r="K177" i="3"/>
  <c r="S177" i="3" s="1"/>
  <c r="Z176" i="3"/>
  <c r="Y176" i="3"/>
  <c r="X176" i="3"/>
  <c r="W176" i="3"/>
  <c r="V176" i="3"/>
  <c r="U176" i="3"/>
  <c r="T176" i="3"/>
  <c r="O176" i="3"/>
  <c r="K176" i="3"/>
  <c r="S176" i="3" s="1"/>
  <c r="Z175" i="3"/>
  <c r="Y175" i="3"/>
  <c r="X175" i="3"/>
  <c r="W175" i="3"/>
  <c r="V175" i="3"/>
  <c r="U175" i="3"/>
  <c r="T175" i="3"/>
  <c r="O175" i="3"/>
  <c r="K175" i="3"/>
  <c r="S175" i="3" s="1"/>
  <c r="Z174" i="3"/>
  <c r="Y174" i="3"/>
  <c r="X174" i="3"/>
  <c r="W174" i="3"/>
  <c r="V174" i="3"/>
  <c r="U174" i="3"/>
  <c r="T174" i="3"/>
  <c r="O174" i="3"/>
  <c r="K174" i="3"/>
  <c r="S174" i="3" s="1"/>
  <c r="B174" i="3"/>
  <c r="C174" i="3" s="1"/>
  <c r="B175" i="3" s="1"/>
  <c r="C175" i="3" s="1"/>
  <c r="B176" i="3" s="1"/>
  <c r="C176" i="3" s="1"/>
  <c r="B177" i="3" s="1"/>
  <c r="C177" i="3" s="1"/>
  <c r="B178" i="3" s="1"/>
  <c r="C178" i="3" s="1"/>
  <c r="B179" i="3" s="1"/>
  <c r="C179" i="3" s="1"/>
  <c r="B180" i="3" s="1"/>
  <c r="C180" i="3" s="1"/>
  <c r="B181" i="3" s="1"/>
  <c r="C181" i="3" s="1"/>
  <c r="B182" i="3" s="1"/>
  <c r="C182" i="3" s="1"/>
  <c r="B183" i="3" s="1"/>
  <c r="C183" i="3" s="1"/>
  <c r="B184" i="3" s="1"/>
  <c r="C184" i="3" s="1"/>
  <c r="A174" i="3"/>
  <c r="Z173" i="3"/>
  <c r="Y173" i="3"/>
  <c r="X173" i="3"/>
  <c r="W173" i="3"/>
  <c r="V173" i="3"/>
  <c r="U173" i="3"/>
  <c r="T173" i="3"/>
  <c r="S173" i="3"/>
  <c r="O173" i="3"/>
  <c r="K173" i="3"/>
  <c r="Z172" i="3"/>
  <c r="Y172" i="3"/>
  <c r="X172" i="3"/>
  <c r="W172" i="3"/>
  <c r="V172" i="3"/>
  <c r="U172" i="3"/>
  <c r="T172" i="3"/>
  <c r="S172" i="3"/>
  <c r="O172" i="3"/>
  <c r="K172" i="3"/>
  <c r="Z171" i="3"/>
  <c r="Y171" i="3"/>
  <c r="X171" i="3"/>
  <c r="W171" i="3"/>
  <c r="V171" i="3"/>
  <c r="U171" i="3"/>
  <c r="T171" i="3"/>
  <c r="S171" i="3"/>
  <c r="O171" i="3"/>
  <c r="K171" i="3"/>
  <c r="Z170" i="3"/>
  <c r="Y170" i="3"/>
  <c r="X170" i="3"/>
  <c r="W170" i="3"/>
  <c r="V170" i="3"/>
  <c r="U170" i="3"/>
  <c r="T170" i="3"/>
  <c r="S170" i="3"/>
  <c r="O170" i="3"/>
  <c r="K170" i="3"/>
  <c r="Z169" i="3"/>
  <c r="Y169" i="3"/>
  <c r="X169" i="3"/>
  <c r="W169" i="3"/>
  <c r="V169" i="3"/>
  <c r="U169" i="3"/>
  <c r="T169" i="3"/>
  <c r="S169" i="3"/>
  <c r="O169" i="3"/>
  <c r="K169" i="3"/>
  <c r="Z168" i="3"/>
  <c r="Y168" i="3"/>
  <c r="X168" i="3"/>
  <c r="W168" i="3"/>
  <c r="V168" i="3"/>
  <c r="U168" i="3"/>
  <c r="T168" i="3"/>
  <c r="S168" i="3"/>
  <c r="O168" i="3"/>
  <c r="K168" i="3"/>
  <c r="Z167" i="3"/>
  <c r="Y167" i="3"/>
  <c r="X167" i="3"/>
  <c r="W167" i="3"/>
  <c r="V167" i="3"/>
  <c r="U167" i="3"/>
  <c r="T167" i="3"/>
  <c r="S167" i="3"/>
  <c r="O167" i="3"/>
  <c r="K167" i="3"/>
  <c r="Z166" i="3"/>
  <c r="Y166" i="3"/>
  <c r="X166" i="3"/>
  <c r="W166" i="3"/>
  <c r="V166" i="3"/>
  <c r="U166" i="3"/>
  <c r="T166" i="3"/>
  <c r="S166" i="3"/>
  <c r="O166" i="3"/>
  <c r="K166" i="3"/>
  <c r="Z165" i="3"/>
  <c r="Y165" i="3"/>
  <c r="X165" i="3"/>
  <c r="W165" i="3"/>
  <c r="V165" i="3"/>
  <c r="T165" i="3"/>
  <c r="S165" i="3"/>
  <c r="O165" i="3"/>
  <c r="K165" i="3"/>
  <c r="U165" i="3" s="1"/>
  <c r="Z164" i="3"/>
  <c r="Y164" i="3"/>
  <c r="X164" i="3"/>
  <c r="W164" i="3"/>
  <c r="V164" i="3"/>
  <c r="T164" i="3"/>
  <c r="S164" i="3"/>
  <c r="O164" i="3"/>
  <c r="K164" i="3"/>
  <c r="U164" i="3" s="1"/>
  <c r="Z163" i="3"/>
  <c r="Y163" i="3"/>
  <c r="X163" i="3"/>
  <c r="W163" i="3"/>
  <c r="V163" i="3"/>
  <c r="U163" i="3"/>
  <c r="T163" i="3"/>
  <c r="S163" i="3"/>
  <c r="O163" i="3"/>
  <c r="K163" i="3"/>
  <c r="Z162" i="3"/>
  <c r="Y162" i="3"/>
  <c r="X162" i="3"/>
  <c r="W162" i="3"/>
  <c r="V162" i="3"/>
  <c r="U162" i="3"/>
  <c r="T162" i="3"/>
  <c r="O162" i="3"/>
  <c r="K162" i="3"/>
  <c r="S162" i="3" s="1"/>
  <c r="B162" i="3"/>
  <c r="C162" i="3" s="1"/>
  <c r="B163" i="3" s="1"/>
  <c r="C163" i="3" s="1"/>
  <c r="B164" i="3" s="1"/>
  <c r="C164" i="3" s="1"/>
  <c r="B165" i="3" s="1"/>
  <c r="C165" i="3" s="1"/>
  <c r="B166" i="3" s="1"/>
  <c r="C166" i="3" s="1"/>
  <c r="B167" i="3" s="1"/>
  <c r="C167" i="3" s="1"/>
  <c r="B168" i="3" s="1"/>
  <c r="C168" i="3" s="1"/>
  <c r="B169" i="3" s="1"/>
  <c r="C169" i="3" s="1"/>
  <c r="B170" i="3" s="1"/>
  <c r="C170" i="3" s="1"/>
  <c r="B171" i="3" s="1"/>
  <c r="C171" i="3" s="1"/>
  <c r="B172" i="3" s="1"/>
  <c r="C172" i="3" s="1"/>
  <c r="B173" i="3" s="1"/>
  <c r="C173" i="3" s="1"/>
  <c r="A162" i="3"/>
  <c r="L158" i="3"/>
  <c r="K157" i="3"/>
  <c r="K156" i="3"/>
  <c r="K155" i="3"/>
  <c r="K154" i="3"/>
  <c r="K153" i="3"/>
  <c r="K152" i="3"/>
  <c r="K146" i="3"/>
  <c r="G146" i="3" s="1"/>
  <c r="F146" i="3"/>
  <c r="D146" i="3"/>
  <c r="A146" i="3"/>
  <c r="K144" i="3"/>
  <c r="L144" i="3" s="1"/>
  <c r="G144" i="3"/>
  <c r="F144" i="3"/>
  <c r="D144" i="3"/>
  <c r="A144" i="3"/>
  <c r="K142" i="3"/>
  <c r="G142" i="3" s="1"/>
  <c r="F142" i="3"/>
  <c r="D142" i="3"/>
  <c r="A142" i="3"/>
  <c r="S140" i="3"/>
  <c r="R140" i="3"/>
  <c r="K140" i="3"/>
  <c r="G140" i="3" s="1"/>
  <c r="F140" i="3"/>
  <c r="D140" i="3"/>
  <c r="A140" i="3"/>
  <c r="U138" i="3"/>
  <c r="K138" i="3"/>
  <c r="G138" i="3" s="1"/>
  <c r="F138" i="3"/>
  <c r="D138" i="3"/>
  <c r="A138" i="3"/>
  <c r="S136" i="3"/>
  <c r="K136" i="3"/>
  <c r="F136" i="3"/>
  <c r="D136" i="3"/>
  <c r="A136" i="3"/>
  <c r="U134" i="3"/>
  <c r="Z113" i="3"/>
  <c r="Y113" i="3"/>
  <c r="X113" i="3"/>
  <c r="W113" i="3"/>
  <c r="V113" i="3"/>
  <c r="U113" i="3"/>
  <c r="T113" i="3"/>
  <c r="S113" i="3"/>
  <c r="O113" i="3"/>
  <c r="K113" i="3"/>
  <c r="Z112" i="3"/>
  <c r="Y112" i="3"/>
  <c r="X112" i="3"/>
  <c r="W112" i="3"/>
  <c r="V112" i="3"/>
  <c r="U112" i="3"/>
  <c r="T112" i="3"/>
  <c r="S112" i="3"/>
  <c r="O112" i="3"/>
  <c r="K112" i="3"/>
  <c r="Z111" i="3"/>
  <c r="Y111" i="3"/>
  <c r="X111" i="3"/>
  <c r="W111" i="3"/>
  <c r="V111" i="3"/>
  <c r="U111" i="3"/>
  <c r="T111" i="3"/>
  <c r="S111" i="3"/>
  <c r="O111" i="3"/>
  <c r="K111" i="3"/>
  <c r="Z110" i="3"/>
  <c r="Y110" i="3"/>
  <c r="X110" i="3"/>
  <c r="W110" i="3"/>
  <c r="V110" i="3"/>
  <c r="U110" i="3"/>
  <c r="T110" i="3"/>
  <c r="S110" i="3"/>
  <c r="O110" i="3"/>
  <c r="K110" i="3"/>
  <c r="Z109" i="3"/>
  <c r="Y109" i="3"/>
  <c r="X109" i="3"/>
  <c r="W109" i="3"/>
  <c r="V109" i="3"/>
  <c r="U109" i="3"/>
  <c r="T109" i="3"/>
  <c r="S109" i="3"/>
  <c r="O109" i="3"/>
  <c r="K109" i="3"/>
  <c r="Z108" i="3"/>
  <c r="Y108" i="3"/>
  <c r="X108" i="3"/>
  <c r="W108" i="3"/>
  <c r="V108" i="3"/>
  <c r="U108" i="3"/>
  <c r="T108" i="3"/>
  <c r="S108" i="3"/>
  <c r="O108" i="3"/>
  <c r="K108" i="3"/>
  <c r="Z107" i="3"/>
  <c r="Y107" i="3"/>
  <c r="X107" i="3"/>
  <c r="W107" i="3"/>
  <c r="V107" i="3"/>
  <c r="U107" i="3"/>
  <c r="T107" i="3"/>
  <c r="S107" i="3"/>
  <c r="O107" i="3"/>
  <c r="K107" i="3"/>
  <c r="Z106" i="3"/>
  <c r="Y106" i="3"/>
  <c r="X106" i="3"/>
  <c r="W106" i="3"/>
  <c r="V106" i="3"/>
  <c r="U106" i="3"/>
  <c r="T106" i="3"/>
  <c r="S106" i="3"/>
  <c r="O106" i="3"/>
  <c r="K106" i="3"/>
  <c r="Z105" i="3"/>
  <c r="Y105" i="3"/>
  <c r="X105" i="3"/>
  <c r="W105" i="3"/>
  <c r="V105" i="3"/>
  <c r="U105" i="3"/>
  <c r="T105" i="3"/>
  <c r="S105" i="3"/>
  <c r="O105" i="3"/>
  <c r="K105" i="3"/>
  <c r="Z104" i="3"/>
  <c r="U26" i="3" s="1"/>
  <c r="Y104" i="3"/>
  <c r="X104" i="3"/>
  <c r="W104" i="3"/>
  <c r="V104" i="3"/>
  <c r="U104" i="3"/>
  <c r="T104" i="3"/>
  <c r="S104" i="3"/>
  <c r="U19" i="3" s="1"/>
  <c r="O104" i="3"/>
  <c r="K104" i="3"/>
  <c r="Z103" i="3"/>
  <c r="Y103" i="3"/>
  <c r="X103" i="3"/>
  <c r="W103" i="3"/>
  <c r="V103" i="3"/>
  <c r="U22" i="3" s="1"/>
  <c r="U103" i="3"/>
  <c r="U21" i="3" s="1"/>
  <c r="T103" i="3"/>
  <c r="S103" i="3"/>
  <c r="O103" i="3"/>
  <c r="K103" i="3"/>
  <c r="A103" i="3"/>
  <c r="Z102" i="3"/>
  <c r="Y102" i="3"/>
  <c r="X102" i="3"/>
  <c r="W102" i="3"/>
  <c r="V102" i="3"/>
  <c r="U102" i="3"/>
  <c r="T102" i="3"/>
  <c r="U20" i="3" s="1"/>
  <c r="S102" i="3"/>
  <c r="O102" i="3"/>
  <c r="K102" i="3"/>
  <c r="Z101" i="3"/>
  <c r="Y101" i="3"/>
  <c r="X101" i="3"/>
  <c r="W101" i="3"/>
  <c r="V101" i="3"/>
  <c r="U101" i="3"/>
  <c r="T101" i="3"/>
  <c r="S101" i="3"/>
  <c r="O101" i="3"/>
  <c r="K101" i="3"/>
  <c r="Z100" i="3"/>
  <c r="Y100" i="3"/>
  <c r="X100" i="3"/>
  <c r="W100" i="3"/>
  <c r="V100" i="3"/>
  <c r="U100" i="3"/>
  <c r="T100" i="3"/>
  <c r="S100" i="3"/>
  <c r="O100" i="3"/>
  <c r="K100" i="3"/>
  <c r="Z99" i="3"/>
  <c r="Y99" i="3"/>
  <c r="X99" i="3"/>
  <c r="W99" i="3"/>
  <c r="V99" i="3"/>
  <c r="U99" i="3"/>
  <c r="T99" i="3"/>
  <c r="S99" i="3"/>
  <c r="O99" i="3"/>
  <c r="K99" i="3"/>
  <c r="Z98" i="3"/>
  <c r="Y98" i="3"/>
  <c r="X98" i="3"/>
  <c r="W98" i="3"/>
  <c r="V98" i="3"/>
  <c r="U98" i="3"/>
  <c r="T98" i="3"/>
  <c r="S98" i="3"/>
  <c r="O98" i="3"/>
  <c r="K98" i="3"/>
  <c r="Z97" i="3"/>
  <c r="Y97" i="3"/>
  <c r="X97" i="3"/>
  <c r="W97" i="3"/>
  <c r="V97" i="3"/>
  <c r="U97" i="3"/>
  <c r="T97" i="3"/>
  <c r="S97" i="3"/>
  <c r="O97" i="3"/>
  <c r="K97" i="3"/>
  <c r="Z96" i="3"/>
  <c r="Y96" i="3"/>
  <c r="X96" i="3"/>
  <c r="W96" i="3"/>
  <c r="V96" i="3"/>
  <c r="U96" i="3"/>
  <c r="T96" i="3"/>
  <c r="S96" i="3"/>
  <c r="O96" i="3"/>
  <c r="K96" i="3"/>
  <c r="Z95" i="3"/>
  <c r="Y95" i="3"/>
  <c r="X95" i="3"/>
  <c r="W95" i="3"/>
  <c r="V95" i="3"/>
  <c r="U95" i="3"/>
  <c r="T95" i="3"/>
  <c r="S95" i="3"/>
  <c r="O95" i="3"/>
  <c r="K95" i="3"/>
  <c r="Z94" i="3"/>
  <c r="Y94" i="3"/>
  <c r="X94" i="3"/>
  <c r="W94" i="3"/>
  <c r="V94" i="3"/>
  <c r="U94" i="3"/>
  <c r="T94" i="3"/>
  <c r="S94" i="3"/>
  <c r="O94" i="3"/>
  <c r="K94" i="3"/>
  <c r="Z93" i="3"/>
  <c r="Y93" i="3"/>
  <c r="X93" i="3"/>
  <c r="W93" i="3"/>
  <c r="V93" i="3"/>
  <c r="U93" i="3"/>
  <c r="T21" i="3" s="1"/>
  <c r="T93" i="3"/>
  <c r="S93" i="3"/>
  <c r="O93" i="3"/>
  <c r="K93" i="3"/>
  <c r="Z92" i="3"/>
  <c r="Y92" i="3"/>
  <c r="T25" i="3" s="1"/>
  <c r="X92" i="3"/>
  <c r="W92" i="3"/>
  <c r="V92" i="3"/>
  <c r="U92" i="3"/>
  <c r="T92" i="3"/>
  <c r="T20" i="3" s="1"/>
  <c r="S92" i="3"/>
  <c r="T19" i="3" s="1"/>
  <c r="O92" i="3"/>
  <c r="K92" i="3"/>
  <c r="A92" i="3"/>
  <c r="Z91" i="3"/>
  <c r="Y91" i="3"/>
  <c r="X91" i="3"/>
  <c r="W91" i="3"/>
  <c r="V91" i="3"/>
  <c r="U91" i="3"/>
  <c r="T91" i="3"/>
  <c r="S91" i="3"/>
  <c r="O91" i="3"/>
  <c r="K91" i="3"/>
  <c r="Z90" i="3"/>
  <c r="Y90" i="3"/>
  <c r="X90" i="3"/>
  <c r="W90" i="3"/>
  <c r="V90" i="3"/>
  <c r="U90" i="3"/>
  <c r="T90" i="3"/>
  <c r="S90" i="3"/>
  <c r="O90" i="3"/>
  <c r="K90" i="3"/>
  <c r="Z89" i="3"/>
  <c r="Y89" i="3"/>
  <c r="X89" i="3"/>
  <c r="W89" i="3"/>
  <c r="V89" i="3"/>
  <c r="U89" i="3"/>
  <c r="T89" i="3"/>
  <c r="S89" i="3"/>
  <c r="O89" i="3"/>
  <c r="K89" i="3"/>
  <c r="Z88" i="3"/>
  <c r="Y88" i="3"/>
  <c r="X88" i="3"/>
  <c r="W88" i="3"/>
  <c r="V88" i="3"/>
  <c r="U88" i="3"/>
  <c r="T88" i="3"/>
  <c r="S88" i="3"/>
  <c r="O88" i="3"/>
  <c r="K88" i="3"/>
  <c r="Z87" i="3"/>
  <c r="Y87" i="3"/>
  <c r="X87" i="3"/>
  <c r="W87" i="3"/>
  <c r="V87" i="3"/>
  <c r="U87" i="3"/>
  <c r="T87" i="3"/>
  <c r="S87" i="3"/>
  <c r="O87" i="3"/>
  <c r="K87" i="3"/>
  <c r="Z86" i="3"/>
  <c r="Y86" i="3"/>
  <c r="X86" i="3"/>
  <c r="W86" i="3"/>
  <c r="V86" i="3"/>
  <c r="U86" i="3"/>
  <c r="T86" i="3"/>
  <c r="S86" i="3"/>
  <c r="O86" i="3"/>
  <c r="K86" i="3"/>
  <c r="Z85" i="3"/>
  <c r="Y85" i="3"/>
  <c r="X85" i="3"/>
  <c r="W85" i="3"/>
  <c r="V85" i="3"/>
  <c r="U85" i="3"/>
  <c r="T85" i="3"/>
  <c r="S85" i="3"/>
  <c r="O85" i="3"/>
  <c r="K85" i="3"/>
  <c r="Z84" i="3"/>
  <c r="Y84" i="3"/>
  <c r="X84" i="3"/>
  <c r="W84" i="3"/>
  <c r="V84" i="3"/>
  <c r="U84" i="3"/>
  <c r="T84" i="3"/>
  <c r="S84" i="3"/>
  <c r="O84" i="3"/>
  <c r="K84" i="3"/>
  <c r="Z83" i="3"/>
  <c r="Y83" i="3"/>
  <c r="X83" i="3"/>
  <c r="W83" i="3"/>
  <c r="V83" i="3"/>
  <c r="U83" i="3"/>
  <c r="T83" i="3"/>
  <c r="S83" i="3"/>
  <c r="O83" i="3"/>
  <c r="K83" i="3"/>
  <c r="Z82" i="3"/>
  <c r="Y82" i="3"/>
  <c r="S25" i="3" s="1"/>
  <c r="X82" i="3"/>
  <c r="S24" i="3" s="1"/>
  <c r="W82" i="3"/>
  <c r="V82" i="3"/>
  <c r="U82" i="3"/>
  <c r="T82" i="3"/>
  <c r="S20" i="3" s="1"/>
  <c r="S82" i="3"/>
  <c r="O82" i="3"/>
  <c r="K82" i="3"/>
  <c r="Z81" i="3"/>
  <c r="Y81" i="3"/>
  <c r="X81" i="3"/>
  <c r="W81" i="3"/>
  <c r="V81" i="3"/>
  <c r="U81" i="3"/>
  <c r="T81" i="3"/>
  <c r="S81" i="3"/>
  <c r="O81" i="3"/>
  <c r="K81" i="3"/>
  <c r="B81" i="3"/>
  <c r="C81" i="3" s="1"/>
  <c r="B82" i="3" s="1"/>
  <c r="C82" i="3" s="1"/>
  <c r="B83" i="3" s="1"/>
  <c r="C83" i="3" s="1"/>
  <c r="B84" i="3" s="1"/>
  <c r="C84" i="3" s="1"/>
  <c r="B85" i="3" s="1"/>
  <c r="C85" i="3" s="1"/>
  <c r="B86" i="3" s="1"/>
  <c r="C86" i="3" s="1"/>
  <c r="B87" i="3" s="1"/>
  <c r="C87" i="3" s="1"/>
  <c r="B88" i="3" s="1"/>
  <c r="C88" i="3" s="1"/>
  <c r="B89" i="3" s="1"/>
  <c r="C89" i="3" s="1"/>
  <c r="B90" i="3" s="1"/>
  <c r="C90" i="3" s="1"/>
  <c r="B91" i="3" s="1"/>
  <c r="C91" i="3" s="1"/>
  <c r="A81" i="3"/>
  <c r="Z80" i="3"/>
  <c r="S26" i="3" s="1"/>
  <c r="Y80" i="3"/>
  <c r="X80" i="3"/>
  <c r="W80" i="3"/>
  <c r="V80" i="3"/>
  <c r="S22" i="3" s="1"/>
  <c r="U80" i="3"/>
  <c r="T80" i="3"/>
  <c r="S80" i="3"/>
  <c r="O80" i="3"/>
  <c r="K80" i="3"/>
  <c r="Z79" i="3"/>
  <c r="Y79" i="3"/>
  <c r="X79" i="3"/>
  <c r="W79" i="3"/>
  <c r="V79" i="3"/>
  <c r="U79" i="3"/>
  <c r="T79" i="3"/>
  <c r="S79" i="3"/>
  <c r="O79" i="3"/>
  <c r="K79" i="3"/>
  <c r="Z78" i="3"/>
  <c r="Y78" i="3"/>
  <c r="X78" i="3"/>
  <c r="W78" i="3"/>
  <c r="V78" i="3"/>
  <c r="U78" i="3"/>
  <c r="T78" i="3"/>
  <c r="S78" i="3"/>
  <c r="O78" i="3"/>
  <c r="K78" i="3"/>
  <c r="Z77" i="3"/>
  <c r="Y77" i="3"/>
  <c r="X77" i="3"/>
  <c r="W77" i="3"/>
  <c r="V77" i="3"/>
  <c r="U77" i="3"/>
  <c r="T77" i="3"/>
  <c r="S77" i="3"/>
  <c r="O77" i="3"/>
  <c r="K77" i="3"/>
  <c r="Z76" i="3"/>
  <c r="Y76" i="3"/>
  <c r="X76" i="3"/>
  <c r="W76" i="3"/>
  <c r="V76" i="3"/>
  <c r="U76" i="3"/>
  <c r="T76" i="3"/>
  <c r="S76" i="3"/>
  <c r="O76" i="3"/>
  <c r="K76" i="3"/>
  <c r="Z75" i="3"/>
  <c r="Y75" i="3"/>
  <c r="X75" i="3"/>
  <c r="W75" i="3"/>
  <c r="V75" i="3"/>
  <c r="U75" i="3"/>
  <c r="T75" i="3"/>
  <c r="S75" i="3"/>
  <c r="O75" i="3"/>
  <c r="K75" i="3"/>
  <c r="Z74" i="3"/>
  <c r="Y74" i="3"/>
  <c r="X74" i="3"/>
  <c r="W74" i="3"/>
  <c r="V74" i="3"/>
  <c r="U74" i="3"/>
  <c r="T74" i="3"/>
  <c r="S74" i="3"/>
  <c r="O74" i="3"/>
  <c r="K74" i="3"/>
  <c r="Z73" i="3"/>
  <c r="Y73" i="3"/>
  <c r="X73" i="3"/>
  <c r="W73" i="3"/>
  <c r="V73" i="3"/>
  <c r="U73" i="3"/>
  <c r="T73" i="3"/>
  <c r="S73" i="3"/>
  <c r="O73" i="3"/>
  <c r="K73" i="3"/>
  <c r="Z72" i="3"/>
  <c r="Y72" i="3"/>
  <c r="X72" i="3"/>
  <c r="W72" i="3"/>
  <c r="V72" i="3"/>
  <c r="U72" i="3"/>
  <c r="T72" i="3"/>
  <c r="S72" i="3"/>
  <c r="O72" i="3"/>
  <c r="K72" i="3"/>
  <c r="Z71" i="3"/>
  <c r="Y71" i="3"/>
  <c r="X71" i="3"/>
  <c r="W71" i="3"/>
  <c r="V71" i="3"/>
  <c r="U71" i="3"/>
  <c r="T71" i="3"/>
  <c r="S71" i="3"/>
  <c r="O71" i="3"/>
  <c r="K71" i="3"/>
  <c r="Z70" i="3"/>
  <c r="Y70" i="3"/>
  <c r="X70" i="3"/>
  <c r="W70" i="3"/>
  <c r="V70" i="3"/>
  <c r="U70" i="3"/>
  <c r="T70" i="3"/>
  <c r="S70" i="3"/>
  <c r="R19" i="3" s="1"/>
  <c r="O70" i="3"/>
  <c r="K70" i="3"/>
  <c r="B70" i="3"/>
  <c r="C70" i="3" s="1"/>
  <c r="B71" i="3" s="1"/>
  <c r="C71" i="3" s="1"/>
  <c r="B72" i="3" s="1"/>
  <c r="C72" i="3" s="1"/>
  <c r="B73" i="3" s="1"/>
  <c r="C73" i="3" s="1"/>
  <c r="B74" i="3" s="1"/>
  <c r="C74" i="3" s="1"/>
  <c r="B75" i="3" s="1"/>
  <c r="C75" i="3" s="1"/>
  <c r="B76" i="3" s="1"/>
  <c r="C76" i="3" s="1"/>
  <c r="B77" i="3" s="1"/>
  <c r="C77" i="3" s="1"/>
  <c r="B78" i="3" s="1"/>
  <c r="C78" i="3" s="1"/>
  <c r="B79" i="3" s="1"/>
  <c r="C79" i="3" s="1"/>
  <c r="B80" i="3" s="1"/>
  <c r="C80" i="3" s="1"/>
  <c r="A70" i="3"/>
  <c r="Z69" i="3"/>
  <c r="Y69" i="3"/>
  <c r="X69" i="3"/>
  <c r="W69" i="3"/>
  <c r="V69" i="3"/>
  <c r="U69" i="3"/>
  <c r="T69" i="3"/>
  <c r="S69" i="3"/>
  <c r="O69" i="3"/>
  <c r="K69" i="3"/>
  <c r="Z68" i="3"/>
  <c r="Y68" i="3"/>
  <c r="X68" i="3"/>
  <c r="W68" i="3"/>
  <c r="V68" i="3"/>
  <c r="U68" i="3"/>
  <c r="T68" i="3"/>
  <c r="S68" i="3"/>
  <c r="O68" i="3"/>
  <c r="K68" i="3"/>
  <c r="Z67" i="3"/>
  <c r="Y67" i="3"/>
  <c r="X67" i="3"/>
  <c r="W67" i="3"/>
  <c r="V67" i="3"/>
  <c r="U67" i="3"/>
  <c r="T67" i="3"/>
  <c r="S67" i="3"/>
  <c r="O67" i="3"/>
  <c r="K67" i="3"/>
  <c r="Z66" i="3"/>
  <c r="Y66" i="3"/>
  <c r="X66" i="3"/>
  <c r="W66" i="3"/>
  <c r="V66" i="3"/>
  <c r="U66" i="3"/>
  <c r="T66" i="3"/>
  <c r="S66" i="3"/>
  <c r="O66" i="3"/>
  <c r="K66" i="3"/>
  <c r="Z65" i="3"/>
  <c r="Y65" i="3"/>
  <c r="X65" i="3"/>
  <c r="W65" i="3"/>
  <c r="V65" i="3"/>
  <c r="U65" i="3"/>
  <c r="T65" i="3"/>
  <c r="S65" i="3"/>
  <c r="O65" i="3"/>
  <c r="K65" i="3"/>
  <c r="Z64" i="3"/>
  <c r="Y64" i="3"/>
  <c r="X64" i="3"/>
  <c r="W64" i="3"/>
  <c r="V64" i="3"/>
  <c r="U64" i="3"/>
  <c r="T64" i="3"/>
  <c r="O64" i="3"/>
  <c r="K64" i="3"/>
  <c r="S64" i="3" s="1"/>
  <c r="Z63" i="3"/>
  <c r="Y63" i="3"/>
  <c r="X63" i="3"/>
  <c r="W63" i="3"/>
  <c r="V63" i="3"/>
  <c r="U63" i="3"/>
  <c r="T63" i="3"/>
  <c r="O63" i="3"/>
  <c r="K63" i="3"/>
  <c r="S63" i="3" s="1"/>
  <c r="Z62" i="3"/>
  <c r="Y62" i="3"/>
  <c r="X62" i="3"/>
  <c r="W62" i="3"/>
  <c r="V62" i="3"/>
  <c r="T62" i="3"/>
  <c r="S62" i="3"/>
  <c r="O62" i="3"/>
  <c r="K62" i="3"/>
  <c r="U62" i="3" s="1"/>
  <c r="Z61" i="3"/>
  <c r="Y61" i="3"/>
  <c r="X61" i="3"/>
  <c r="W61" i="3"/>
  <c r="V61" i="3"/>
  <c r="T61" i="3"/>
  <c r="S61" i="3"/>
  <c r="O61" i="3"/>
  <c r="K61" i="3"/>
  <c r="U61" i="3" s="1"/>
  <c r="Z60" i="3"/>
  <c r="Y60" i="3"/>
  <c r="X60" i="3"/>
  <c r="W60" i="3"/>
  <c r="V60" i="3"/>
  <c r="T60" i="3"/>
  <c r="S60" i="3"/>
  <c r="O60" i="3"/>
  <c r="K60" i="3"/>
  <c r="U60" i="3" s="1"/>
  <c r="Z59" i="3"/>
  <c r="Y59" i="3"/>
  <c r="X59" i="3"/>
  <c r="W59" i="3"/>
  <c r="V59" i="3"/>
  <c r="U59" i="3"/>
  <c r="T59" i="3"/>
  <c r="S59" i="3"/>
  <c r="O59" i="3"/>
  <c r="K59" i="3"/>
  <c r="B59" i="3"/>
  <c r="C59" i="3" s="1"/>
  <c r="B60" i="3" s="1"/>
  <c r="C60" i="3" s="1"/>
  <c r="B61" i="3" s="1"/>
  <c r="C61" i="3" s="1"/>
  <c r="B62" i="3" s="1"/>
  <c r="C62" i="3" s="1"/>
  <c r="B63" i="3" s="1"/>
  <c r="C63" i="3" s="1"/>
  <c r="B64" i="3" s="1"/>
  <c r="C64" i="3" s="1"/>
  <c r="B65" i="3" s="1"/>
  <c r="C65" i="3" s="1"/>
  <c r="B66" i="3" s="1"/>
  <c r="C66" i="3" s="1"/>
  <c r="B67" i="3" s="1"/>
  <c r="C67" i="3" s="1"/>
  <c r="B68" i="3" s="1"/>
  <c r="C68" i="3" s="1"/>
  <c r="B69" i="3" s="1"/>
  <c r="C69" i="3" s="1"/>
  <c r="A59" i="3"/>
  <c r="Z58" i="3"/>
  <c r="Y58" i="3"/>
  <c r="X58" i="3"/>
  <c r="W58" i="3"/>
  <c r="V58" i="3"/>
  <c r="U58" i="3"/>
  <c r="T58" i="3"/>
  <c r="S58" i="3"/>
  <c r="O58" i="3"/>
  <c r="K58" i="3"/>
  <c r="Z57" i="3"/>
  <c r="Y57" i="3"/>
  <c r="X57" i="3"/>
  <c r="W57" i="3"/>
  <c r="V57" i="3"/>
  <c r="U57" i="3"/>
  <c r="T57" i="3"/>
  <c r="S57" i="3"/>
  <c r="O57" i="3"/>
  <c r="K57" i="3"/>
  <c r="Z56" i="3"/>
  <c r="Y56" i="3"/>
  <c r="X56" i="3"/>
  <c r="W56" i="3"/>
  <c r="V56" i="3"/>
  <c r="U56" i="3"/>
  <c r="T56" i="3"/>
  <c r="S56" i="3"/>
  <c r="O56" i="3"/>
  <c r="K56" i="3"/>
  <c r="Z55" i="3"/>
  <c r="Y55" i="3"/>
  <c r="X55" i="3"/>
  <c r="W55" i="3"/>
  <c r="V55" i="3"/>
  <c r="U55" i="3"/>
  <c r="T55" i="3"/>
  <c r="S55" i="3"/>
  <c r="O55" i="3"/>
  <c r="K55" i="3"/>
  <c r="Z54" i="3"/>
  <c r="Y54" i="3"/>
  <c r="X54" i="3"/>
  <c r="W54" i="3"/>
  <c r="V54" i="3"/>
  <c r="U54" i="3"/>
  <c r="T54" i="3"/>
  <c r="S54" i="3"/>
  <c r="O54" i="3"/>
  <c r="K54" i="3"/>
  <c r="Z53" i="3"/>
  <c r="Y53" i="3"/>
  <c r="X53" i="3"/>
  <c r="W53" i="3"/>
  <c r="V53" i="3"/>
  <c r="U53" i="3"/>
  <c r="T53" i="3"/>
  <c r="S53" i="3"/>
  <c r="O53" i="3"/>
  <c r="K53" i="3"/>
  <c r="Z52" i="3"/>
  <c r="Y52" i="3"/>
  <c r="X52" i="3"/>
  <c r="W52" i="3"/>
  <c r="V52" i="3"/>
  <c r="U52" i="3"/>
  <c r="T52" i="3"/>
  <c r="S52" i="3"/>
  <c r="O52" i="3"/>
  <c r="K52" i="3"/>
  <c r="Z51" i="3"/>
  <c r="Y51" i="3"/>
  <c r="X51" i="3"/>
  <c r="W51" i="3"/>
  <c r="V51" i="3"/>
  <c r="U51" i="3"/>
  <c r="T51" i="3"/>
  <c r="S51" i="3"/>
  <c r="O51" i="3"/>
  <c r="K51" i="3"/>
  <c r="Z50" i="3"/>
  <c r="Y50" i="3"/>
  <c r="X50" i="3"/>
  <c r="W50" i="3"/>
  <c r="V50" i="3"/>
  <c r="U50" i="3"/>
  <c r="T50" i="3"/>
  <c r="S50" i="3"/>
  <c r="O50" i="3"/>
  <c r="K50" i="3"/>
  <c r="Z49" i="3"/>
  <c r="Y49" i="3"/>
  <c r="X49" i="3"/>
  <c r="W49" i="3"/>
  <c r="V49" i="3"/>
  <c r="U49" i="3"/>
  <c r="T49" i="3"/>
  <c r="S49" i="3"/>
  <c r="O49" i="3"/>
  <c r="K49" i="3"/>
  <c r="Z48" i="3"/>
  <c r="Y48" i="3"/>
  <c r="X48" i="3"/>
  <c r="W48" i="3"/>
  <c r="V48" i="3"/>
  <c r="U48" i="3"/>
  <c r="T48" i="3"/>
  <c r="S48" i="3"/>
  <c r="O48" i="3"/>
  <c r="K48" i="3"/>
  <c r="Z47" i="3"/>
  <c r="Y47" i="3"/>
  <c r="P25" i="3" s="1"/>
  <c r="X47" i="3"/>
  <c r="P24" i="3" s="1"/>
  <c r="W47" i="3"/>
  <c r="V47" i="3"/>
  <c r="U47" i="3"/>
  <c r="T47" i="3"/>
  <c r="O47" i="3"/>
  <c r="K47" i="3"/>
  <c r="S47" i="3" s="1"/>
  <c r="B47" i="3"/>
  <c r="C47" i="3" s="1"/>
  <c r="B48" i="3" s="1"/>
  <c r="C48" i="3" s="1"/>
  <c r="B49" i="3" s="1"/>
  <c r="C49" i="3" s="1"/>
  <c r="B50" i="3" s="1"/>
  <c r="C50" i="3" s="1"/>
  <c r="B51" i="3" s="1"/>
  <c r="C51" i="3" s="1"/>
  <c r="B52" i="3" s="1"/>
  <c r="C52" i="3" s="1"/>
  <c r="B53" i="3" s="1"/>
  <c r="C53" i="3" s="1"/>
  <c r="B54" i="3" s="1"/>
  <c r="C54" i="3" s="1"/>
  <c r="B55" i="3" s="1"/>
  <c r="C55" i="3" s="1"/>
  <c r="B56" i="3" s="1"/>
  <c r="C56" i="3" s="1"/>
  <c r="B57" i="3" s="1"/>
  <c r="C57" i="3" s="1"/>
  <c r="B58" i="3" s="1"/>
  <c r="C58" i="3" s="1"/>
  <c r="A47" i="3"/>
  <c r="L43" i="3"/>
  <c r="K42" i="3"/>
  <c r="K41" i="3"/>
  <c r="K40" i="3"/>
  <c r="K39" i="3"/>
  <c r="K38" i="3"/>
  <c r="K37" i="3"/>
  <c r="K31" i="3"/>
  <c r="L31" i="3" s="1"/>
  <c r="F31" i="3"/>
  <c r="D31" i="3"/>
  <c r="A31" i="3"/>
  <c r="L29" i="3"/>
  <c r="K29" i="3"/>
  <c r="G29" i="3"/>
  <c r="F29" i="3"/>
  <c r="D29" i="3"/>
  <c r="A29" i="3"/>
  <c r="K27" i="3"/>
  <c r="G27" i="3" s="1"/>
  <c r="F27" i="3"/>
  <c r="D27" i="3"/>
  <c r="A27" i="3"/>
  <c r="R26" i="3"/>
  <c r="K25" i="3"/>
  <c r="G25" i="3" s="1"/>
  <c r="F25" i="3"/>
  <c r="D25" i="3"/>
  <c r="A25" i="3"/>
  <c r="S23" i="3"/>
  <c r="K23" i="3"/>
  <c r="F23" i="3"/>
  <c r="D23" i="3"/>
  <c r="A23" i="3"/>
  <c r="S21" i="3"/>
  <c r="K21" i="3"/>
  <c r="F21" i="3"/>
  <c r="D21" i="3"/>
  <c r="A21" i="3"/>
  <c r="Z228" i="2"/>
  <c r="Y228" i="2"/>
  <c r="X228" i="2"/>
  <c r="W228" i="2"/>
  <c r="V228" i="2"/>
  <c r="U228" i="2"/>
  <c r="T228" i="2"/>
  <c r="S228" i="2"/>
  <c r="O228" i="2"/>
  <c r="K228" i="2"/>
  <c r="Z227" i="2"/>
  <c r="Y227" i="2"/>
  <c r="X227" i="2"/>
  <c r="W227" i="2"/>
  <c r="V227" i="2"/>
  <c r="U227" i="2"/>
  <c r="T227" i="2"/>
  <c r="S227" i="2"/>
  <c r="O227" i="2"/>
  <c r="K227" i="2"/>
  <c r="Z226" i="2"/>
  <c r="Y226" i="2"/>
  <c r="X226" i="2"/>
  <c r="W226" i="2"/>
  <c r="V226" i="2"/>
  <c r="U226" i="2"/>
  <c r="T226" i="2"/>
  <c r="S226" i="2"/>
  <c r="O226" i="2"/>
  <c r="K226" i="2"/>
  <c r="Z225" i="2"/>
  <c r="Y225" i="2"/>
  <c r="U140" i="2" s="1"/>
  <c r="X225" i="2"/>
  <c r="W225" i="2"/>
  <c r="V225" i="2"/>
  <c r="U225" i="2"/>
  <c r="T225" i="2"/>
  <c r="S225" i="2"/>
  <c r="O225" i="2"/>
  <c r="K225" i="2"/>
  <c r="Z224" i="2"/>
  <c r="Y224" i="2"/>
  <c r="X224" i="2"/>
  <c r="W224" i="2"/>
  <c r="V224" i="2"/>
  <c r="U224" i="2"/>
  <c r="T224" i="2"/>
  <c r="S224" i="2"/>
  <c r="O224" i="2"/>
  <c r="K224" i="2"/>
  <c r="Z223" i="2"/>
  <c r="Y223" i="2"/>
  <c r="X223" i="2"/>
  <c r="W223" i="2"/>
  <c r="V223" i="2"/>
  <c r="U223" i="2"/>
  <c r="T223" i="2"/>
  <c r="S223" i="2"/>
  <c r="O223" i="2"/>
  <c r="K223" i="2"/>
  <c r="Z222" i="2"/>
  <c r="Y222" i="2"/>
  <c r="X222" i="2"/>
  <c r="W222" i="2"/>
  <c r="V222" i="2"/>
  <c r="U222" i="2"/>
  <c r="T222" i="2"/>
  <c r="S222" i="2"/>
  <c r="O222" i="2"/>
  <c r="K222" i="2"/>
  <c r="Z221" i="2"/>
  <c r="Y221" i="2"/>
  <c r="X221" i="2"/>
  <c r="W221" i="2"/>
  <c r="V221" i="2"/>
  <c r="U221" i="2"/>
  <c r="T221" i="2"/>
  <c r="S221" i="2"/>
  <c r="O221" i="2"/>
  <c r="K221" i="2"/>
  <c r="Z220" i="2"/>
  <c r="Y220" i="2"/>
  <c r="X220" i="2"/>
  <c r="W220" i="2"/>
  <c r="V220" i="2"/>
  <c r="U220" i="2"/>
  <c r="T220" i="2"/>
  <c r="S220" i="2"/>
  <c r="O220" i="2"/>
  <c r="K220" i="2"/>
  <c r="Z219" i="2"/>
  <c r="Y219" i="2"/>
  <c r="X219" i="2"/>
  <c r="W219" i="2"/>
  <c r="V219" i="2"/>
  <c r="U219" i="2"/>
  <c r="T219" i="2"/>
  <c r="S219" i="2"/>
  <c r="U134" i="2" s="1"/>
  <c r="O219" i="2"/>
  <c r="K219" i="2"/>
  <c r="Z218" i="2"/>
  <c r="Y218" i="2"/>
  <c r="X218" i="2"/>
  <c r="W218" i="2"/>
  <c r="V218" i="2"/>
  <c r="U218" i="2"/>
  <c r="T218" i="2"/>
  <c r="S218" i="2"/>
  <c r="O218" i="2"/>
  <c r="K218" i="2"/>
  <c r="A218" i="2"/>
  <c r="Z217" i="2"/>
  <c r="Y217" i="2"/>
  <c r="X217" i="2"/>
  <c r="W217" i="2"/>
  <c r="V217" i="2"/>
  <c r="U217" i="2"/>
  <c r="T217" i="2"/>
  <c r="S217" i="2"/>
  <c r="O217" i="2"/>
  <c r="K217" i="2"/>
  <c r="Z216" i="2"/>
  <c r="Y216" i="2"/>
  <c r="X216" i="2"/>
  <c r="W216" i="2"/>
  <c r="V216" i="2"/>
  <c r="U216" i="2"/>
  <c r="T216" i="2"/>
  <c r="S216" i="2"/>
  <c r="O216" i="2"/>
  <c r="K216" i="2"/>
  <c r="Z215" i="2"/>
  <c r="Y215" i="2"/>
  <c r="X215" i="2"/>
  <c r="W215" i="2"/>
  <c r="V215" i="2"/>
  <c r="U215" i="2"/>
  <c r="T215" i="2"/>
  <c r="S215" i="2"/>
  <c r="O215" i="2"/>
  <c r="K215" i="2"/>
  <c r="Z214" i="2"/>
  <c r="Y214" i="2"/>
  <c r="X214" i="2"/>
  <c r="W214" i="2"/>
  <c r="V214" i="2"/>
  <c r="U214" i="2"/>
  <c r="T214" i="2"/>
  <c r="S214" i="2"/>
  <c r="O214" i="2"/>
  <c r="K214" i="2"/>
  <c r="Z213" i="2"/>
  <c r="Y213" i="2"/>
  <c r="X213" i="2"/>
  <c r="W213" i="2"/>
  <c r="V213" i="2"/>
  <c r="U213" i="2"/>
  <c r="T213" i="2"/>
  <c r="S213" i="2"/>
  <c r="O213" i="2"/>
  <c r="K213" i="2"/>
  <c r="Z212" i="2"/>
  <c r="Y212" i="2"/>
  <c r="X212" i="2"/>
  <c r="W212" i="2"/>
  <c r="V212" i="2"/>
  <c r="U212" i="2"/>
  <c r="T212" i="2"/>
  <c r="S212" i="2"/>
  <c r="O212" i="2"/>
  <c r="K212" i="2"/>
  <c r="Z211" i="2"/>
  <c r="Y211" i="2"/>
  <c r="X211" i="2"/>
  <c r="W211" i="2"/>
  <c r="V211" i="2"/>
  <c r="U211" i="2"/>
  <c r="T211" i="2"/>
  <c r="S211" i="2"/>
  <c r="O211" i="2"/>
  <c r="K211" i="2"/>
  <c r="Z210" i="2"/>
  <c r="Y210" i="2"/>
  <c r="X210" i="2"/>
  <c r="W210" i="2"/>
  <c r="V210" i="2"/>
  <c r="U210" i="2"/>
  <c r="T210" i="2"/>
  <c r="S210" i="2"/>
  <c r="O210" i="2"/>
  <c r="K210" i="2"/>
  <c r="Z209" i="2"/>
  <c r="Y209" i="2"/>
  <c r="X209" i="2"/>
  <c r="W209" i="2"/>
  <c r="V209" i="2"/>
  <c r="U209" i="2"/>
  <c r="T209" i="2"/>
  <c r="S209" i="2"/>
  <c r="O209" i="2"/>
  <c r="K209" i="2"/>
  <c r="Z208" i="2"/>
  <c r="T141" i="2" s="1"/>
  <c r="Y208" i="2"/>
  <c r="X208" i="2"/>
  <c r="W208" i="2"/>
  <c r="V208" i="2"/>
  <c r="U208" i="2"/>
  <c r="T208" i="2"/>
  <c r="S208" i="2"/>
  <c r="O208" i="2"/>
  <c r="K208" i="2"/>
  <c r="Z207" i="2"/>
  <c r="Y207" i="2"/>
  <c r="X207" i="2"/>
  <c r="T139" i="2" s="1"/>
  <c r="W207" i="2"/>
  <c r="V207" i="2"/>
  <c r="T137" i="2" s="1"/>
  <c r="U207" i="2"/>
  <c r="T207" i="2"/>
  <c r="T135" i="2" s="1"/>
  <c r="S207" i="2"/>
  <c r="O207" i="2"/>
  <c r="K207" i="2"/>
  <c r="A207" i="2"/>
  <c r="Z206" i="2"/>
  <c r="Y206" i="2"/>
  <c r="T140" i="2" s="1"/>
  <c r="X206" i="2"/>
  <c r="W206" i="2"/>
  <c r="T138" i="2" s="1"/>
  <c r="V206" i="2"/>
  <c r="U206" i="2"/>
  <c r="T206" i="2"/>
  <c r="S206" i="2"/>
  <c r="O206" i="2"/>
  <c r="K206" i="2"/>
  <c r="Z205" i="2"/>
  <c r="Y205" i="2"/>
  <c r="X205" i="2"/>
  <c r="W205" i="2"/>
  <c r="V205" i="2"/>
  <c r="U205" i="2"/>
  <c r="T205" i="2"/>
  <c r="S205" i="2"/>
  <c r="O205" i="2"/>
  <c r="K205" i="2"/>
  <c r="Z204" i="2"/>
  <c r="Y204" i="2"/>
  <c r="X204" i="2"/>
  <c r="W204" i="2"/>
  <c r="V204" i="2"/>
  <c r="U204" i="2"/>
  <c r="T204" i="2"/>
  <c r="S204" i="2"/>
  <c r="O204" i="2"/>
  <c r="K204" i="2"/>
  <c r="Z203" i="2"/>
  <c r="Y203" i="2"/>
  <c r="X203" i="2"/>
  <c r="W203" i="2"/>
  <c r="V203" i="2"/>
  <c r="U203" i="2"/>
  <c r="T203" i="2"/>
  <c r="S203" i="2"/>
  <c r="O203" i="2"/>
  <c r="K203" i="2"/>
  <c r="Z202" i="2"/>
  <c r="Y202" i="2"/>
  <c r="X202" i="2"/>
  <c r="W202" i="2"/>
  <c r="V202" i="2"/>
  <c r="U202" i="2"/>
  <c r="T202" i="2"/>
  <c r="S202" i="2"/>
  <c r="O202" i="2"/>
  <c r="K202" i="2"/>
  <c r="Z201" i="2"/>
  <c r="Y201" i="2"/>
  <c r="X201" i="2"/>
  <c r="W201" i="2"/>
  <c r="V201" i="2"/>
  <c r="U201" i="2"/>
  <c r="T201" i="2"/>
  <c r="S201" i="2"/>
  <c r="O201" i="2"/>
  <c r="K201" i="2"/>
  <c r="Z200" i="2"/>
  <c r="Y200" i="2"/>
  <c r="X200" i="2"/>
  <c r="W200" i="2"/>
  <c r="V200" i="2"/>
  <c r="U200" i="2"/>
  <c r="T200" i="2"/>
  <c r="S200" i="2"/>
  <c r="O200" i="2"/>
  <c r="K200" i="2"/>
  <c r="Z199" i="2"/>
  <c r="Y199" i="2"/>
  <c r="X199" i="2"/>
  <c r="W199" i="2"/>
  <c r="V199" i="2"/>
  <c r="U199" i="2"/>
  <c r="T199" i="2"/>
  <c r="S199" i="2"/>
  <c r="O199" i="2"/>
  <c r="K199" i="2"/>
  <c r="Z198" i="2"/>
  <c r="Y198" i="2"/>
  <c r="X198" i="2"/>
  <c r="W198" i="2"/>
  <c r="V198" i="2"/>
  <c r="U198" i="2"/>
  <c r="T198" i="2"/>
  <c r="S198" i="2"/>
  <c r="O198" i="2"/>
  <c r="K198" i="2"/>
  <c r="Z197" i="2"/>
  <c r="Y197" i="2"/>
  <c r="X197" i="2"/>
  <c r="W197" i="2"/>
  <c r="V197" i="2"/>
  <c r="U197" i="2"/>
  <c r="S136" i="2" s="1"/>
  <c r="T197" i="2"/>
  <c r="S197" i="2"/>
  <c r="O197" i="2"/>
  <c r="K197" i="2"/>
  <c r="Z196" i="2"/>
  <c r="Y196" i="2"/>
  <c r="S140" i="2" s="1"/>
  <c r="X196" i="2"/>
  <c r="W196" i="2"/>
  <c r="V196" i="2"/>
  <c r="U196" i="2"/>
  <c r="T196" i="2"/>
  <c r="S196" i="2"/>
  <c r="S134" i="2" s="1"/>
  <c r="O196" i="2"/>
  <c r="K196" i="2"/>
  <c r="B196" i="2"/>
  <c r="C196" i="2" s="1"/>
  <c r="B197" i="2" s="1"/>
  <c r="C197" i="2" s="1"/>
  <c r="B198" i="2" s="1"/>
  <c r="C198" i="2" s="1"/>
  <c r="B199" i="2" s="1"/>
  <c r="C199" i="2" s="1"/>
  <c r="B200" i="2" s="1"/>
  <c r="C200" i="2" s="1"/>
  <c r="B201" i="2" s="1"/>
  <c r="C201" i="2" s="1"/>
  <c r="B202" i="2" s="1"/>
  <c r="C202" i="2" s="1"/>
  <c r="B203" i="2" s="1"/>
  <c r="C203" i="2" s="1"/>
  <c r="B204" i="2" s="1"/>
  <c r="C204" i="2" s="1"/>
  <c r="B205" i="2" s="1"/>
  <c r="C205" i="2" s="1"/>
  <c r="B206" i="2" s="1"/>
  <c r="C206" i="2" s="1"/>
  <c r="A196" i="2"/>
  <c r="Z195" i="2"/>
  <c r="Y195" i="2"/>
  <c r="X195" i="2"/>
  <c r="W195" i="2"/>
  <c r="V195" i="2"/>
  <c r="S137" i="2" s="1"/>
  <c r="U195" i="2"/>
  <c r="T195" i="2"/>
  <c r="S195" i="2"/>
  <c r="O195" i="2"/>
  <c r="K195" i="2"/>
  <c r="Z194" i="2"/>
  <c r="Y194" i="2"/>
  <c r="X194" i="2"/>
  <c r="W194" i="2"/>
  <c r="V194" i="2"/>
  <c r="U194" i="2"/>
  <c r="T194" i="2"/>
  <c r="S194" i="2"/>
  <c r="O194" i="2"/>
  <c r="K194" i="2"/>
  <c r="Z193" i="2"/>
  <c r="Y193" i="2"/>
  <c r="X193" i="2"/>
  <c r="W193" i="2"/>
  <c r="V193" i="2"/>
  <c r="U193" i="2"/>
  <c r="T193" i="2"/>
  <c r="S193" i="2"/>
  <c r="O193" i="2"/>
  <c r="K193" i="2"/>
  <c r="Z192" i="2"/>
  <c r="Y192" i="2"/>
  <c r="X192" i="2"/>
  <c r="W192" i="2"/>
  <c r="V192" i="2"/>
  <c r="U192" i="2"/>
  <c r="T192" i="2"/>
  <c r="S192" i="2"/>
  <c r="O192" i="2"/>
  <c r="K192" i="2"/>
  <c r="Z191" i="2"/>
  <c r="Y191" i="2"/>
  <c r="X191" i="2"/>
  <c r="W191" i="2"/>
  <c r="V191" i="2"/>
  <c r="U191" i="2"/>
  <c r="T191" i="2"/>
  <c r="S191" i="2"/>
  <c r="O191" i="2"/>
  <c r="K191" i="2"/>
  <c r="Z190" i="2"/>
  <c r="Y190" i="2"/>
  <c r="X190" i="2"/>
  <c r="W190" i="2"/>
  <c r="V190" i="2"/>
  <c r="U190" i="2"/>
  <c r="T190" i="2"/>
  <c r="S190" i="2"/>
  <c r="O190" i="2"/>
  <c r="K190" i="2"/>
  <c r="Z189" i="2"/>
  <c r="Y189" i="2"/>
  <c r="X189" i="2"/>
  <c r="W189" i="2"/>
  <c r="V189" i="2"/>
  <c r="U189" i="2"/>
  <c r="T189" i="2"/>
  <c r="S189" i="2"/>
  <c r="O189" i="2"/>
  <c r="K189" i="2"/>
  <c r="Z188" i="2"/>
  <c r="Y188" i="2"/>
  <c r="X188" i="2"/>
  <c r="W188" i="2"/>
  <c r="V188" i="2"/>
  <c r="U188" i="2"/>
  <c r="T188" i="2"/>
  <c r="S188" i="2"/>
  <c r="O188" i="2"/>
  <c r="K188" i="2"/>
  <c r="Z187" i="2"/>
  <c r="Y187" i="2"/>
  <c r="X187" i="2"/>
  <c r="W187" i="2"/>
  <c r="V187" i="2"/>
  <c r="U187" i="2"/>
  <c r="T187" i="2"/>
  <c r="S187" i="2"/>
  <c r="O187" i="2"/>
  <c r="K187" i="2"/>
  <c r="Z186" i="2"/>
  <c r="R141" i="2" s="1"/>
  <c r="Y186" i="2"/>
  <c r="X186" i="2"/>
  <c r="W186" i="2"/>
  <c r="V186" i="2"/>
  <c r="U186" i="2"/>
  <c r="T186" i="2"/>
  <c r="S186" i="2"/>
  <c r="O186" i="2"/>
  <c r="K186" i="2"/>
  <c r="Z185" i="2"/>
  <c r="Y185" i="2"/>
  <c r="X185" i="2"/>
  <c r="R139" i="2" s="1"/>
  <c r="W185" i="2"/>
  <c r="V185" i="2"/>
  <c r="R137" i="2" s="1"/>
  <c r="U185" i="2"/>
  <c r="T185" i="2"/>
  <c r="R135" i="2" s="1"/>
  <c r="S185" i="2"/>
  <c r="O185" i="2"/>
  <c r="K185" i="2"/>
  <c r="C185" i="2"/>
  <c r="B186" i="2" s="1"/>
  <c r="C186" i="2" s="1"/>
  <c r="B187" i="2" s="1"/>
  <c r="C187" i="2" s="1"/>
  <c r="B188" i="2" s="1"/>
  <c r="C188" i="2" s="1"/>
  <c r="B189" i="2" s="1"/>
  <c r="C189" i="2" s="1"/>
  <c r="B190" i="2" s="1"/>
  <c r="C190" i="2" s="1"/>
  <c r="B191" i="2" s="1"/>
  <c r="C191" i="2" s="1"/>
  <c r="B192" i="2" s="1"/>
  <c r="C192" i="2" s="1"/>
  <c r="B193" i="2" s="1"/>
  <c r="C193" i="2" s="1"/>
  <c r="B194" i="2" s="1"/>
  <c r="C194" i="2" s="1"/>
  <c r="B195" i="2" s="1"/>
  <c r="C195" i="2" s="1"/>
  <c r="B185" i="2"/>
  <c r="A185" i="2"/>
  <c r="Z184" i="2"/>
  <c r="Y184" i="2"/>
  <c r="R140" i="2" s="1"/>
  <c r="X184" i="2"/>
  <c r="W184" i="2"/>
  <c r="V184" i="2"/>
  <c r="U184" i="2"/>
  <c r="R136" i="2" s="1"/>
  <c r="T184" i="2"/>
  <c r="S184" i="2"/>
  <c r="O184" i="2"/>
  <c r="K184" i="2"/>
  <c r="Z183" i="2"/>
  <c r="Y183" i="2"/>
  <c r="X183" i="2"/>
  <c r="W183" i="2"/>
  <c r="V183" i="2"/>
  <c r="U183" i="2"/>
  <c r="T183" i="2"/>
  <c r="S183" i="2"/>
  <c r="O183" i="2"/>
  <c r="K183" i="2"/>
  <c r="Z182" i="2"/>
  <c r="Y182" i="2"/>
  <c r="X182" i="2"/>
  <c r="W182" i="2"/>
  <c r="V182" i="2"/>
  <c r="U182" i="2"/>
  <c r="T182" i="2"/>
  <c r="S182" i="2"/>
  <c r="O182" i="2"/>
  <c r="K182" i="2"/>
  <c r="Z181" i="2"/>
  <c r="Y181" i="2"/>
  <c r="X181" i="2"/>
  <c r="W181" i="2"/>
  <c r="V181" i="2"/>
  <c r="U181" i="2"/>
  <c r="T181" i="2"/>
  <c r="S181" i="2"/>
  <c r="O181" i="2"/>
  <c r="K181" i="2"/>
  <c r="Z180" i="2"/>
  <c r="Y180" i="2"/>
  <c r="X180" i="2"/>
  <c r="W180" i="2"/>
  <c r="V180" i="2"/>
  <c r="U180" i="2"/>
  <c r="T180" i="2"/>
  <c r="S180" i="2"/>
  <c r="O180" i="2"/>
  <c r="K180" i="2"/>
  <c r="Z179" i="2"/>
  <c r="Y179" i="2"/>
  <c r="X179" i="2"/>
  <c r="W179" i="2"/>
  <c r="V179" i="2"/>
  <c r="U179" i="2"/>
  <c r="T179" i="2"/>
  <c r="S179" i="2"/>
  <c r="O179" i="2"/>
  <c r="K179" i="2"/>
  <c r="Z178" i="2"/>
  <c r="Y178" i="2"/>
  <c r="X178" i="2"/>
  <c r="W178" i="2"/>
  <c r="V178" i="2"/>
  <c r="U178" i="2"/>
  <c r="T178" i="2"/>
  <c r="S178" i="2"/>
  <c r="O178" i="2"/>
  <c r="K178" i="2"/>
  <c r="Z177" i="2"/>
  <c r="Y177" i="2"/>
  <c r="X177" i="2"/>
  <c r="W177" i="2"/>
  <c r="V177" i="2"/>
  <c r="U177" i="2"/>
  <c r="T177" i="2"/>
  <c r="S177" i="2"/>
  <c r="O177" i="2"/>
  <c r="K177" i="2"/>
  <c r="Z176" i="2"/>
  <c r="Y176" i="2"/>
  <c r="X176" i="2"/>
  <c r="W176" i="2"/>
  <c r="V176" i="2"/>
  <c r="U176" i="2"/>
  <c r="T176" i="2"/>
  <c r="S176" i="2"/>
  <c r="O176" i="2"/>
  <c r="K176" i="2"/>
  <c r="Z175" i="2"/>
  <c r="Y175" i="2"/>
  <c r="X175" i="2"/>
  <c r="W175" i="2"/>
  <c r="Q138" i="2" s="1"/>
  <c r="V175" i="2"/>
  <c r="U175" i="2"/>
  <c r="T175" i="2"/>
  <c r="S175" i="2"/>
  <c r="O175" i="2"/>
  <c r="K175" i="2"/>
  <c r="B175" i="2"/>
  <c r="C175" i="2" s="1"/>
  <c r="B176" i="2" s="1"/>
  <c r="C176" i="2" s="1"/>
  <c r="B177" i="2" s="1"/>
  <c r="C177" i="2" s="1"/>
  <c r="B178" i="2" s="1"/>
  <c r="C178" i="2" s="1"/>
  <c r="B179" i="2" s="1"/>
  <c r="C179" i="2" s="1"/>
  <c r="B180" i="2" s="1"/>
  <c r="C180" i="2" s="1"/>
  <c r="B181" i="2" s="1"/>
  <c r="C181" i="2" s="1"/>
  <c r="B182" i="2" s="1"/>
  <c r="C182" i="2" s="1"/>
  <c r="B183" i="2" s="1"/>
  <c r="C183" i="2" s="1"/>
  <c r="B184" i="2" s="1"/>
  <c r="C184" i="2" s="1"/>
  <c r="Z174" i="2"/>
  <c r="Y174" i="2"/>
  <c r="X174" i="2"/>
  <c r="W174" i="2"/>
  <c r="V174" i="2"/>
  <c r="U174" i="2"/>
  <c r="Q136" i="2" s="1"/>
  <c r="T174" i="2"/>
  <c r="S174" i="2"/>
  <c r="Q134" i="2" s="1"/>
  <c r="O174" i="2"/>
  <c r="K174" i="2"/>
  <c r="C174" i="2"/>
  <c r="B174" i="2"/>
  <c r="A174" i="2"/>
  <c r="Z173" i="2"/>
  <c r="Q141" i="2" s="1"/>
  <c r="Y173" i="2"/>
  <c r="X173" i="2"/>
  <c r="Q139" i="2" s="1"/>
  <c r="W173" i="2"/>
  <c r="V173" i="2"/>
  <c r="Q137" i="2" s="1"/>
  <c r="U173" i="2"/>
  <c r="T173" i="2"/>
  <c r="S173" i="2"/>
  <c r="O173" i="2"/>
  <c r="K173" i="2"/>
  <c r="Z172" i="2"/>
  <c r="Y172" i="2"/>
  <c r="X172" i="2"/>
  <c r="W172" i="2"/>
  <c r="V172" i="2"/>
  <c r="U172" i="2"/>
  <c r="T172" i="2"/>
  <c r="S172" i="2"/>
  <c r="O172" i="2"/>
  <c r="K172" i="2"/>
  <c r="Z171" i="2"/>
  <c r="Y171" i="2"/>
  <c r="X171" i="2"/>
  <c r="W171" i="2"/>
  <c r="V171" i="2"/>
  <c r="U171" i="2"/>
  <c r="T171" i="2"/>
  <c r="S171" i="2"/>
  <c r="O171" i="2"/>
  <c r="K171" i="2"/>
  <c r="Z170" i="2"/>
  <c r="Y170" i="2"/>
  <c r="X170" i="2"/>
  <c r="W170" i="2"/>
  <c r="V170" i="2"/>
  <c r="U170" i="2"/>
  <c r="T170" i="2"/>
  <c r="S170" i="2"/>
  <c r="O170" i="2"/>
  <c r="K170" i="2"/>
  <c r="Z169" i="2"/>
  <c r="Y169" i="2"/>
  <c r="X169" i="2"/>
  <c r="W169" i="2"/>
  <c r="V169" i="2"/>
  <c r="U169" i="2"/>
  <c r="S169" i="2"/>
  <c r="O169" i="2"/>
  <c r="K169" i="2"/>
  <c r="T169" i="2" s="1"/>
  <c r="Z168" i="2"/>
  <c r="Y168" i="2"/>
  <c r="X168" i="2"/>
  <c r="W168" i="2"/>
  <c r="V168" i="2"/>
  <c r="U168" i="2"/>
  <c r="T168" i="2"/>
  <c r="O168" i="2"/>
  <c r="K168" i="2"/>
  <c r="S168" i="2" s="1"/>
  <c r="Z167" i="2"/>
  <c r="Y167" i="2"/>
  <c r="X167" i="2"/>
  <c r="W167" i="2"/>
  <c r="V167" i="2"/>
  <c r="U167" i="2"/>
  <c r="T167" i="2"/>
  <c r="O167" i="2"/>
  <c r="K167" i="2"/>
  <c r="S167" i="2" s="1"/>
  <c r="Z166" i="2"/>
  <c r="Y166" i="2"/>
  <c r="X166" i="2"/>
  <c r="W166" i="2"/>
  <c r="V166" i="2"/>
  <c r="T166" i="2"/>
  <c r="S166" i="2"/>
  <c r="K166" i="2"/>
  <c r="U166" i="2" s="1"/>
  <c r="Z165" i="2"/>
  <c r="Y165" i="2"/>
  <c r="X165" i="2"/>
  <c r="W165" i="2"/>
  <c r="V165" i="2"/>
  <c r="T165" i="2"/>
  <c r="S165" i="2"/>
  <c r="O165" i="2"/>
  <c r="K165" i="2"/>
  <c r="U165" i="2" s="1"/>
  <c r="Z164" i="2"/>
  <c r="Y164" i="2"/>
  <c r="X164" i="2"/>
  <c r="W164" i="2"/>
  <c r="V164" i="2"/>
  <c r="T164" i="2"/>
  <c r="S164" i="2"/>
  <c r="O164" i="2"/>
  <c r="K164" i="2"/>
  <c r="U164" i="2" s="1"/>
  <c r="Z163" i="2"/>
  <c r="Y163" i="2"/>
  <c r="X163" i="2"/>
  <c r="W163" i="2"/>
  <c r="V163" i="2"/>
  <c r="U163" i="2"/>
  <c r="T163" i="2"/>
  <c r="O163" i="2"/>
  <c r="K163" i="2"/>
  <c r="S163" i="2" s="1"/>
  <c r="Z162" i="2"/>
  <c r="Y162" i="2"/>
  <c r="X162" i="2"/>
  <c r="W162" i="2"/>
  <c r="V162" i="2"/>
  <c r="T162" i="2"/>
  <c r="S162" i="2"/>
  <c r="O162" i="2"/>
  <c r="K162" i="2"/>
  <c r="U162" i="2" s="1"/>
  <c r="B162" i="2"/>
  <c r="C162" i="2" s="1"/>
  <c r="B163" i="2" s="1"/>
  <c r="C163" i="2" s="1"/>
  <c r="B164" i="2" s="1"/>
  <c r="C164" i="2" s="1"/>
  <c r="B165" i="2" s="1"/>
  <c r="C165" i="2" s="1"/>
  <c r="B166" i="2" s="1"/>
  <c r="C166" i="2" s="1"/>
  <c r="B167" i="2" s="1"/>
  <c r="C167" i="2" s="1"/>
  <c r="B168" i="2" s="1"/>
  <c r="C168" i="2" s="1"/>
  <c r="B169" i="2" s="1"/>
  <c r="C169" i="2" s="1"/>
  <c r="B170" i="2" s="1"/>
  <c r="C170" i="2" s="1"/>
  <c r="B171" i="2" s="1"/>
  <c r="C171" i="2" s="1"/>
  <c r="B172" i="2" s="1"/>
  <c r="C172" i="2" s="1"/>
  <c r="B173" i="2" s="1"/>
  <c r="C173" i="2" s="1"/>
  <c r="A162" i="2"/>
  <c r="L158" i="2"/>
  <c r="K158" i="2"/>
  <c r="K157" i="2"/>
  <c r="K156" i="2"/>
  <c r="K155" i="2"/>
  <c r="K154" i="2"/>
  <c r="K153" i="2"/>
  <c r="K152" i="2"/>
  <c r="L146" i="2"/>
  <c r="K146" i="2"/>
  <c r="G146" i="2"/>
  <c r="F146" i="2"/>
  <c r="D146" i="2"/>
  <c r="A146" i="2"/>
  <c r="K144" i="2"/>
  <c r="G144" i="2"/>
  <c r="F144" i="2"/>
  <c r="D144" i="2"/>
  <c r="A144" i="2"/>
  <c r="L142" i="2"/>
  <c r="K142" i="2"/>
  <c r="G142" i="2"/>
  <c r="F142" i="2"/>
  <c r="D142" i="2"/>
  <c r="A142" i="2"/>
  <c r="U141" i="2"/>
  <c r="S141" i="2"/>
  <c r="L140" i="2"/>
  <c r="K140" i="2"/>
  <c r="G140" i="2"/>
  <c r="F140" i="2"/>
  <c r="D140" i="2"/>
  <c r="A140" i="2"/>
  <c r="U139" i="2"/>
  <c r="S139" i="2"/>
  <c r="U138" i="2"/>
  <c r="S138" i="2"/>
  <c r="R138" i="2"/>
  <c r="L138" i="2"/>
  <c r="K138" i="2"/>
  <c r="G138" i="2"/>
  <c r="F138" i="2"/>
  <c r="D138" i="2"/>
  <c r="A138" i="2"/>
  <c r="U137" i="2"/>
  <c r="U136" i="2"/>
  <c r="T136" i="2"/>
  <c r="K136" i="2"/>
  <c r="F136" i="2"/>
  <c r="H20" i="32" s="1"/>
  <c r="D136" i="2"/>
  <c r="H21" i="32" s="1"/>
  <c r="A136" i="2"/>
  <c r="U135" i="2"/>
  <c r="S135" i="2"/>
  <c r="Q135" i="2"/>
  <c r="T134" i="2"/>
  <c r="R134" i="2"/>
  <c r="Z113" i="2"/>
  <c r="Y113" i="2"/>
  <c r="X113" i="2"/>
  <c r="W113" i="2"/>
  <c r="V113" i="2"/>
  <c r="U113" i="2"/>
  <c r="T113" i="2"/>
  <c r="S113" i="2"/>
  <c r="O113" i="2"/>
  <c r="K113" i="2"/>
  <c r="Z112" i="2"/>
  <c r="Y112" i="2"/>
  <c r="X112" i="2"/>
  <c r="W112" i="2"/>
  <c r="V112" i="2"/>
  <c r="U112" i="2"/>
  <c r="T112" i="2"/>
  <c r="S112" i="2"/>
  <c r="O112" i="2"/>
  <c r="K112" i="2"/>
  <c r="Z111" i="2"/>
  <c r="Y111" i="2"/>
  <c r="X111" i="2"/>
  <c r="W111" i="2"/>
  <c r="V111" i="2"/>
  <c r="U111" i="2"/>
  <c r="T111" i="2"/>
  <c r="S111" i="2"/>
  <c r="O111" i="2"/>
  <c r="K111" i="2"/>
  <c r="Z110" i="2"/>
  <c r="Y110" i="2"/>
  <c r="X110" i="2"/>
  <c r="W110" i="2"/>
  <c r="V110" i="2"/>
  <c r="U110" i="2"/>
  <c r="T110" i="2"/>
  <c r="S110" i="2"/>
  <c r="O110" i="2"/>
  <c r="K110" i="2"/>
  <c r="Z109" i="2"/>
  <c r="Y109" i="2"/>
  <c r="X109" i="2"/>
  <c r="W109" i="2"/>
  <c r="V109" i="2"/>
  <c r="U109" i="2"/>
  <c r="T109" i="2"/>
  <c r="S109" i="2"/>
  <c r="O109" i="2"/>
  <c r="K109" i="2"/>
  <c r="Z108" i="2"/>
  <c r="Y108" i="2"/>
  <c r="X108" i="2"/>
  <c r="W108" i="2"/>
  <c r="V108" i="2"/>
  <c r="U108" i="2"/>
  <c r="T108" i="2"/>
  <c r="S108" i="2"/>
  <c r="O108" i="2"/>
  <c r="K108" i="2"/>
  <c r="Z107" i="2"/>
  <c r="Y107" i="2"/>
  <c r="X107" i="2"/>
  <c r="W107" i="2"/>
  <c r="V107" i="2"/>
  <c r="U107" i="2"/>
  <c r="T107" i="2"/>
  <c r="S107" i="2"/>
  <c r="O107" i="2"/>
  <c r="K107" i="2"/>
  <c r="Z106" i="2"/>
  <c r="Y106" i="2"/>
  <c r="X106" i="2"/>
  <c r="W106" i="2"/>
  <c r="V106" i="2"/>
  <c r="U22" i="2" s="1"/>
  <c r="U106" i="2"/>
  <c r="T106" i="2"/>
  <c r="S106" i="2"/>
  <c r="O106" i="2"/>
  <c r="K106" i="2"/>
  <c r="Z105" i="2"/>
  <c r="Y105" i="2"/>
  <c r="X105" i="2"/>
  <c r="W105" i="2"/>
  <c r="V105" i="2"/>
  <c r="U105" i="2"/>
  <c r="T105" i="2"/>
  <c r="S105" i="2"/>
  <c r="O105" i="2"/>
  <c r="K105" i="2"/>
  <c r="Z104" i="2"/>
  <c r="Y104" i="2"/>
  <c r="X104" i="2"/>
  <c r="U24" i="2" s="1"/>
  <c r="W104" i="2"/>
  <c r="V104" i="2"/>
  <c r="U104" i="2"/>
  <c r="T104" i="2"/>
  <c r="S104" i="2"/>
  <c r="O104" i="2"/>
  <c r="K104" i="2"/>
  <c r="Z103" i="2"/>
  <c r="U26" i="2" s="1"/>
  <c r="Y103" i="2"/>
  <c r="X103" i="2"/>
  <c r="W103" i="2"/>
  <c r="V103" i="2"/>
  <c r="U103" i="2"/>
  <c r="T103" i="2"/>
  <c r="U20" i="2" s="1"/>
  <c r="S103" i="2"/>
  <c r="O103" i="2"/>
  <c r="K103" i="2"/>
  <c r="A103" i="2"/>
  <c r="Z102" i="2"/>
  <c r="Y102" i="2"/>
  <c r="U25" i="2" s="1"/>
  <c r="X102" i="2"/>
  <c r="W102" i="2"/>
  <c r="U23" i="2" s="1"/>
  <c r="V102" i="2"/>
  <c r="U102" i="2"/>
  <c r="U21" i="2" s="1"/>
  <c r="T102" i="2"/>
  <c r="S102" i="2"/>
  <c r="O102" i="2"/>
  <c r="K102" i="2"/>
  <c r="Z101" i="2"/>
  <c r="Y101" i="2"/>
  <c r="X101" i="2"/>
  <c r="W101" i="2"/>
  <c r="V101" i="2"/>
  <c r="U101" i="2"/>
  <c r="T101" i="2"/>
  <c r="S101" i="2"/>
  <c r="O101" i="2"/>
  <c r="K101" i="2"/>
  <c r="Z100" i="2"/>
  <c r="Y100" i="2"/>
  <c r="X100" i="2"/>
  <c r="W100" i="2"/>
  <c r="V100" i="2"/>
  <c r="U100" i="2"/>
  <c r="T100" i="2"/>
  <c r="S100" i="2"/>
  <c r="O100" i="2"/>
  <c r="K100" i="2"/>
  <c r="Z99" i="2"/>
  <c r="Y99" i="2"/>
  <c r="X99" i="2"/>
  <c r="W99" i="2"/>
  <c r="V99" i="2"/>
  <c r="U99" i="2"/>
  <c r="T99" i="2"/>
  <c r="S99" i="2"/>
  <c r="O99" i="2"/>
  <c r="K99" i="2"/>
  <c r="Z98" i="2"/>
  <c r="Y98" i="2"/>
  <c r="X98" i="2"/>
  <c r="W98" i="2"/>
  <c r="V98" i="2"/>
  <c r="U98" i="2"/>
  <c r="T98" i="2"/>
  <c r="S98" i="2"/>
  <c r="O98" i="2"/>
  <c r="K98" i="2"/>
  <c r="Z97" i="2"/>
  <c r="Y97" i="2"/>
  <c r="X97" i="2"/>
  <c r="W97" i="2"/>
  <c r="V97" i="2"/>
  <c r="U97" i="2"/>
  <c r="T97" i="2"/>
  <c r="S97" i="2"/>
  <c r="O97" i="2"/>
  <c r="K97" i="2"/>
  <c r="Z96" i="2"/>
  <c r="Y96" i="2"/>
  <c r="X96" i="2"/>
  <c r="W96" i="2"/>
  <c r="V96" i="2"/>
  <c r="U96" i="2"/>
  <c r="T96" i="2"/>
  <c r="S96" i="2"/>
  <c r="O96" i="2"/>
  <c r="K96" i="2"/>
  <c r="Z95" i="2"/>
  <c r="Y95" i="2"/>
  <c r="X95" i="2"/>
  <c r="W95" i="2"/>
  <c r="V95" i="2"/>
  <c r="U95" i="2"/>
  <c r="T21" i="2" s="1"/>
  <c r="T95" i="2"/>
  <c r="S95" i="2"/>
  <c r="O95" i="2"/>
  <c r="K95" i="2"/>
  <c r="Z94" i="2"/>
  <c r="Y94" i="2"/>
  <c r="X94" i="2"/>
  <c r="W94" i="2"/>
  <c r="T23" i="2" s="1"/>
  <c r="V94" i="2"/>
  <c r="U94" i="2"/>
  <c r="T94" i="2"/>
  <c r="S94" i="2"/>
  <c r="O94" i="2"/>
  <c r="K94" i="2"/>
  <c r="Z93" i="2"/>
  <c r="Y93" i="2"/>
  <c r="T25" i="2" s="1"/>
  <c r="X93" i="2"/>
  <c r="W93" i="2"/>
  <c r="V93" i="2"/>
  <c r="U93" i="2"/>
  <c r="T93" i="2"/>
  <c r="S93" i="2"/>
  <c r="O93" i="2"/>
  <c r="K93" i="2"/>
  <c r="Z92" i="2"/>
  <c r="Y92" i="2"/>
  <c r="X92" i="2"/>
  <c r="W92" i="2"/>
  <c r="V92" i="2"/>
  <c r="U92" i="2"/>
  <c r="T92" i="2"/>
  <c r="S92" i="2"/>
  <c r="T19" i="2" s="1"/>
  <c r="O92" i="2"/>
  <c r="K92" i="2"/>
  <c r="A92" i="2"/>
  <c r="Z91" i="2"/>
  <c r="Y91" i="2"/>
  <c r="X91" i="2"/>
  <c r="W91" i="2"/>
  <c r="V91" i="2"/>
  <c r="T22" i="2" s="1"/>
  <c r="U91" i="2"/>
  <c r="T91" i="2"/>
  <c r="S91" i="2"/>
  <c r="O91" i="2"/>
  <c r="K91" i="2"/>
  <c r="Z90" i="2"/>
  <c r="Y90" i="2"/>
  <c r="X90" i="2"/>
  <c r="W90" i="2"/>
  <c r="V90" i="2"/>
  <c r="U90" i="2"/>
  <c r="T90" i="2"/>
  <c r="S90" i="2"/>
  <c r="O90" i="2"/>
  <c r="K90" i="2"/>
  <c r="Z89" i="2"/>
  <c r="Y89" i="2"/>
  <c r="X89" i="2"/>
  <c r="W89" i="2"/>
  <c r="V89" i="2"/>
  <c r="U89" i="2"/>
  <c r="T89" i="2"/>
  <c r="S89" i="2"/>
  <c r="O89" i="2"/>
  <c r="K89" i="2"/>
  <c r="Z88" i="2"/>
  <c r="Y88" i="2"/>
  <c r="X88" i="2"/>
  <c r="W88" i="2"/>
  <c r="V88" i="2"/>
  <c r="U88" i="2"/>
  <c r="T88" i="2"/>
  <c r="S88" i="2"/>
  <c r="O88" i="2"/>
  <c r="K88" i="2"/>
  <c r="Z87" i="2"/>
  <c r="Y87" i="2"/>
  <c r="X87" i="2"/>
  <c r="W87" i="2"/>
  <c r="V87" i="2"/>
  <c r="U87" i="2"/>
  <c r="T87" i="2"/>
  <c r="S87" i="2"/>
  <c r="O87" i="2"/>
  <c r="K87" i="2"/>
  <c r="Z86" i="2"/>
  <c r="Y86" i="2"/>
  <c r="X86" i="2"/>
  <c r="W86" i="2"/>
  <c r="V86" i="2"/>
  <c r="U86" i="2"/>
  <c r="T86" i="2"/>
  <c r="S86" i="2"/>
  <c r="O86" i="2"/>
  <c r="K86" i="2"/>
  <c r="Z85" i="2"/>
  <c r="Y85" i="2"/>
  <c r="X85" i="2"/>
  <c r="W85" i="2"/>
  <c r="V85" i="2"/>
  <c r="U85" i="2"/>
  <c r="T85" i="2"/>
  <c r="S85" i="2"/>
  <c r="O85" i="2"/>
  <c r="K85" i="2"/>
  <c r="Z84" i="2"/>
  <c r="Y84" i="2"/>
  <c r="X84" i="2"/>
  <c r="W84" i="2"/>
  <c r="V84" i="2"/>
  <c r="U84" i="2"/>
  <c r="T84" i="2"/>
  <c r="S84" i="2"/>
  <c r="O84" i="2"/>
  <c r="K84" i="2"/>
  <c r="Z83" i="2"/>
  <c r="Y83" i="2"/>
  <c r="X83" i="2"/>
  <c r="W83" i="2"/>
  <c r="V83" i="2"/>
  <c r="U83" i="2"/>
  <c r="T83" i="2"/>
  <c r="S83" i="2"/>
  <c r="O83" i="2"/>
  <c r="K83" i="2"/>
  <c r="Z82" i="2"/>
  <c r="S26" i="2" s="1"/>
  <c r="Y82" i="2"/>
  <c r="X82" i="2"/>
  <c r="W82" i="2"/>
  <c r="V82" i="2"/>
  <c r="U82" i="2"/>
  <c r="T82" i="2"/>
  <c r="S82" i="2"/>
  <c r="O82" i="2"/>
  <c r="K82" i="2"/>
  <c r="Z81" i="2"/>
  <c r="Y81" i="2"/>
  <c r="X81" i="2"/>
  <c r="S24" i="2" s="1"/>
  <c r="W81" i="2"/>
  <c r="V81" i="2"/>
  <c r="S22" i="2" s="1"/>
  <c r="U81" i="2"/>
  <c r="T81" i="2"/>
  <c r="S20" i="2" s="1"/>
  <c r="S81" i="2"/>
  <c r="O81" i="2"/>
  <c r="K81" i="2"/>
  <c r="C81" i="2"/>
  <c r="B82" i="2" s="1"/>
  <c r="C82" i="2" s="1"/>
  <c r="B83" i="2" s="1"/>
  <c r="C83" i="2" s="1"/>
  <c r="B84" i="2" s="1"/>
  <c r="C84" i="2" s="1"/>
  <c r="B85" i="2" s="1"/>
  <c r="C85" i="2" s="1"/>
  <c r="B86" i="2" s="1"/>
  <c r="C86" i="2" s="1"/>
  <c r="B87" i="2" s="1"/>
  <c r="C87" i="2" s="1"/>
  <c r="B88" i="2" s="1"/>
  <c r="C88" i="2" s="1"/>
  <c r="B89" i="2" s="1"/>
  <c r="C89" i="2" s="1"/>
  <c r="B90" i="2" s="1"/>
  <c r="C90" i="2" s="1"/>
  <c r="B91" i="2" s="1"/>
  <c r="C91" i="2" s="1"/>
  <c r="B81" i="2"/>
  <c r="A81" i="2"/>
  <c r="Z80" i="2"/>
  <c r="Y80" i="2"/>
  <c r="S25" i="2" s="1"/>
  <c r="X80" i="2"/>
  <c r="W80" i="2"/>
  <c r="V80" i="2"/>
  <c r="U80" i="2"/>
  <c r="S21" i="2" s="1"/>
  <c r="T80" i="2"/>
  <c r="S80" i="2"/>
  <c r="O80" i="2"/>
  <c r="K80" i="2"/>
  <c r="Z79" i="2"/>
  <c r="Y79" i="2"/>
  <c r="X79" i="2"/>
  <c r="W79" i="2"/>
  <c r="V79" i="2"/>
  <c r="U79" i="2"/>
  <c r="T79" i="2"/>
  <c r="S79" i="2"/>
  <c r="O79" i="2"/>
  <c r="K79" i="2"/>
  <c r="Z78" i="2"/>
  <c r="Y78" i="2"/>
  <c r="X78" i="2"/>
  <c r="W78" i="2"/>
  <c r="V78" i="2"/>
  <c r="U78" i="2"/>
  <c r="T78" i="2"/>
  <c r="S78" i="2"/>
  <c r="O78" i="2"/>
  <c r="K78" i="2"/>
  <c r="Z77" i="2"/>
  <c r="Y77" i="2"/>
  <c r="X77" i="2"/>
  <c r="W77" i="2"/>
  <c r="V77" i="2"/>
  <c r="U77" i="2"/>
  <c r="T77" i="2"/>
  <c r="S77" i="2"/>
  <c r="O77" i="2"/>
  <c r="K77" i="2"/>
  <c r="Z76" i="2"/>
  <c r="Y76" i="2"/>
  <c r="X76" i="2"/>
  <c r="W76" i="2"/>
  <c r="V76" i="2"/>
  <c r="U76" i="2"/>
  <c r="T76" i="2"/>
  <c r="S76" i="2"/>
  <c r="O76" i="2"/>
  <c r="K76" i="2"/>
  <c r="Z75" i="2"/>
  <c r="Y75" i="2"/>
  <c r="X75" i="2"/>
  <c r="W75" i="2"/>
  <c r="V75" i="2"/>
  <c r="U75" i="2"/>
  <c r="T75" i="2"/>
  <c r="S75" i="2"/>
  <c r="O75" i="2"/>
  <c r="K75" i="2"/>
  <c r="Z74" i="2"/>
  <c r="Y74" i="2"/>
  <c r="X74" i="2"/>
  <c r="W74" i="2"/>
  <c r="V74" i="2"/>
  <c r="U74" i="2"/>
  <c r="T74" i="2"/>
  <c r="S74" i="2"/>
  <c r="O74" i="2"/>
  <c r="K74" i="2"/>
  <c r="Z73" i="2"/>
  <c r="Y73" i="2"/>
  <c r="X73" i="2"/>
  <c r="W73" i="2"/>
  <c r="V73" i="2"/>
  <c r="U73" i="2"/>
  <c r="T73" i="2"/>
  <c r="S73" i="2"/>
  <c r="O73" i="2"/>
  <c r="K73" i="2"/>
  <c r="Z72" i="2"/>
  <c r="Y72" i="2"/>
  <c r="X72" i="2"/>
  <c r="W72" i="2"/>
  <c r="V72" i="2"/>
  <c r="U72" i="2"/>
  <c r="T72" i="2"/>
  <c r="S72" i="2"/>
  <c r="O72" i="2"/>
  <c r="K72" i="2"/>
  <c r="Z71" i="2"/>
  <c r="Y71" i="2"/>
  <c r="X71" i="2"/>
  <c r="W71" i="2"/>
  <c r="V71" i="2"/>
  <c r="U71" i="2"/>
  <c r="T71" i="2"/>
  <c r="S71" i="2"/>
  <c r="O71" i="2"/>
  <c r="K71" i="2"/>
  <c r="Z70" i="2"/>
  <c r="Y70" i="2"/>
  <c r="X70" i="2"/>
  <c r="W70" i="2"/>
  <c r="V70" i="2"/>
  <c r="U70" i="2"/>
  <c r="T70" i="2"/>
  <c r="S70" i="2"/>
  <c r="R19" i="2" s="1"/>
  <c r="O70" i="2"/>
  <c r="K70" i="2"/>
  <c r="B70" i="2"/>
  <c r="C70" i="2" s="1"/>
  <c r="B71" i="2" s="1"/>
  <c r="C71" i="2" s="1"/>
  <c r="B72" i="2" s="1"/>
  <c r="C72" i="2" s="1"/>
  <c r="B73" i="2" s="1"/>
  <c r="C73" i="2" s="1"/>
  <c r="B74" i="2" s="1"/>
  <c r="C74" i="2" s="1"/>
  <c r="B75" i="2" s="1"/>
  <c r="C75" i="2" s="1"/>
  <c r="B76" i="2" s="1"/>
  <c r="C76" i="2" s="1"/>
  <c r="B77" i="2" s="1"/>
  <c r="C77" i="2" s="1"/>
  <c r="B78" i="2" s="1"/>
  <c r="C78" i="2" s="1"/>
  <c r="B79" i="2" s="1"/>
  <c r="C79" i="2" s="1"/>
  <c r="B80" i="2" s="1"/>
  <c r="C80" i="2" s="1"/>
  <c r="A70" i="2"/>
  <c r="Z69" i="2"/>
  <c r="Y69" i="2"/>
  <c r="X69" i="2"/>
  <c r="W69" i="2"/>
  <c r="V69" i="2"/>
  <c r="U69" i="2"/>
  <c r="T69" i="2"/>
  <c r="S69" i="2"/>
  <c r="O69" i="2"/>
  <c r="K69" i="2"/>
  <c r="Z68" i="2"/>
  <c r="Y68" i="2"/>
  <c r="X68" i="2"/>
  <c r="W68" i="2"/>
  <c r="V68" i="2"/>
  <c r="U68" i="2"/>
  <c r="T68" i="2"/>
  <c r="S68" i="2"/>
  <c r="O68" i="2"/>
  <c r="K68" i="2"/>
  <c r="Z67" i="2"/>
  <c r="Y67" i="2"/>
  <c r="X67" i="2"/>
  <c r="W67" i="2"/>
  <c r="V67" i="2"/>
  <c r="U67" i="2"/>
  <c r="T67" i="2"/>
  <c r="S67" i="2"/>
  <c r="O67" i="2"/>
  <c r="K67" i="2"/>
  <c r="Z66" i="2"/>
  <c r="Y66" i="2"/>
  <c r="X66" i="2"/>
  <c r="W66" i="2"/>
  <c r="V66" i="2"/>
  <c r="U66" i="2"/>
  <c r="T66" i="2"/>
  <c r="S66" i="2"/>
  <c r="O66" i="2"/>
  <c r="K66" i="2"/>
  <c r="Z65" i="2"/>
  <c r="Y65" i="2"/>
  <c r="X65" i="2"/>
  <c r="W65" i="2"/>
  <c r="V65" i="2"/>
  <c r="U65" i="2"/>
  <c r="T65" i="2"/>
  <c r="S65" i="2"/>
  <c r="O65" i="2"/>
  <c r="K65" i="2"/>
  <c r="Z64" i="2"/>
  <c r="Y64" i="2"/>
  <c r="X64" i="2"/>
  <c r="W64" i="2"/>
  <c r="V64" i="2"/>
  <c r="U64" i="2"/>
  <c r="T64" i="2"/>
  <c r="S64" i="2"/>
  <c r="O64" i="2"/>
  <c r="K64" i="2"/>
  <c r="Z63" i="2"/>
  <c r="Y63" i="2"/>
  <c r="X63" i="2"/>
  <c r="W63" i="2"/>
  <c r="V63" i="2"/>
  <c r="U63" i="2"/>
  <c r="T63" i="2"/>
  <c r="S63" i="2"/>
  <c r="O63" i="2"/>
  <c r="K63" i="2"/>
  <c r="Z62" i="2"/>
  <c r="Y62" i="2"/>
  <c r="X62" i="2"/>
  <c r="W62" i="2"/>
  <c r="V62" i="2"/>
  <c r="U62" i="2"/>
  <c r="T62" i="2"/>
  <c r="S62" i="2"/>
  <c r="O62" i="2"/>
  <c r="K62" i="2"/>
  <c r="Z61" i="2"/>
  <c r="Y61" i="2"/>
  <c r="X61" i="2"/>
  <c r="W61" i="2"/>
  <c r="V61" i="2"/>
  <c r="U61" i="2"/>
  <c r="T61" i="2"/>
  <c r="S61" i="2"/>
  <c r="O61" i="2"/>
  <c r="K61" i="2"/>
  <c r="Z60" i="2"/>
  <c r="Y60" i="2"/>
  <c r="X60" i="2"/>
  <c r="W60" i="2"/>
  <c r="V60" i="2"/>
  <c r="U60" i="2"/>
  <c r="T60" i="2"/>
  <c r="Q20" i="2" s="1"/>
  <c r="S60" i="2"/>
  <c r="O60" i="2"/>
  <c r="K60" i="2"/>
  <c r="Z59" i="2"/>
  <c r="Q26" i="2" s="1"/>
  <c r="Y59" i="2"/>
  <c r="X59" i="2"/>
  <c r="Q24" i="2" s="1"/>
  <c r="W59" i="2"/>
  <c r="V59" i="2"/>
  <c r="Q22" i="2" s="1"/>
  <c r="U59" i="2"/>
  <c r="T59" i="2"/>
  <c r="S59" i="2"/>
  <c r="O59" i="2"/>
  <c r="K59" i="2"/>
  <c r="C59" i="2"/>
  <c r="B60" i="2" s="1"/>
  <c r="C60" i="2" s="1"/>
  <c r="B61" i="2" s="1"/>
  <c r="C61" i="2" s="1"/>
  <c r="B62" i="2" s="1"/>
  <c r="C62" i="2" s="1"/>
  <c r="B63" i="2" s="1"/>
  <c r="C63" i="2" s="1"/>
  <c r="B64" i="2" s="1"/>
  <c r="C64" i="2" s="1"/>
  <c r="B65" i="2" s="1"/>
  <c r="C65" i="2" s="1"/>
  <c r="B66" i="2" s="1"/>
  <c r="C66" i="2" s="1"/>
  <c r="B67" i="2" s="1"/>
  <c r="C67" i="2" s="1"/>
  <c r="B68" i="2" s="1"/>
  <c r="C68" i="2" s="1"/>
  <c r="B69" i="2" s="1"/>
  <c r="C69" i="2" s="1"/>
  <c r="B59" i="2"/>
  <c r="A59" i="2"/>
  <c r="Z58" i="2"/>
  <c r="Y58" i="2"/>
  <c r="X58" i="2"/>
  <c r="W58" i="2"/>
  <c r="Q23" i="2" s="1"/>
  <c r="V58" i="2"/>
  <c r="U58" i="2"/>
  <c r="Q21" i="2" s="1"/>
  <c r="T58" i="2"/>
  <c r="S58" i="2"/>
  <c r="O58" i="2"/>
  <c r="K58" i="2"/>
  <c r="Z57" i="2"/>
  <c r="Y57" i="2"/>
  <c r="X57" i="2"/>
  <c r="W57" i="2"/>
  <c r="V57" i="2"/>
  <c r="U57" i="2"/>
  <c r="T57" i="2"/>
  <c r="S57" i="2"/>
  <c r="O57" i="2"/>
  <c r="K57" i="2"/>
  <c r="Z56" i="2"/>
  <c r="Y56" i="2"/>
  <c r="X56" i="2"/>
  <c r="W56" i="2"/>
  <c r="V56" i="2"/>
  <c r="U56" i="2"/>
  <c r="T56" i="2"/>
  <c r="S56" i="2"/>
  <c r="O56" i="2"/>
  <c r="K56" i="2"/>
  <c r="Z55" i="2"/>
  <c r="Y55" i="2"/>
  <c r="X55" i="2"/>
  <c r="W55" i="2"/>
  <c r="V55" i="2"/>
  <c r="U55" i="2"/>
  <c r="T55" i="2"/>
  <c r="S55" i="2"/>
  <c r="O55" i="2"/>
  <c r="K55" i="2"/>
  <c r="Z54" i="2"/>
  <c r="Y54" i="2"/>
  <c r="X54" i="2"/>
  <c r="W54" i="2"/>
  <c r="V54" i="2"/>
  <c r="U54" i="2"/>
  <c r="T54" i="2"/>
  <c r="S54" i="2"/>
  <c r="O54" i="2"/>
  <c r="K54" i="2"/>
  <c r="Z53" i="2"/>
  <c r="Y53" i="2"/>
  <c r="X53" i="2"/>
  <c r="W53" i="2"/>
  <c r="V53" i="2"/>
  <c r="T53" i="2"/>
  <c r="S53" i="2"/>
  <c r="O53" i="2"/>
  <c r="K53" i="2"/>
  <c r="U53" i="2" s="1"/>
  <c r="Z52" i="2"/>
  <c r="Y52" i="2"/>
  <c r="X52" i="2"/>
  <c r="W52" i="2"/>
  <c r="V52" i="2"/>
  <c r="T52" i="2"/>
  <c r="S52" i="2"/>
  <c r="O52" i="2"/>
  <c r="K52" i="2"/>
  <c r="U52" i="2" s="1"/>
  <c r="Z51" i="2"/>
  <c r="Y51" i="2"/>
  <c r="X51" i="2"/>
  <c r="W51" i="2"/>
  <c r="V51" i="2"/>
  <c r="T51" i="2"/>
  <c r="S51" i="2"/>
  <c r="O51" i="2"/>
  <c r="K51" i="2"/>
  <c r="U51" i="2" s="1"/>
  <c r="Z50" i="2"/>
  <c r="Y50" i="2"/>
  <c r="X50" i="2"/>
  <c r="W50" i="2"/>
  <c r="V50" i="2"/>
  <c r="U50" i="2"/>
  <c r="T50" i="2"/>
  <c r="O50" i="2"/>
  <c r="K50" i="2"/>
  <c r="S50" i="2" s="1"/>
  <c r="Z49" i="2"/>
  <c r="Y49" i="2"/>
  <c r="X49" i="2"/>
  <c r="W49" i="2"/>
  <c r="V49" i="2"/>
  <c r="U49" i="2"/>
  <c r="T49" i="2"/>
  <c r="S49" i="2"/>
  <c r="O49" i="2"/>
  <c r="K49" i="2"/>
  <c r="Z48" i="2"/>
  <c r="Y48" i="2"/>
  <c r="X48" i="2"/>
  <c r="W48" i="2"/>
  <c r="V48" i="2"/>
  <c r="U48" i="2"/>
  <c r="T48" i="2"/>
  <c r="O48" i="2"/>
  <c r="K48" i="2"/>
  <c r="S48" i="2" s="1"/>
  <c r="Z47" i="2"/>
  <c r="Y47" i="2"/>
  <c r="X47" i="2"/>
  <c r="W47" i="2"/>
  <c r="V47" i="2"/>
  <c r="U47" i="2"/>
  <c r="T47" i="2"/>
  <c r="O47" i="2"/>
  <c r="K47" i="2"/>
  <c r="S47" i="2" s="1"/>
  <c r="B47" i="2"/>
  <c r="C47" i="2" s="1"/>
  <c r="B48" i="2" s="1"/>
  <c r="C48" i="2" s="1"/>
  <c r="B49" i="2" s="1"/>
  <c r="C49" i="2" s="1"/>
  <c r="B50" i="2" s="1"/>
  <c r="C50" i="2" s="1"/>
  <c r="B51" i="2" s="1"/>
  <c r="C51" i="2" s="1"/>
  <c r="B52" i="2" s="1"/>
  <c r="C52" i="2" s="1"/>
  <c r="B53" i="2" s="1"/>
  <c r="C53" i="2" s="1"/>
  <c r="B54" i="2" s="1"/>
  <c r="C54" i="2" s="1"/>
  <c r="B55" i="2" s="1"/>
  <c r="C55" i="2" s="1"/>
  <c r="B56" i="2" s="1"/>
  <c r="C56" i="2" s="1"/>
  <c r="B57" i="2" s="1"/>
  <c r="C57" i="2" s="1"/>
  <c r="B58" i="2" s="1"/>
  <c r="C58" i="2" s="1"/>
  <c r="A47" i="2"/>
  <c r="L43" i="2"/>
  <c r="K42" i="2"/>
  <c r="K41" i="2"/>
  <c r="K40" i="2"/>
  <c r="K39" i="2"/>
  <c r="K38" i="2"/>
  <c r="K37" i="2"/>
  <c r="K43" i="2" s="1"/>
  <c r="L31" i="2"/>
  <c r="K31" i="2"/>
  <c r="G31" i="2"/>
  <c r="F31" i="2"/>
  <c r="D31" i="2"/>
  <c r="A31" i="2"/>
  <c r="L29" i="2"/>
  <c r="K29" i="2"/>
  <c r="G29" i="2"/>
  <c r="F29" i="2"/>
  <c r="D29" i="2"/>
  <c r="A29" i="2"/>
  <c r="K27" i="2"/>
  <c r="G27" i="2"/>
  <c r="F27" i="2"/>
  <c r="D27" i="2"/>
  <c r="A27" i="2"/>
  <c r="T26" i="2"/>
  <c r="R26" i="2"/>
  <c r="R25" i="2"/>
  <c r="Q25" i="2"/>
  <c r="K25" i="2"/>
  <c r="G25" i="2"/>
  <c r="F25" i="2"/>
  <c r="D25" i="2"/>
  <c r="A25" i="2"/>
  <c r="T24" i="2"/>
  <c r="R24" i="2"/>
  <c r="S23" i="2"/>
  <c r="R23" i="2"/>
  <c r="K23" i="2"/>
  <c r="G23" i="2"/>
  <c r="F23" i="2"/>
  <c r="D23" i="2"/>
  <c r="A23" i="2"/>
  <c r="R22" i="2"/>
  <c r="R21" i="2"/>
  <c r="K21" i="2"/>
  <c r="H3" i="32" s="1"/>
  <c r="G21" i="2"/>
  <c r="F21" i="2"/>
  <c r="D21" i="2"/>
  <c r="H5" i="32" s="1"/>
  <c r="H37" i="32" s="1"/>
  <c r="A21" i="2"/>
  <c r="T20" i="2"/>
  <c r="R20" i="2"/>
  <c r="U19" i="2"/>
  <c r="H31" i="2" s="1"/>
  <c r="J31" i="2" s="1"/>
  <c r="L32" i="2" s="1"/>
  <c r="S19" i="2"/>
  <c r="Q19" i="2"/>
  <c r="H23" i="20" l="1"/>
  <c r="S19" i="20"/>
  <c r="Z5" i="32"/>
  <c r="Z37" i="32" s="1"/>
  <c r="J23" i="20"/>
  <c r="L24" i="20" s="1"/>
  <c r="G31" i="20"/>
  <c r="R24" i="20"/>
  <c r="G146" i="20"/>
  <c r="R138" i="20"/>
  <c r="T134" i="20"/>
  <c r="Z36" i="32"/>
  <c r="G21" i="20"/>
  <c r="Z3" i="32"/>
  <c r="S114" i="20"/>
  <c r="R25" i="20"/>
  <c r="S229" i="20"/>
  <c r="S137" i="20"/>
  <c r="L21" i="20"/>
  <c r="L27" i="20"/>
  <c r="K43" i="20"/>
  <c r="T114" i="20"/>
  <c r="L23" i="20"/>
  <c r="L25" i="20"/>
  <c r="U114" i="20"/>
  <c r="Q21" i="20"/>
  <c r="Q27" i="20" s="1"/>
  <c r="I23" i="20" s="1"/>
  <c r="Z20" i="32"/>
  <c r="K158" i="20"/>
  <c r="P136" i="20"/>
  <c r="V136" i="20" s="1"/>
  <c r="Z25" i="32" s="1"/>
  <c r="T136" i="20"/>
  <c r="T140" i="20"/>
  <c r="U135" i="20"/>
  <c r="P23" i="20"/>
  <c r="V114" i="20"/>
  <c r="T20" i="20"/>
  <c r="T24" i="20"/>
  <c r="U19" i="20"/>
  <c r="U23" i="20"/>
  <c r="Z19" i="32"/>
  <c r="Z35" i="32" s="1"/>
  <c r="V229" i="20"/>
  <c r="Q135" i="20"/>
  <c r="G144" i="20"/>
  <c r="P140" i="20"/>
  <c r="R134" i="20"/>
  <c r="X114" i="20"/>
  <c r="H136" i="20"/>
  <c r="X229" i="20"/>
  <c r="V139" i="20"/>
  <c r="Z28" i="32" s="1"/>
  <c r="U137" i="20"/>
  <c r="U142" i="20" s="1"/>
  <c r="I146" i="20" s="1"/>
  <c r="U141" i="20"/>
  <c r="V141" i="20" s="1"/>
  <c r="Z30" i="32" s="1"/>
  <c r="P26" i="20"/>
  <c r="T26" i="20"/>
  <c r="U21" i="20"/>
  <c r="U25" i="20"/>
  <c r="P139" i="20"/>
  <c r="Z229" i="20"/>
  <c r="R135" i="20"/>
  <c r="Q25" i="20"/>
  <c r="R20" i="20"/>
  <c r="R27" i="20" s="1"/>
  <c r="I25" i="20" s="1"/>
  <c r="Q140" i="20"/>
  <c r="K158" i="19"/>
  <c r="T165" i="19"/>
  <c r="P135" i="19" s="1"/>
  <c r="V135" i="19" s="1"/>
  <c r="Y24" i="32" s="1"/>
  <c r="P137" i="19"/>
  <c r="V137" i="19" s="1"/>
  <c r="Y26" i="32" s="1"/>
  <c r="P141" i="19"/>
  <c r="V141" i="19" s="1"/>
  <c r="Y30" i="32" s="1"/>
  <c r="P134" i="19"/>
  <c r="H136" i="19" s="1"/>
  <c r="J136" i="19" s="1"/>
  <c r="P138" i="19"/>
  <c r="V138" i="19" s="1"/>
  <c r="Y27" i="32" s="1"/>
  <c r="P139" i="19"/>
  <c r="V139" i="19" s="1"/>
  <c r="Y28" i="32" s="1"/>
  <c r="P140" i="19"/>
  <c r="V140" i="19" s="1"/>
  <c r="Y29" i="32" s="1"/>
  <c r="S229" i="19"/>
  <c r="W229" i="19"/>
  <c r="X229" i="19"/>
  <c r="V229" i="19"/>
  <c r="Z229" i="19"/>
  <c r="P136" i="19"/>
  <c r="V136" i="19" s="1"/>
  <c r="Y25" i="32" s="1"/>
  <c r="Y229" i="19"/>
  <c r="Y21" i="32"/>
  <c r="Y37" i="32" s="1"/>
  <c r="Y20" i="32"/>
  <c r="G23" i="19"/>
  <c r="Y3" i="32"/>
  <c r="Y35" i="32" s="1"/>
  <c r="Q26" i="19"/>
  <c r="Q20" i="19"/>
  <c r="V20" i="19" s="1"/>
  <c r="Y8" i="32" s="1"/>
  <c r="W114" i="19"/>
  <c r="Q21" i="19"/>
  <c r="V21" i="19" s="1"/>
  <c r="Y9" i="32" s="1"/>
  <c r="V114" i="19"/>
  <c r="Q22" i="19"/>
  <c r="V22" i="19" s="1"/>
  <c r="Y10" i="32" s="1"/>
  <c r="Q19" i="19"/>
  <c r="V19" i="19" s="1"/>
  <c r="Y7" i="32" s="1"/>
  <c r="Q25" i="19"/>
  <c r="V25" i="19" s="1"/>
  <c r="Y13" i="32" s="1"/>
  <c r="Q24" i="19"/>
  <c r="Q23" i="19"/>
  <c r="V23" i="19" s="1"/>
  <c r="Y11" i="32" s="1"/>
  <c r="X114" i="19"/>
  <c r="Y4" i="32"/>
  <c r="K43" i="19"/>
  <c r="P136" i="18"/>
  <c r="P140" i="18"/>
  <c r="V140" i="18" s="1"/>
  <c r="X29" i="32" s="1"/>
  <c r="P139" i="18"/>
  <c r="P137" i="18"/>
  <c r="V137" i="18" s="1"/>
  <c r="X26" i="32" s="1"/>
  <c r="P141" i="18"/>
  <c r="V141" i="18" s="1"/>
  <c r="X30" i="32" s="1"/>
  <c r="P138" i="18"/>
  <c r="T134" i="18"/>
  <c r="L31" i="18"/>
  <c r="P21" i="18"/>
  <c r="T22" i="18"/>
  <c r="T21" i="18"/>
  <c r="L144" i="18"/>
  <c r="K158" i="18"/>
  <c r="U229" i="18"/>
  <c r="Y229" i="18"/>
  <c r="S229" i="18"/>
  <c r="Q137" i="18"/>
  <c r="Q138" i="18"/>
  <c r="V138" i="18" s="1"/>
  <c r="X27" i="32" s="1"/>
  <c r="R140" i="18"/>
  <c r="T140" i="18"/>
  <c r="T139" i="18"/>
  <c r="S25" i="18"/>
  <c r="V25" i="18" s="1"/>
  <c r="X13" i="32" s="1"/>
  <c r="Q141" i="18"/>
  <c r="H138" i="18" s="1"/>
  <c r="J138" i="18" s="1"/>
  <c r="L139" i="18" s="1"/>
  <c r="S135" i="18"/>
  <c r="U135" i="18"/>
  <c r="P19" i="18"/>
  <c r="S19" i="18"/>
  <c r="S21" i="18"/>
  <c r="T23" i="18"/>
  <c r="T20" i="18"/>
  <c r="T24" i="18"/>
  <c r="T26" i="18"/>
  <c r="H29" i="18" s="1"/>
  <c r="J29" i="18" s="1"/>
  <c r="L30" i="18" s="1"/>
  <c r="U19" i="18"/>
  <c r="X21" i="32"/>
  <c r="X37" i="32" s="1"/>
  <c r="Z229" i="18"/>
  <c r="X229" i="18"/>
  <c r="Q139" i="18"/>
  <c r="R137" i="18"/>
  <c r="S137" i="18"/>
  <c r="S141" i="18"/>
  <c r="H142" i="18" s="1"/>
  <c r="J142" i="18" s="1"/>
  <c r="L143" i="18" s="1"/>
  <c r="S139" i="18"/>
  <c r="T137" i="18"/>
  <c r="T142" i="18" s="1"/>
  <c r="I144" i="18" s="1"/>
  <c r="T141" i="18"/>
  <c r="T138" i="18"/>
  <c r="T136" i="18"/>
  <c r="T229" i="18"/>
  <c r="U137" i="18"/>
  <c r="X5" i="32"/>
  <c r="P20" i="18"/>
  <c r="R26" i="18"/>
  <c r="P135" i="18"/>
  <c r="W229" i="18"/>
  <c r="Q136" i="18"/>
  <c r="V136" i="18" s="1"/>
  <c r="X25" i="32" s="1"/>
  <c r="Q140" i="18"/>
  <c r="Q135" i="18"/>
  <c r="R134" i="18"/>
  <c r="R136" i="18"/>
  <c r="S138" i="18"/>
  <c r="S136" i="18"/>
  <c r="X20" i="32"/>
  <c r="G136" i="18"/>
  <c r="X19" i="32"/>
  <c r="Q22" i="18"/>
  <c r="Q26" i="18"/>
  <c r="Q25" i="18"/>
  <c r="Q19" i="18"/>
  <c r="Q24" i="18"/>
  <c r="Q21" i="18"/>
  <c r="V21" i="18" s="1"/>
  <c r="X9" i="32" s="1"/>
  <c r="Q23" i="18"/>
  <c r="W114" i="18"/>
  <c r="Q20" i="18"/>
  <c r="G21" i="18"/>
  <c r="P23" i="18"/>
  <c r="P25" i="18"/>
  <c r="V114" i="18"/>
  <c r="P26" i="18"/>
  <c r="H21" i="18" s="1"/>
  <c r="J21" i="18" s="1"/>
  <c r="L21" i="18" s="1"/>
  <c r="X114" i="18"/>
  <c r="K34" i="18"/>
  <c r="X3" i="32"/>
  <c r="X4" i="32"/>
  <c r="I146" i="17"/>
  <c r="K158" i="17"/>
  <c r="V229" i="17"/>
  <c r="Z229" i="17"/>
  <c r="P138" i="17"/>
  <c r="V138" i="17" s="1"/>
  <c r="W27" i="32" s="1"/>
  <c r="W229" i="17"/>
  <c r="U229" i="17"/>
  <c r="Y229" i="17"/>
  <c r="T229" i="17"/>
  <c r="X229" i="17"/>
  <c r="P141" i="17"/>
  <c r="P136" i="17"/>
  <c r="V136" i="17" s="1"/>
  <c r="W25" i="32" s="1"/>
  <c r="P137" i="17"/>
  <c r="V137" i="17" s="1"/>
  <c r="W26" i="32" s="1"/>
  <c r="P140" i="17"/>
  <c r="V140" i="17" s="1"/>
  <c r="W29" i="32" s="1"/>
  <c r="P139" i="17"/>
  <c r="V139" i="17" s="1"/>
  <c r="W28" i="32" s="1"/>
  <c r="P135" i="17"/>
  <c r="V135" i="17" s="1"/>
  <c r="W24" i="32" s="1"/>
  <c r="S229" i="17"/>
  <c r="W20" i="32"/>
  <c r="W37" i="32"/>
  <c r="G136" i="17"/>
  <c r="W19" i="32"/>
  <c r="W4" i="32"/>
  <c r="W36" i="32" s="1"/>
  <c r="P23" i="17"/>
  <c r="V23" i="17" s="1"/>
  <c r="W11" i="32" s="1"/>
  <c r="V114" i="17"/>
  <c r="P26" i="17"/>
  <c r="V26" i="17" s="1"/>
  <c r="W14" i="32" s="1"/>
  <c r="U114" i="17"/>
  <c r="P25" i="17"/>
  <c r="V25" i="17" s="1"/>
  <c r="W13" i="32" s="1"/>
  <c r="P19" i="17"/>
  <c r="V19" i="17" s="1"/>
  <c r="W7" i="32" s="1"/>
  <c r="W114" i="17"/>
  <c r="P20" i="17"/>
  <c r="V20" i="17" s="1"/>
  <c r="W8" i="32" s="1"/>
  <c r="X114" i="17"/>
  <c r="P24" i="17"/>
  <c r="V24" i="17" s="1"/>
  <c r="W12" i="32" s="1"/>
  <c r="P21" i="17"/>
  <c r="V21" i="17" s="1"/>
  <c r="W9" i="32" s="1"/>
  <c r="K34" i="17"/>
  <c r="W3" i="32"/>
  <c r="W35" i="32" s="1"/>
  <c r="V20" i="32"/>
  <c r="Y229" i="16"/>
  <c r="W229" i="16"/>
  <c r="P138" i="16"/>
  <c r="V138" i="16" s="1"/>
  <c r="V27" i="32" s="1"/>
  <c r="S229" i="16"/>
  <c r="Z229" i="16"/>
  <c r="P141" i="16"/>
  <c r="V141" i="16" s="1"/>
  <c r="V30" i="32" s="1"/>
  <c r="U229" i="16"/>
  <c r="Q137" i="16"/>
  <c r="V137" i="16" s="1"/>
  <c r="V26" i="32" s="1"/>
  <c r="P136" i="16"/>
  <c r="V136" i="16" s="1"/>
  <c r="V25" i="32" s="1"/>
  <c r="P140" i="16"/>
  <c r="V140" i="16" s="1"/>
  <c r="V29" i="32" s="1"/>
  <c r="P135" i="16"/>
  <c r="V135" i="16" s="1"/>
  <c r="V24" i="32" s="1"/>
  <c r="P139" i="16"/>
  <c r="V139" i="16" s="1"/>
  <c r="V28" i="32" s="1"/>
  <c r="V36" i="32"/>
  <c r="G136" i="16"/>
  <c r="V19" i="32"/>
  <c r="H3" i="16"/>
  <c r="V3" i="32"/>
  <c r="V114" i="16"/>
  <c r="P26" i="16"/>
  <c r="V26" i="16" s="1"/>
  <c r="V14" i="32" s="1"/>
  <c r="W114" i="16"/>
  <c r="P19" i="16"/>
  <c r="V19" i="16" s="1"/>
  <c r="V7" i="32" s="1"/>
  <c r="P21" i="16"/>
  <c r="P25" i="16"/>
  <c r="V25" i="16" s="1"/>
  <c r="V13" i="32" s="1"/>
  <c r="P20" i="16"/>
  <c r="V20" i="16" s="1"/>
  <c r="V8" i="32" s="1"/>
  <c r="P23" i="16"/>
  <c r="V23" i="16" s="1"/>
  <c r="V11" i="32" s="1"/>
  <c r="X114" i="16"/>
  <c r="P22" i="16"/>
  <c r="V22" i="16" s="1"/>
  <c r="V10" i="32" s="1"/>
  <c r="K158" i="15"/>
  <c r="X229" i="15"/>
  <c r="Q135" i="15"/>
  <c r="V135" i="15" s="1"/>
  <c r="U24" i="32" s="1"/>
  <c r="Q140" i="15"/>
  <c r="V140" i="15" s="1"/>
  <c r="U29" i="32" s="1"/>
  <c r="Q136" i="15"/>
  <c r="V136" i="15" s="1"/>
  <c r="U25" i="32" s="1"/>
  <c r="Y229" i="15"/>
  <c r="Q134" i="15"/>
  <c r="V134" i="15" s="1"/>
  <c r="U23" i="32" s="1"/>
  <c r="Q138" i="15"/>
  <c r="Q141" i="15"/>
  <c r="Q137" i="15"/>
  <c r="Q139" i="15"/>
  <c r="V139" i="15" s="1"/>
  <c r="U28" i="32" s="1"/>
  <c r="V229" i="15"/>
  <c r="Z229" i="15"/>
  <c r="W229" i="15"/>
  <c r="S229" i="15"/>
  <c r="P134" i="15"/>
  <c r="P140" i="15"/>
  <c r="P141" i="15"/>
  <c r="U21" i="32"/>
  <c r="U37" i="32"/>
  <c r="U36" i="32"/>
  <c r="Q21" i="15"/>
  <c r="Q22" i="15"/>
  <c r="H23" i="15"/>
  <c r="J23" i="15" s="1"/>
  <c r="L24" i="15" s="1"/>
  <c r="Q20" i="15"/>
  <c r="Q27" i="15" s="1"/>
  <c r="I23" i="15" s="1"/>
  <c r="W114" i="15"/>
  <c r="T114" i="15"/>
  <c r="X114" i="15"/>
  <c r="P19" i="15"/>
  <c r="V19" i="15" s="1"/>
  <c r="U7" i="32" s="1"/>
  <c r="P22" i="15"/>
  <c r="P24" i="15"/>
  <c r="P21" i="15"/>
  <c r="V21" i="15" s="1"/>
  <c r="U9" i="32" s="1"/>
  <c r="H3" i="15"/>
  <c r="U114" i="15"/>
  <c r="P25" i="15"/>
  <c r="V25" i="15" s="1"/>
  <c r="U13" i="32" s="1"/>
  <c r="P23" i="15"/>
  <c r="V23" i="15" s="1"/>
  <c r="U11" i="32" s="1"/>
  <c r="P20" i="15"/>
  <c r="V114" i="15"/>
  <c r="P26" i="15"/>
  <c r="T20" i="32"/>
  <c r="S229" i="14"/>
  <c r="P139" i="14"/>
  <c r="V139" i="14" s="1"/>
  <c r="T28" i="32" s="1"/>
  <c r="P135" i="14"/>
  <c r="V135" i="14" s="1"/>
  <c r="T24" i="32" s="1"/>
  <c r="P140" i="14"/>
  <c r="V140" i="14" s="1"/>
  <c r="T29" i="32" s="1"/>
  <c r="X229" i="14"/>
  <c r="W229" i="14"/>
  <c r="P137" i="14"/>
  <c r="V137" i="14" s="1"/>
  <c r="T26" i="32" s="1"/>
  <c r="P141" i="14"/>
  <c r="V141" i="14" s="1"/>
  <c r="T30" i="32" s="1"/>
  <c r="P136" i="14"/>
  <c r="V136" i="14" s="1"/>
  <c r="T25" i="32" s="1"/>
  <c r="Y229" i="14"/>
  <c r="V229" i="14"/>
  <c r="Z229" i="14"/>
  <c r="P138" i="14"/>
  <c r="V138" i="14" s="1"/>
  <c r="T27" i="32" s="1"/>
  <c r="P134" i="14"/>
  <c r="G136" i="14"/>
  <c r="T19" i="32"/>
  <c r="T37" i="32"/>
  <c r="K43" i="14"/>
  <c r="T4" i="32"/>
  <c r="T36" i="32" s="1"/>
  <c r="G21" i="14"/>
  <c r="T3" i="32"/>
  <c r="X114" i="14"/>
  <c r="P23" i="14"/>
  <c r="V23" i="14" s="1"/>
  <c r="T11" i="32" s="1"/>
  <c r="T114" i="14"/>
  <c r="S114" i="14"/>
  <c r="V114" i="14"/>
  <c r="P26" i="14"/>
  <c r="V26" i="14" s="1"/>
  <c r="T14" i="32" s="1"/>
  <c r="W114" i="14"/>
  <c r="P22" i="14"/>
  <c r="V22" i="14" s="1"/>
  <c r="T10" i="32" s="1"/>
  <c r="P19" i="14"/>
  <c r="V19" i="14" s="1"/>
  <c r="T7" i="32" s="1"/>
  <c r="U114" i="14"/>
  <c r="P21" i="14"/>
  <c r="P20" i="14"/>
  <c r="V20" i="14" s="1"/>
  <c r="T8" i="32" s="1"/>
  <c r="P24" i="14"/>
  <c r="V24" i="14" s="1"/>
  <c r="T12" i="32" s="1"/>
  <c r="P25" i="14"/>
  <c r="V25" i="14" s="1"/>
  <c r="T13" i="32" s="1"/>
  <c r="P141" i="13"/>
  <c r="P137" i="13"/>
  <c r="P140" i="13"/>
  <c r="P136" i="13"/>
  <c r="V136" i="13" s="1"/>
  <c r="S25" i="32" s="1"/>
  <c r="T229" i="13"/>
  <c r="X229" i="13"/>
  <c r="W229" i="13"/>
  <c r="P134" i="13"/>
  <c r="P138" i="13"/>
  <c r="V138" i="13" s="1"/>
  <c r="S27" i="32" s="1"/>
  <c r="V229" i="13"/>
  <c r="S229" i="13"/>
  <c r="U229" i="13"/>
  <c r="Y229" i="13"/>
  <c r="P135" i="13"/>
  <c r="V135" i="13" s="1"/>
  <c r="S24" i="32" s="1"/>
  <c r="P139" i="13"/>
  <c r="V139" i="13" s="1"/>
  <c r="S28" i="32" s="1"/>
  <c r="Z229" i="13"/>
  <c r="S20" i="32"/>
  <c r="S36" i="32" s="1"/>
  <c r="G136" i="13"/>
  <c r="S19" i="32"/>
  <c r="S37" i="32"/>
  <c r="K158" i="13"/>
  <c r="K43" i="13"/>
  <c r="Q26" i="13"/>
  <c r="Q24" i="13"/>
  <c r="Q20" i="13"/>
  <c r="V114" i="13"/>
  <c r="Q19" i="13"/>
  <c r="H23" i="13" s="1"/>
  <c r="J23" i="13" s="1"/>
  <c r="L24" i="13" s="1"/>
  <c r="Q22" i="13"/>
  <c r="Q23" i="13"/>
  <c r="V23" i="13" s="1"/>
  <c r="S11" i="32" s="1"/>
  <c r="Q21" i="13"/>
  <c r="W114" i="13"/>
  <c r="X114" i="13"/>
  <c r="P20" i="13"/>
  <c r="U114" i="13"/>
  <c r="P21" i="13"/>
  <c r="P24" i="13"/>
  <c r="P25" i="13"/>
  <c r="V25" i="13" s="1"/>
  <c r="S13" i="32" s="1"/>
  <c r="P22" i="13"/>
  <c r="G21" i="13"/>
  <c r="S3" i="32"/>
  <c r="S35" i="32" s="1"/>
  <c r="Q134" i="12"/>
  <c r="Q140" i="12"/>
  <c r="Q136" i="12"/>
  <c r="V229" i="12"/>
  <c r="Z229" i="12"/>
  <c r="Q141" i="12"/>
  <c r="K158" i="12"/>
  <c r="X229" i="12"/>
  <c r="Q135" i="12"/>
  <c r="Q138" i="12"/>
  <c r="V138" i="12" s="1"/>
  <c r="R27" i="32" s="1"/>
  <c r="Q139" i="12"/>
  <c r="H138" i="12"/>
  <c r="J138" i="12" s="1"/>
  <c r="W229" i="12"/>
  <c r="Y229" i="12"/>
  <c r="P136" i="12"/>
  <c r="V136" i="12" s="1"/>
  <c r="R25" i="32" s="1"/>
  <c r="S229" i="12"/>
  <c r="P135" i="12"/>
  <c r="V135" i="12" s="1"/>
  <c r="R24" i="32" s="1"/>
  <c r="P138" i="12"/>
  <c r="P139" i="12"/>
  <c r="V139" i="12" s="1"/>
  <c r="R28" i="32" s="1"/>
  <c r="P140" i="12"/>
  <c r="V140" i="12" s="1"/>
  <c r="R29" i="32" s="1"/>
  <c r="P141" i="12"/>
  <c r="Q23" i="12"/>
  <c r="T49" i="12"/>
  <c r="P23" i="12"/>
  <c r="R20" i="32"/>
  <c r="I146" i="12"/>
  <c r="G136" i="12"/>
  <c r="R19" i="32"/>
  <c r="Q20" i="12"/>
  <c r="Q24" i="12"/>
  <c r="Q21" i="12"/>
  <c r="Q22" i="12"/>
  <c r="Q19" i="12"/>
  <c r="Q26" i="12"/>
  <c r="S114" i="12"/>
  <c r="V23" i="12"/>
  <c r="R11" i="32" s="1"/>
  <c r="W114" i="12"/>
  <c r="Q25" i="12"/>
  <c r="G23" i="12"/>
  <c r="R5" i="32"/>
  <c r="R37" i="32" s="1"/>
  <c r="V114" i="12"/>
  <c r="P26" i="12"/>
  <c r="X114" i="12"/>
  <c r="T114" i="12"/>
  <c r="P25" i="12"/>
  <c r="G21" i="12"/>
  <c r="R4" i="32"/>
  <c r="K34" i="12"/>
  <c r="R3" i="32"/>
  <c r="P19" i="12"/>
  <c r="H21" i="12" s="1"/>
  <c r="J21" i="12" s="1"/>
  <c r="L21" i="12" s="1"/>
  <c r="U114" i="12"/>
  <c r="P21" i="12"/>
  <c r="P20" i="12"/>
  <c r="V20" i="12" s="1"/>
  <c r="R8" i="32" s="1"/>
  <c r="R40" i="32" s="1"/>
  <c r="P22" i="12"/>
  <c r="P137" i="11"/>
  <c r="P141" i="11"/>
  <c r="P138" i="11"/>
  <c r="S229" i="11"/>
  <c r="W229" i="11"/>
  <c r="P134" i="11"/>
  <c r="V229" i="11"/>
  <c r="Z229" i="11"/>
  <c r="P135" i="11"/>
  <c r="X229" i="11"/>
  <c r="P136" i="11"/>
  <c r="V136" i="11" s="1"/>
  <c r="Q25" i="32" s="1"/>
  <c r="Y229" i="11"/>
  <c r="P140" i="11"/>
  <c r="V140" i="11" s="1"/>
  <c r="Q29" i="32" s="1"/>
  <c r="H136" i="11"/>
  <c r="J136" i="11" s="1"/>
  <c r="P139" i="11"/>
  <c r="V141" i="11"/>
  <c r="Q30" i="32" s="1"/>
  <c r="H3" i="11"/>
  <c r="Q3" i="32"/>
  <c r="Q35" i="32" s="1"/>
  <c r="Q22" i="11"/>
  <c r="Q25" i="11"/>
  <c r="H23" i="11"/>
  <c r="J23" i="11" s="1"/>
  <c r="L24" i="11" s="1"/>
  <c r="V114" i="11"/>
  <c r="P26" i="11"/>
  <c r="V26" i="11" s="1"/>
  <c r="Q14" i="32" s="1"/>
  <c r="Q21" i="11"/>
  <c r="W114" i="11"/>
  <c r="P21" i="11"/>
  <c r="P25" i="11"/>
  <c r="V25" i="11" s="1"/>
  <c r="Q13" i="32" s="1"/>
  <c r="T114" i="11"/>
  <c r="P24" i="11"/>
  <c r="S114" i="11"/>
  <c r="P19" i="11"/>
  <c r="V19" i="11" s="1"/>
  <c r="Q7" i="32" s="1"/>
  <c r="P20" i="11"/>
  <c r="V20" i="11" s="1"/>
  <c r="Q8" i="32" s="1"/>
  <c r="X114" i="11"/>
  <c r="P23" i="11"/>
  <c r="V23" i="11" s="1"/>
  <c r="Q11" i="32" s="1"/>
  <c r="Q37" i="32"/>
  <c r="Q20" i="32"/>
  <c r="Q36" i="32" s="1"/>
  <c r="I146" i="11"/>
  <c r="P135" i="10"/>
  <c r="Y229" i="10"/>
  <c r="T229" i="10"/>
  <c r="P140" i="10"/>
  <c r="V140" i="10" s="1"/>
  <c r="P29" i="32" s="1"/>
  <c r="P137" i="10"/>
  <c r="V137" i="10" s="1"/>
  <c r="P26" i="32" s="1"/>
  <c r="Z229" i="10"/>
  <c r="W229" i="10"/>
  <c r="S229" i="10"/>
  <c r="X229" i="10"/>
  <c r="P138" i="10"/>
  <c r="V138" i="10" s="1"/>
  <c r="P27" i="32" s="1"/>
  <c r="U229" i="10"/>
  <c r="P136" i="10"/>
  <c r="V136" i="10" s="1"/>
  <c r="P25" i="32" s="1"/>
  <c r="P139" i="10"/>
  <c r="V139" i="10" s="1"/>
  <c r="P28" i="32" s="1"/>
  <c r="P141" i="10"/>
  <c r="V141" i="10" s="1"/>
  <c r="P30" i="32" s="1"/>
  <c r="V229" i="10"/>
  <c r="G136" i="10"/>
  <c r="P19" i="32"/>
  <c r="P37" i="32"/>
  <c r="P20" i="32"/>
  <c r="P4" i="32"/>
  <c r="P24" i="10"/>
  <c r="P21" i="10"/>
  <c r="V21" i="10" s="1"/>
  <c r="P9" i="32" s="1"/>
  <c r="P25" i="10"/>
  <c r="V25" i="10" s="1"/>
  <c r="P13" i="32" s="1"/>
  <c r="P19" i="10"/>
  <c r="V114" i="10"/>
  <c r="Z114" i="10"/>
  <c r="W114" i="10"/>
  <c r="P23" i="10"/>
  <c r="V23" i="10" s="1"/>
  <c r="P11" i="32" s="1"/>
  <c r="P20" i="10"/>
  <c r="V20" i="10" s="1"/>
  <c r="P8" i="32" s="1"/>
  <c r="X114" i="10"/>
  <c r="P22" i="10"/>
  <c r="V22" i="10" s="1"/>
  <c r="P10" i="32" s="1"/>
  <c r="P26" i="10"/>
  <c r="V26" i="10" s="1"/>
  <c r="P14" i="32" s="1"/>
  <c r="U114" i="10"/>
  <c r="Y114" i="10"/>
  <c r="H3" i="10"/>
  <c r="G21" i="10"/>
  <c r="P3" i="32"/>
  <c r="P35" i="32" s="1"/>
  <c r="P135" i="9"/>
  <c r="O20" i="32"/>
  <c r="O36" i="32"/>
  <c r="P140" i="9"/>
  <c r="V140" i="9" s="1"/>
  <c r="O29" i="32" s="1"/>
  <c r="P141" i="9"/>
  <c r="P137" i="9"/>
  <c r="W229" i="9"/>
  <c r="S229" i="9"/>
  <c r="X229" i="9"/>
  <c r="Y229" i="9"/>
  <c r="P136" i="9"/>
  <c r="V136" i="9" s="1"/>
  <c r="O25" i="32" s="1"/>
  <c r="V229" i="9"/>
  <c r="Z229" i="9"/>
  <c r="P139" i="9"/>
  <c r="V139" i="9" s="1"/>
  <c r="O28" i="32" s="1"/>
  <c r="P134" i="9"/>
  <c r="P138" i="9"/>
  <c r="V138" i="9" s="1"/>
  <c r="O27" i="32" s="1"/>
  <c r="V135" i="9"/>
  <c r="O24" i="32" s="1"/>
  <c r="O37" i="32"/>
  <c r="K43" i="9"/>
  <c r="G21" i="9"/>
  <c r="H3" i="9"/>
  <c r="V114" i="9"/>
  <c r="P26" i="9"/>
  <c r="V26" i="9" s="1"/>
  <c r="O14" i="32" s="1"/>
  <c r="U114" i="9"/>
  <c r="P25" i="9"/>
  <c r="V25" i="9" s="1"/>
  <c r="O13" i="32" s="1"/>
  <c r="W114" i="9"/>
  <c r="P20" i="9"/>
  <c r="V20" i="9" s="1"/>
  <c r="O8" i="32" s="1"/>
  <c r="X114" i="9"/>
  <c r="P22" i="9"/>
  <c r="V22" i="9" s="1"/>
  <c r="O10" i="32" s="1"/>
  <c r="P23" i="9"/>
  <c r="V23" i="9" s="1"/>
  <c r="O11" i="32" s="1"/>
  <c r="S114" i="9"/>
  <c r="P19" i="9"/>
  <c r="V19" i="9" s="1"/>
  <c r="O7" i="32" s="1"/>
  <c r="P24" i="9"/>
  <c r="V24" i="9" s="1"/>
  <c r="O12" i="32" s="1"/>
  <c r="P21" i="9"/>
  <c r="V21" i="9" s="1"/>
  <c r="O9" i="32" s="1"/>
  <c r="Y229" i="8"/>
  <c r="P136" i="8"/>
  <c r="V136" i="8" s="1"/>
  <c r="N25" i="32" s="1"/>
  <c r="V229" i="8"/>
  <c r="Z229" i="8"/>
  <c r="P134" i="8"/>
  <c r="P135" i="8"/>
  <c r="X229" i="8"/>
  <c r="P138" i="8"/>
  <c r="V138" i="8" s="1"/>
  <c r="N27" i="32" s="1"/>
  <c r="K158" i="8"/>
  <c r="P139" i="8"/>
  <c r="V139" i="8" s="1"/>
  <c r="N28" i="32" s="1"/>
  <c r="S229" i="8"/>
  <c r="W229" i="8"/>
  <c r="P140" i="8"/>
  <c r="V140" i="8" s="1"/>
  <c r="N29" i="32" s="1"/>
  <c r="P137" i="8"/>
  <c r="N20" i="32"/>
  <c r="N37" i="32"/>
  <c r="P23" i="8"/>
  <c r="V23" i="8" s="1"/>
  <c r="N11" i="32" s="1"/>
  <c r="K34" i="8"/>
  <c r="N3" i="32"/>
  <c r="N35" i="32" s="1"/>
  <c r="G21" i="8"/>
  <c r="U114" i="8"/>
  <c r="P25" i="8"/>
  <c r="Q21" i="8"/>
  <c r="Q24" i="8"/>
  <c r="H23" i="8"/>
  <c r="T114" i="8"/>
  <c r="X114" i="8"/>
  <c r="Q22" i="8"/>
  <c r="Q25" i="8"/>
  <c r="J23" i="8"/>
  <c r="L24" i="8" s="1"/>
  <c r="V114" i="8"/>
  <c r="S114" i="8"/>
  <c r="P26" i="8"/>
  <c r="V26" i="8" s="1"/>
  <c r="N14" i="32" s="1"/>
  <c r="W114" i="8"/>
  <c r="P19" i="8"/>
  <c r="V19" i="8" s="1"/>
  <c r="N7" i="32" s="1"/>
  <c r="P24" i="8"/>
  <c r="V24" i="8" s="1"/>
  <c r="N12" i="32" s="1"/>
  <c r="P20" i="8"/>
  <c r="V20" i="8" s="1"/>
  <c r="N8" i="32" s="1"/>
  <c r="P21" i="8"/>
  <c r="N4" i="32"/>
  <c r="K43" i="7"/>
  <c r="K158" i="7"/>
  <c r="M21" i="32"/>
  <c r="M37" i="32"/>
  <c r="Q136" i="7"/>
  <c r="Q137" i="7"/>
  <c r="Q138" i="7"/>
  <c r="Q134" i="7"/>
  <c r="Q135" i="7"/>
  <c r="V135" i="7" s="1"/>
  <c r="M24" i="32" s="1"/>
  <c r="Q140" i="7"/>
  <c r="Q141" i="7"/>
  <c r="Q139" i="7"/>
  <c r="S229" i="7"/>
  <c r="M20" i="32"/>
  <c r="S50" i="7"/>
  <c r="P19" i="7" s="1"/>
  <c r="G21" i="7"/>
  <c r="M3" i="32"/>
  <c r="M35" i="32" s="1"/>
  <c r="V229" i="7"/>
  <c r="Z229" i="7"/>
  <c r="W229" i="7"/>
  <c r="P135" i="7"/>
  <c r="X229" i="7"/>
  <c r="P136" i="7"/>
  <c r="V136" i="7" s="1"/>
  <c r="M25" i="32" s="1"/>
  <c r="Y229" i="7"/>
  <c r="P137" i="7"/>
  <c r="P134" i="7"/>
  <c r="P140" i="7"/>
  <c r="P139" i="7"/>
  <c r="P141" i="7"/>
  <c r="T229" i="7"/>
  <c r="P23" i="7"/>
  <c r="T114" i="7"/>
  <c r="X114" i="7"/>
  <c r="P26" i="7"/>
  <c r="U114" i="7"/>
  <c r="V114" i="7"/>
  <c r="W114" i="7"/>
  <c r="P20" i="7"/>
  <c r="P24" i="7"/>
  <c r="V24" i="7" s="1"/>
  <c r="M12" i="32" s="1"/>
  <c r="P25" i="7"/>
  <c r="P21" i="7"/>
  <c r="V21" i="7" s="1"/>
  <c r="M9" i="32" s="1"/>
  <c r="Y114" i="7"/>
  <c r="P22" i="7"/>
  <c r="M4" i="32"/>
  <c r="P140" i="6"/>
  <c r="P134" i="6"/>
  <c r="P135" i="6"/>
  <c r="X229" i="6"/>
  <c r="P136" i="6"/>
  <c r="V136" i="6" s="1"/>
  <c r="L25" i="32" s="1"/>
  <c r="Y229" i="6"/>
  <c r="V229" i="6"/>
  <c r="Z229" i="6"/>
  <c r="P138" i="6"/>
  <c r="V138" i="6" s="1"/>
  <c r="L27" i="32" s="1"/>
  <c r="S229" i="6"/>
  <c r="W229" i="6"/>
  <c r="T229" i="6"/>
  <c r="G136" i="6"/>
  <c r="L19" i="32"/>
  <c r="K158" i="6"/>
  <c r="L37" i="32"/>
  <c r="P23" i="6"/>
  <c r="L4" i="32"/>
  <c r="L36" i="32" s="1"/>
  <c r="G21" i="6"/>
  <c r="P20" i="6"/>
  <c r="P25" i="6"/>
  <c r="P21" i="6"/>
  <c r="V114" i="6"/>
  <c r="P26" i="6"/>
  <c r="V26" i="6" s="1"/>
  <c r="L14" i="32" s="1"/>
  <c r="W114" i="6"/>
  <c r="P19" i="6"/>
  <c r="P24" i="6"/>
  <c r="V20" i="6"/>
  <c r="L8" i="32" s="1"/>
  <c r="X114" i="6"/>
  <c r="P22" i="6"/>
  <c r="Y114" i="6"/>
  <c r="H3" i="6"/>
  <c r="L3" i="32"/>
  <c r="L35" i="32" s="1"/>
  <c r="P141" i="5"/>
  <c r="P140" i="5"/>
  <c r="V140" i="5" s="1"/>
  <c r="K29" i="32" s="1"/>
  <c r="P137" i="5"/>
  <c r="V137" i="5" s="1"/>
  <c r="K26" i="32" s="1"/>
  <c r="P134" i="5"/>
  <c r="H136" i="5" s="1"/>
  <c r="J136" i="5" s="1"/>
  <c r="W229" i="5"/>
  <c r="P135" i="5"/>
  <c r="X229" i="5"/>
  <c r="S229" i="5"/>
  <c r="V141" i="5"/>
  <c r="K30" i="32" s="1"/>
  <c r="P138" i="5"/>
  <c r="V138" i="5" s="1"/>
  <c r="K27" i="32" s="1"/>
  <c r="P136" i="5"/>
  <c r="V136" i="5" s="1"/>
  <c r="K25" i="32" s="1"/>
  <c r="Y229" i="5"/>
  <c r="V229" i="5"/>
  <c r="Z229" i="5"/>
  <c r="G136" i="5"/>
  <c r="K19" i="32"/>
  <c r="K20" i="32"/>
  <c r="K37" i="32"/>
  <c r="K43" i="5"/>
  <c r="P23" i="5"/>
  <c r="H3" i="5"/>
  <c r="K3" i="32"/>
  <c r="G21" i="5"/>
  <c r="P19" i="5"/>
  <c r="V19" i="5" s="1"/>
  <c r="K7" i="32" s="1"/>
  <c r="X114" i="5"/>
  <c r="P20" i="5"/>
  <c r="V20" i="5" s="1"/>
  <c r="K8" i="32" s="1"/>
  <c r="W114" i="5"/>
  <c r="P25" i="5"/>
  <c r="P21" i="5"/>
  <c r="V21" i="5" s="1"/>
  <c r="K9" i="32" s="1"/>
  <c r="V114" i="5"/>
  <c r="P26" i="5"/>
  <c r="V26" i="5" s="1"/>
  <c r="K14" i="32" s="1"/>
  <c r="V23" i="5"/>
  <c r="K11" i="32" s="1"/>
  <c r="P22" i="5"/>
  <c r="S114" i="5"/>
  <c r="K4" i="32"/>
  <c r="J19" i="32"/>
  <c r="P140" i="4"/>
  <c r="P137" i="4"/>
  <c r="P135" i="4"/>
  <c r="Q141" i="4"/>
  <c r="Q137" i="4"/>
  <c r="Q136" i="4"/>
  <c r="X229" i="4"/>
  <c r="Q134" i="4"/>
  <c r="H138" i="4" s="1"/>
  <c r="J138" i="4" s="1"/>
  <c r="Q139" i="4"/>
  <c r="Q135" i="4"/>
  <c r="Q140" i="4"/>
  <c r="Q138" i="4"/>
  <c r="W229" i="4"/>
  <c r="P134" i="4"/>
  <c r="P138" i="4"/>
  <c r="P136" i="4"/>
  <c r="Y229" i="4"/>
  <c r="V229" i="4"/>
  <c r="Z229" i="4"/>
  <c r="P139" i="4"/>
  <c r="S229" i="4"/>
  <c r="J20" i="32"/>
  <c r="J36" i="32" s="1"/>
  <c r="J37" i="32"/>
  <c r="H3" i="4"/>
  <c r="K34" i="4"/>
  <c r="J3" i="32"/>
  <c r="J35" i="32" s="1"/>
  <c r="V114" i="4"/>
  <c r="P26" i="4"/>
  <c r="P21" i="4"/>
  <c r="W114" i="4"/>
  <c r="P20" i="4"/>
  <c r="V20" i="4" s="1"/>
  <c r="J8" i="32" s="1"/>
  <c r="P24" i="4"/>
  <c r="X114" i="4"/>
  <c r="S114" i="4"/>
  <c r="P19" i="4"/>
  <c r="H21" i="4" s="1"/>
  <c r="J21" i="4" s="1"/>
  <c r="L21" i="4" s="1"/>
  <c r="T114" i="4"/>
  <c r="P22" i="4"/>
  <c r="V22" i="4" s="1"/>
  <c r="J10" i="32" s="1"/>
  <c r="U114" i="4"/>
  <c r="P25" i="4"/>
  <c r="V25" i="4" s="1"/>
  <c r="J13" i="32" s="1"/>
  <c r="P23" i="4"/>
  <c r="V23" i="4" s="1"/>
  <c r="J11" i="32" s="1"/>
  <c r="R22" i="3"/>
  <c r="I5" i="32"/>
  <c r="K43" i="3"/>
  <c r="R23" i="3"/>
  <c r="T23" i="3"/>
  <c r="T26" i="3"/>
  <c r="T24" i="3"/>
  <c r="T22" i="3"/>
  <c r="U24" i="3"/>
  <c r="U25" i="3"/>
  <c r="U23" i="3"/>
  <c r="U27" i="3" s="1"/>
  <c r="I31" i="3" s="1"/>
  <c r="P26" i="3"/>
  <c r="R20" i="3"/>
  <c r="K158" i="3"/>
  <c r="R141" i="3"/>
  <c r="S141" i="3"/>
  <c r="T141" i="3"/>
  <c r="T138" i="3"/>
  <c r="T136" i="3"/>
  <c r="T142" i="3" s="1"/>
  <c r="I144" i="3" s="1"/>
  <c r="T134" i="3"/>
  <c r="T140" i="3"/>
  <c r="U139" i="3"/>
  <c r="U137" i="3"/>
  <c r="U135" i="3"/>
  <c r="U141" i="3"/>
  <c r="G23" i="3"/>
  <c r="R25" i="3"/>
  <c r="R27" i="3" s="1"/>
  <c r="I25" i="3" s="1"/>
  <c r="R21" i="3"/>
  <c r="S19" i="3"/>
  <c r="R138" i="3"/>
  <c r="S138" i="3"/>
  <c r="S142" i="3" s="1"/>
  <c r="I142" i="3" s="1"/>
  <c r="I19" i="32"/>
  <c r="Q136" i="3"/>
  <c r="Q138" i="3"/>
  <c r="Q137" i="3"/>
  <c r="Q141" i="3"/>
  <c r="Q134" i="3"/>
  <c r="Q135" i="3"/>
  <c r="Q140" i="3"/>
  <c r="Q139" i="3"/>
  <c r="T229" i="3"/>
  <c r="P135" i="3"/>
  <c r="X229" i="3"/>
  <c r="P136" i="3"/>
  <c r="Y229" i="3"/>
  <c r="V229" i="3"/>
  <c r="Z229" i="3"/>
  <c r="S229" i="3"/>
  <c r="W229" i="3"/>
  <c r="P138" i="3"/>
  <c r="P140" i="3"/>
  <c r="V140" i="3" s="1"/>
  <c r="I29" i="32" s="1"/>
  <c r="P137" i="3"/>
  <c r="P134" i="3"/>
  <c r="V134" i="3" s="1"/>
  <c r="I23" i="32" s="1"/>
  <c r="I21" i="32"/>
  <c r="I37" i="32" s="1"/>
  <c r="I20" i="32"/>
  <c r="R24" i="3"/>
  <c r="Q19" i="3"/>
  <c r="Q23" i="3"/>
  <c r="Q21" i="3"/>
  <c r="U114" i="3"/>
  <c r="Q20" i="3"/>
  <c r="Q24" i="3"/>
  <c r="Q25" i="3"/>
  <c r="Q22" i="3"/>
  <c r="Q26" i="3"/>
  <c r="H23" i="3"/>
  <c r="J23" i="3" s="1"/>
  <c r="L24" i="3" s="1"/>
  <c r="V114" i="3"/>
  <c r="P20" i="3"/>
  <c r="S114" i="3"/>
  <c r="W114" i="3"/>
  <c r="T114" i="3"/>
  <c r="X114" i="3"/>
  <c r="P19" i="3"/>
  <c r="V19" i="3" s="1"/>
  <c r="I7" i="32" s="1"/>
  <c r="P21" i="3"/>
  <c r="P23" i="3"/>
  <c r="V23" i="3" s="1"/>
  <c r="I11" i="32" s="1"/>
  <c r="P22" i="3"/>
  <c r="G21" i="3"/>
  <c r="I3" i="32"/>
  <c r="H3" i="3"/>
  <c r="I4" i="32"/>
  <c r="P140" i="2"/>
  <c r="V229" i="2"/>
  <c r="W229" i="2"/>
  <c r="Z229" i="2"/>
  <c r="P134" i="2"/>
  <c r="V134" i="2" s="1"/>
  <c r="H23" i="32" s="1"/>
  <c r="X229" i="2"/>
  <c r="P135" i="2"/>
  <c r="P136" i="2"/>
  <c r="P138" i="2"/>
  <c r="V138" i="2" s="1"/>
  <c r="H27" i="32" s="1"/>
  <c r="P139" i="2"/>
  <c r="V139" i="2" s="1"/>
  <c r="H28" i="32" s="1"/>
  <c r="Y229" i="2"/>
  <c r="K149" i="2"/>
  <c r="H19" i="32"/>
  <c r="H35" i="32" s="1"/>
  <c r="G136" i="2"/>
  <c r="H3" i="2"/>
  <c r="P22" i="2"/>
  <c r="P26" i="2"/>
  <c r="W114" i="2"/>
  <c r="T114" i="2"/>
  <c r="P24" i="2"/>
  <c r="V24" i="2" s="1"/>
  <c r="H12" i="32" s="1"/>
  <c r="P19" i="2"/>
  <c r="V19" i="2" s="1"/>
  <c r="H7" i="32" s="1"/>
  <c r="U114" i="2"/>
  <c r="P25" i="2"/>
  <c r="V25" i="2" s="1"/>
  <c r="H13" i="32" s="1"/>
  <c r="Z114" i="2"/>
  <c r="P20" i="2"/>
  <c r="P23" i="2"/>
  <c r="V23" i="2" s="1"/>
  <c r="H11" i="32" s="1"/>
  <c r="P21" i="2"/>
  <c r="V21" i="2" s="1"/>
  <c r="H9" i="32" s="1"/>
  <c r="H4" i="32"/>
  <c r="H36" i="32" s="1"/>
  <c r="V23" i="20"/>
  <c r="Z11" i="32" s="1"/>
  <c r="V21" i="20"/>
  <c r="Z9" i="32" s="1"/>
  <c r="Z41" i="32" s="1"/>
  <c r="V138" i="20"/>
  <c r="Z27" i="32" s="1"/>
  <c r="Z43" i="32" s="1"/>
  <c r="H144" i="20"/>
  <c r="J144" i="20" s="1"/>
  <c r="L145" i="20" s="1"/>
  <c r="T142" i="20"/>
  <c r="J136" i="20"/>
  <c r="L137" i="20" s="1"/>
  <c r="H21" i="20"/>
  <c r="V26" i="20"/>
  <c r="Z14" i="32" s="1"/>
  <c r="S142" i="20"/>
  <c r="I142" i="20" s="1"/>
  <c r="V25" i="20"/>
  <c r="Z13" i="32" s="1"/>
  <c r="V140" i="20"/>
  <c r="Z29" i="32" s="1"/>
  <c r="Z45" i="32" s="1"/>
  <c r="P27" i="20"/>
  <c r="J138" i="20"/>
  <c r="J21" i="20"/>
  <c r="V24" i="20"/>
  <c r="Z12" i="32" s="1"/>
  <c r="Z44" i="32" s="1"/>
  <c r="I144" i="20"/>
  <c r="S27" i="20"/>
  <c r="H27" i="20"/>
  <c r="J27" i="20" s="1"/>
  <c r="L28" i="20" s="1"/>
  <c r="H31" i="20"/>
  <c r="J31" i="20" s="1"/>
  <c r="L32" i="20" s="1"/>
  <c r="U27" i="20"/>
  <c r="H29" i="20"/>
  <c r="J29" i="20" s="1"/>
  <c r="L30" i="20" s="1"/>
  <c r="V20" i="20"/>
  <c r="Z8" i="32" s="1"/>
  <c r="J140" i="20"/>
  <c r="L141" i="20" s="1"/>
  <c r="H140" i="20"/>
  <c r="R142" i="20"/>
  <c r="I140" i="20" s="1"/>
  <c r="I27" i="20"/>
  <c r="T27" i="20"/>
  <c r="I29" i="20" s="1"/>
  <c r="Z114" i="20"/>
  <c r="V134" i="20"/>
  <c r="Z23" i="32" s="1"/>
  <c r="L136" i="20"/>
  <c r="L138" i="20"/>
  <c r="L139" i="20"/>
  <c r="L140" i="20"/>
  <c r="L142" i="20"/>
  <c r="U229" i="20"/>
  <c r="H146" i="20"/>
  <c r="J146" i="20" s="1"/>
  <c r="L147" i="20" s="1"/>
  <c r="T229" i="20"/>
  <c r="P142" i="20"/>
  <c r="I136" i="20" s="1"/>
  <c r="Y114" i="20"/>
  <c r="AA114" i="20" s="1"/>
  <c r="K149" i="20"/>
  <c r="L148" i="20" s="1"/>
  <c r="K34" i="20"/>
  <c r="L33" i="20" s="1"/>
  <c r="Q142" i="20"/>
  <c r="I138" i="20" s="1"/>
  <c r="H25" i="20"/>
  <c r="J25" i="20" s="1"/>
  <c r="L26" i="20" s="1"/>
  <c r="V19" i="20"/>
  <c r="Z7" i="32" s="1"/>
  <c r="Z16" i="32" s="1"/>
  <c r="I31" i="20"/>
  <c r="G136" i="20"/>
  <c r="H3" i="20"/>
  <c r="P22" i="20"/>
  <c r="V22" i="20" s="1"/>
  <c r="Z10" i="32" s="1"/>
  <c r="L29" i="20"/>
  <c r="H142" i="20"/>
  <c r="J142" i="20" s="1"/>
  <c r="L143" i="20" s="1"/>
  <c r="H31" i="19"/>
  <c r="J31" i="19" s="1"/>
  <c r="U27" i="19"/>
  <c r="H144" i="19"/>
  <c r="J144" i="19" s="1"/>
  <c r="L145" i="19" s="1"/>
  <c r="T142" i="19"/>
  <c r="P27" i="19"/>
  <c r="S27" i="19"/>
  <c r="I25" i="19"/>
  <c r="S142" i="19"/>
  <c r="I27" i="19"/>
  <c r="I146" i="19"/>
  <c r="V26" i="19"/>
  <c r="Y14" i="32" s="1"/>
  <c r="H138" i="19"/>
  <c r="J138" i="19" s="1"/>
  <c r="Q142" i="19"/>
  <c r="H27" i="19"/>
  <c r="J27" i="19" s="1"/>
  <c r="I144" i="19"/>
  <c r="H140" i="19"/>
  <c r="J140" i="19" s="1"/>
  <c r="L141" i="19" s="1"/>
  <c r="R142" i="19"/>
  <c r="Y114" i="19"/>
  <c r="H146" i="19"/>
  <c r="J146" i="19" s="1"/>
  <c r="L147" i="19" s="1"/>
  <c r="K149" i="19"/>
  <c r="T229" i="19"/>
  <c r="T27" i="19"/>
  <c r="I29" i="19" s="1"/>
  <c r="Z114" i="19"/>
  <c r="L138" i="19"/>
  <c r="L140" i="19"/>
  <c r="L142" i="19"/>
  <c r="U229" i="19"/>
  <c r="S114" i="19"/>
  <c r="K34" i="19"/>
  <c r="T114" i="19"/>
  <c r="L21" i="19"/>
  <c r="L22" i="19"/>
  <c r="L25" i="19"/>
  <c r="L26" i="19"/>
  <c r="L27" i="19"/>
  <c r="L28" i="19"/>
  <c r="I31" i="19"/>
  <c r="U114" i="19"/>
  <c r="G136" i="19"/>
  <c r="L146" i="19"/>
  <c r="H3" i="19"/>
  <c r="P24" i="19"/>
  <c r="H142" i="19"/>
  <c r="J142" i="19" s="1"/>
  <c r="L143" i="19" s="1"/>
  <c r="I138" i="19"/>
  <c r="I140" i="19"/>
  <c r="I142" i="19"/>
  <c r="R27" i="18"/>
  <c r="I25" i="18" s="1"/>
  <c r="H27" i="18"/>
  <c r="J27" i="18" s="1"/>
  <c r="L28" i="18" s="1"/>
  <c r="U27" i="18"/>
  <c r="H31" i="18"/>
  <c r="J31" i="18" s="1"/>
  <c r="L32" i="18" s="1"/>
  <c r="H144" i="18"/>
  <c r="J144" i="18" s="1"/>
  <c r="L145" i="18" s="1"/>
  <c r="U142" i="18"/>
  <c r="I146" i="18" s="1"/>
  <c r="V139" i="18"/>
  <c r="X28" i="32" s="1"/>
  <c r="H140" i="18"/>
  <c r="J140" i="18" s="1"/>
  <c r="L141" i="18" s="1"/>
  <c r="R142" i="18"/>
  <c r="I140" i="18" s="1"/>
  <c r="S142" i="18"/>
  <c r="I142" i="18" s="1"/>
  <c r="H25" i="18"/>
  <c r="J25" i="18" s="1"/>
  <c r="L26" i="18" s="1"/>
  <c r="Y114" i="18"/>
  <c r="H146" i="18"/>
  <c r="J146" i="18" s="1"/>
  <c r="L147" i="18" s="1"/>
  <c r="K149" i="18"/>
  <c r="T27" i="18"/>
  <c r="I29" i="18" s="1"/>
  <c r="Z114" i="18"/>
  <c r="L138" i="18"/>
  <c r="L140" i="18"/>
  <c r="L142" i="18"/>
  <c r="S114" i="18"/>
  <c r="V229" i="18"/>
  <c r="T114" i="18"/>
  <c r="P134" i="18"/>
  <c r="I31" i="18"/>
  <c r="U114" i="18"/>
  <c r="H3" i="18"/>
  <c r="P22" i="18"/>
  <c r="P24" i="18"/>
  <c r="L29" i="18"/>
  <c r="I23" i="17"/>
  <c r="H138" i="17"/>
  <c r="J138" i="17" s="1"/>
  <c r="L139" i="17" s="1"/>
  <c r="R27" i="17"/>
  <c r="S142" i="17"/>
  <c r="I142" i="17" s="1"/>
  <c r="H144" i="17"/>
  <c r="J144" i="17" s="1"/>
  <c r="L145" i="17" s="1"/>
  <c r="T142" i="17"/>
  <c r="V141" i="17"/>
  <c r="W30" i="32" s="1"/>
  <c r="I144" i="17"/>
  <c r="I25" i="17"/>
  <c r="Q27" i="17"/>
  <c r="H23" i="17"/>
  <c r="J23" i="17" s="1"/>
  <c r="L24" i="17" s="1"/>
  <c r="H140" i="17"/>
  <c r="J140" i="17" s="1"/>
  <c r="L141" i="17" s="1"/>
  <c r="R142" i="17"/>
  <c r="I140" i="17" s="1"/>
  <c r="I27" i="17"/>
  <c r="S27" i="17"/>
  <c r="H27" i="17"/>
  <c r="J27" i="17" s="1"/>
  <c r="L28" i="17" s="1"/>
  <c r="U27" i="17"/>
  <c r="I31" i="17" s="1"/>
  <c r="H31" i="17"/>
  <c r="J31" i="17" s="1"/>
  <c r="L32" i="17" s="1"/>
  <c r="H25" i="17"/>
  <c r="J25" i="17" s="1"/>
  <c r="L26" i="17" s="1"/>
  <c r="Y114" i="17"/>
  <c r="H146" i="17"/>
  <c r="J146" i="17" s="1"/>
  <c r="L147" i="17" s="1"/>
  <c r="K149" i="17"/>
  <c r="T27" i="17"/>
  <c r="I29" i="17" s="1"/>
  <c r="Z114" i="17"/>
  <c r="L138" i="17"/>
  <c r="L140" i="17"/>
  <c r="L142" i="17"/>
  <c r="T114" i="17"/>
  <c r="P134" i="17"/>
  <c r="Q142" i="17"/>
  <c r="S114" i="17"/>
  <c r="H3" i="17"/>
  <c r="P22" i="17"/>
  <c r="V22" i="17" s="1"/>
  <c r="W10" i="32" s="1"/>
  <c r="L29" i="17"/>
  <c r="H142" i="17"/>
  <c r="J142" i="17" s="1"/>
  <c r="L143" i="17" s="1"/>
  <c r="I138" i="17"/>
  <c r="R27" i="16"/>
  <c r="I25" i="16" s="1"/>
  <c r="H140" i="16"/>
  <c r="R142" i="16"/>
  <c r="H29" i="16"/>
  <c r="J29" i="16" s="1"/>
  <c r="L30" i="16" s="1"/>
  <c r="V21" i="16"/>
  <c r="V9" i="32" s="1"/>
  <c r="Q27" i="16"/>
  <c r="H23" i="16"/>
  <c r="J23" i="16" s="1"/>
  <c r="L24" i="16" s="1"/>
  <c r="H144" i="16"/>
  <c r="J144" i="16" s="1"/>
  <c r="L145" i="16" s="1"/>
  <c r="T142" i="16"/>
  <c r="I144" i="16" s="1"/>
  <c r="J140" i="16"/>
  <c r="L141" i="16" s="1"/>
  <c r="S27" i="16"/>
  <c r="I27" i="16" s="1"/>
  <c r="H27" i="16"/>
  <c r="J27" i="16" s="1"/>
  <c r="L28" i="16" s="1"/>
  <c r="U27" i="16"/>
  <c r="H31" i="16"/>
  <c r="J31" i="16" s="1"/>
  <c r="L32" i="16" s="1"/>
  <c r="S142" i="16"/>
  <c r="H138" i="16"/>
  <c r="J138" i="16" s="1"/>
  <c r="L139" i="16" s="1"/>
  <c r="Q142" i="16"/>
  <c r="I138" i="16" s="1"/>
  <c r="I23" i="16"/>
  <c r="U142" i="16"/>
  <c r="I146" i="16" s="1"/>
  <c r="H25" i="16"/>
  <c r="J25" i="16" s="1"/>
  <c r="L26" i="16" s="1"/>
  <c r="Y114" i="16"/>
  <c r="H146" i="16"/>
  <c r="J146" i="16" s="1"/>
  <c r="K149" i="16"/>
  <c r="T27" i="16"/>
  <c r="I29" i="16" s="1"/>
  <c r="Z114" i="16"/>
  <c r="L138" i="16"/>
  <c r="L140" i="16"/>
  <c r="L142" i="16"/>
  <c r="V229" i="16"/>
  <c r="K34" i="16"/>
  <c r="T114" i="16"/>
  <c r="P134" i="16"/>
  <c r="L23" i="16"/>
  <c r="L25" i="16"/>
  <c r="L27" i="16"/>
  <c r="I31" i="16"/>
  <c r="U114" i="16"/>
  <c r="L146" i="16"/>
  <c r="P24" i="16"/>
  <c r="V24" i="16" s="1"/>
  <c r="V12" i="32" s="1"/>
  <c r="L29" i="16"/>
  <c r="H142" i="16"/>
  <c r="J142" i="16" s="1"/>
  <c r="L143" i="16" s="1"/>
  <c r="L147" i="16"/>
  <c r="I140" i="16"/>
  <c r="I142" i="16"/>
  <c r="S114" i="16"/>
  <c r="H140" i="15"/>
  <c r="R142" i="15"/>
  <c r="V26" i="15"/>
  <c r="U14" i="32" s="1"/>
  <c r="H144" i="15"/>
  <c r="J144" i="15" s="1"/>
  <c r="T142" i="15"/>
  <c r="I144" i="15" s="1"/>
  <c r="V24" i="15"/>
  <c r="U12" i="32" s="1"/>
  <c r="J31" i="15"/>
  <c r="L32" i="15" s="1"/>
  <c r="R27" i="15"/>
  <c r="I25" i="15" s="1"/>
  <c r="T27" i="15"/>
  <c r="I29" i="15" s="1"/>
  <c r="H31" i="15"/>
  <c r="U27" i="15"/>
  <c r="J140" i="15"/>
  <c r="S142" i="15"/>
  <c r="I142" i="15" s="1"/>
  <c r="H142" i="15"/>
  <c r="J142" i="15" s="1"/>
  <c r="L143" i="15" s="1"/>
  <c r="J27" i="15"/>
  <c r="L28" i="15" s="1"/>
  <c r="L30" i="15"/>
  <c r="V22" i="15"/>
  <c r="U10" i="32" s="1"/>
  <c r="H27" i="15"/>
  <c r="S27" i="15"/>
  <c r="I27" i="15" s="1"/>
  <c r="H136" i="15"/>
  <c r="J136" i="15" s="1"/>
  <c r="Y114" i="15"/>
  <c r="T229" i="15"/>
  <c r="Z114" i="15"/>
  <c r="L136" i="15"/>
  <c r="L140" i="15"/>
  <c r="L141" i="15"/>
  <c r="L142" i="15"/>
  <c r="U229" i="15"/>
  <c r="K149" i="15"/>
  <c r="S114" i="15"/>
  <c r="P137" i="15"/>
  <c r="L144" i="15"/>
  <c r="K34" i="15"/>
  <c r="L145" i="15"/>
  <c r="H25" i="15"/>
  <c r="J25" i="15" s="1"/>
  <c r="L26" i="15" s="1"/>
  <c r="H146" i="15"/>
  <c r="J146" i="15" s="1"/>
  <c r="L147" i="15" s="1"/>
  <c r="L23" i="15"/>
  <c r="L25" i="15"/>
  <c r="L27" i="15"/>
  <c r="I31" i="15"/>
  <c r="G136" i="15"/>
  <c r="L146" i="15"/>
  <c r="I140" i="15"/>
  <c r="I144" i="14"/>
  <c r="H140" i="14"/>
  <c r="R142" i="14"/>
  <c r="H31" i="14"/>
  <c r="J31" i="14" s="1"/>
  <c r="L32" i="14" s="1"/>
  <c r="U27" i="14"/>
  <c r="I31" i="14" s="1"/>
  <c r="H144" i="14"/>
  <c r="J144" i="14" s="1"/>
  <c r="L145" i="14" s="1"/>
  <c r="T142" i="14"/>
  <c r="J140" i="14"/>
  <c r="S27" i="14"/>
  <c r="H27" i="14"/>
  <c r="J27" i="14" s="1"/>
  <c r="Q27" i="14"/>
  <c r="I23" i="14" s="1"/>
  <c r="I146" i="14"/>
  <c r="R27" i="14"/>
  <c r="I25" i="14" s="1"/>
  <c r="I27" i="14"/>
  <c r="Y114" i="14"/>
  <c r="K149" i="14"/>
  <c r="T229" i="14"/>
  <c r="T27" i="14"/>
  <c r="I29" i="14" s="1"/>
  <c r="Z114" i="14"/>
  <c r="L138" i="14"/>
  <c r="L139" i="14"/>
  <c r="L140" i="14"/>
  <c r="L141" i="14"/>
  <c r="L142" i="14"/>
  <c r="U229" i="14"/>
  <c r="H146" i="14"/>
  <c r="J146" i="14" s="1"/>
  <c r="L147" i="14" s="1"/>
  <c r="G31" i="14"/>
  <c r="K34" i="14"/>
  <c r="Q142" i="14"/>
  <c r="H25" i="14"/>
  <c r="J25" i="14" s="1"/>
  <c r="L26" i="14" s="1"/>
  <c r="L23" i="14"/>
  <c r="L24" i="14"/>
  <c r="L25" i="14"/>
  <c r="L27" i="14"/>
  <c r="L28" i="14"/>
  <c r="L146" i="14"/>
  <c r="H3" i="14"/>
  <c r="H142" i="14"/>
  <c r="J142" i="14" s="1"/>
  <c r="L143" i="14" s="1"/>
  <c r="I138" i="14"/>
  <c r="I140" i="14"/>
  <c r="I142" i="14"/>
  <c r="V20" i="13"/>
  <c r="S8" i="32" s="1"/>
  <c r="J138" i="13"/>
  <c r="L139" i="13" s="1"/>
  <c r="J140" i="13"/>
  <c r="L141" i="13" s="1"/>
  <c r="H144" i="13"/>
  <c r="J144" i="13" s="1"/>
  <c r="L145" i="13" s="1"/>
  <c r="T142" i="13"/>
  <c r="I144" i="13" s="1"/>
  <c r="S27" i="13"/>
  <c r="H27" i="13"/>
  <c r="J27" i="13" s="1"/>
  <c r="U27" i="13"/>
  <c r="H31" i="13"/>
  <c r="J31" i="13" s="1"/>
  <c r="L32" i="13" s="1"/>
  <c r="S142" i="13"/>
  <c r="I142" i="13" s="1"/>
  <c r="I146" i="13"/>
  <c r="I25" i="13"/>
  <c r="I27" i="13"/>
  <c r="V22" i="13"/>
  <c r="S10" i="32" s="1"/>
  <c r="U142" i="13"/>
  <c r="V140" i="13"/>
  <c r="S29" i="32" s="1"/>
  <c r="H138" i="13"/>
  <c r="Q142" i="13"/>
  <c r="I138" i="13" s="1"/>
  <c r="V26" i="13"/>
  <c r="S14" i="32" s="1"/>
  <c r="H21" i="13"/>
  <c r="J21" i="13" s="1"/>
  <c r="L21" i="13" s="1"/>
  <c r="V24" i="13"/>
  <c r="S12" i="32" s="1"/>
  <c r="V141" i="13"/>
  <c r="S30" i="32" s="1"/>
  <c r="H140" i="13"/>
  <c r="R142" i="13"/>
  <c r="H25" i="13"/>
  <c r="J25" i="13" s="1"/>
  <c r="H146" i="13"/>
  <c r="J146" i="13" s="1"/>
  <c r="L147" i="13" s="1"/>
  <c r="K149" i="13"/>
  <c r="T27" i="13"/>
  <c r="I29" i="13" s="1"/>
  <c r="Z114" i="13"/>
  <c r="L138" i="13"/>
  <c r="L140" i="13"/>
  <c r="L142" i="13"/>
  <c r="K34" i="13"/>
  <c r="T114" i="13"/>
  <c r="Q137" i="13"/>
  <c r="V137" i="13" s="1"/>
  <c r="S26" i="32" s="1"/>
  <c r="S114" i="13"/>
  <c r="L22" i="13"/>
  <c r="L25" i="13"/>
  <c r="L26" i="13"/>
  <c r="L27" i="13"/>
  <c r="L28" i="13"/>
  <c r="I31" i="13"/>
  <c r="H3" i="13"/>
  <c r="H142" i="13"/>
  <c r="J142" i="13" s="1"/>
  <c r="L143" i="13" s="1"/>
  <c r="I140" i="13"/>
  <c r="S142" i="12"/>
  <c r="I142" i="12" s="1"/>
  <c r="V141" i="12"/>
  <c r="R30" i="32" s="1"/>
  <c r="H144" i="12"/>
  <c r="J144" i="12" s="1"/>
  <c r="T142" i="12"/>
  <c r="I144" i="12" s="1"/>
  <c r="J25" i="12"/>
  <c r="L26" i="12" s="1"/>
  <c r="I25" i="12"/>
  <c r="T27" i="12"/>
  <c r="H31" i="12"/>
  <c r="J31" i="12" s="1"/>
  <c r="L32" i="12" s="1"/>
  <c r="U27" i="12"/>
  <c r="H140" i="12"/>
  <c r="J140" i="12" s="1"/>
  <c r="R142" i="12"/>
  <c r="I140" i="12" s="1"/>
  <c r="S27" i="12"/>
  <c r="I27" i="12" s="1"/>
  <c r="H27" i="12"/>
  <c r="J27" i="12" s="1"/>
  <c r="L28" i="12" s="1"/>
  <c r="T229" i="12"/>
  <c r="Z114" i="12"/>
  <c r="L140" i="12"/>
  <c r="L141" i="12"/>
  <c r="L142" i="12"/>
  <c r="U229" i="12"/>
  <c r="H25" i="12"/>
  <c r="K149" i="12"/>
  <c r="I29" i="12"/>
  <c r="G31" i="12"/>
  <c r="P137" i="12"/>
  <c r="V137" i="12" s="1"/>
  <c r="R26" i="32" s="1"/>
  <c r="L144" i="12"/>
  <c r="Y114" i="12"/>
  <c r="H146" i="12"/>
  <c r="J146" i="12" s="1"/>
  <c r="L147" i="12" s="1"/>
  <c r="P134" i="12"/>
  <c r="L145" i="12"/>
  <c r="I31" i="12"/>
  <c r="H3" i="12"/>
  <c r="P24" i="12"/>
  <c r="V24" i="12" s="1"/>
  <c r="R12" i="32" s="1"/>
  <c r="H142" i="12"/>
  <c r="J142" i="12" s="1"/>
  <c r="L143" i="12" s="1"/>
  <c r="H29" i="11"/>
  <c r="T27" i="11"/>
  <c r="H140" i="11"/>
  <c r="J140" i="11" s="1"/>
  <c r="R142" i="11"/>
  <c r="I140" i="11" s="1"/>
  <c r="J29" i="11"/>
  <c r="L30" i="11" s="1"/>
  <c r="H31" i="11"/>
  <c r="J31" i="11" s="1"/>
  <c r="L32" i="11" s="1"/>
  <c r="U27" i="11"/>
  <c r="V137" i="11"/>
  <c r="Q26" i="32" s="1"/>
  <c r="H144" i="11"/>
  <c r="J144" i="11" s="1"/>
  <c r="L145" i="11" s="1"/>
  <c r="T142" i="11"/>
  <c r="I144" i="11" s="1"/>
  <c r="H138" i="11"/>
  <c r="J138" i="11" s="1"/>
  <c r="Q142" i="11"/>
  <c r="I138" i="11" s="1"/>
  <c r="L147" i="11"/>
  <c r="I27" i="11"/>
  <c r="H27" i="11"/>
  <c r="J27" i="11" s="1"/>
  <c r="L28" i="11" s="1"/>
  <c r="S27" i="11"/>
  <c r="V139" i="11"/>
  <c r="Q28" i="32" s="1"/>
  <c r="S142" i="11"/>
  <c r="I142" i="11" s="1"/>
  <c r="V138" i="11"/>
  <c r="Q27" i="32" s="1"/>
  <c r="V135" i="11"/>
  <c r="Q24" i="32" s="1"/>
  <c r="R27" i="11"/>
  <c r="I25" i="11" s="1"/>
  <c r="T229" i="11"/>
  <c r="Z114" i="11"/>
  <c r="V134" i="11"/>
  <c r="Q23" i="32" s="1"/>
  <c r="L138" i="11"/>
  <c r="L139" i="11"/>
  <c r="L140" i="11"/>
  <c r="L141" i="11"/>
  <c r="L142" i="11"/>
  <c r="L143" i="11"/>
  <c r="U229" i="11"/>
  <c r="I29" i="11"/>
  <c r="Y114" i="11"/>
  <c r="H146" i="11"/>
  <c r="J146" i="11" s="1"/>
  <c r="K34" i="11"/>
  <c r="I31" i="11"/>
  <c r="U114" i="11"/>
  <c r="G136" i="11"/>
  <c r="H25" i="11"/>
  <c r="J25" i="11" s="1"/>
  <c r="L26" i="11" s="1"/>
  <c r="K149" i="11"/>
  <c r="P22" i="11"/>
  <c r="V22" i="11" s="1"/>
  <c r="Q10" i="32" s="1"/>
  <c r="L29" i="11"/>
  <c r="H142" i="11"/>
  <c r="J142" i="11" s="1"/>
  <c r="Q24" i="11"/>
  <c r="U27" i="10"/>
  <c r="I31" i="10" s="1"/>
  <c r="H31" i="10"/>
  <c r="J31" i="10" s="1"/>
  <c r="R27" i="10"/>
  <c r="L145" i="10"/>
  <c r="S27" i="10"/>
  <c r="I27" i="10" s="1"/>
  <c r="S142" i="10"/>
  <c r="J140" i="10"/>
  <c r="L141" i="10" s="1"/>
  <c r="H29" i="10"/>
  <c r="V24" i="10"/>
  <c r="P12" i="32" s="1"/>
  <c r="I23" i="10"/>
  <c r="V135" i="10"/>
  <c r="P24" i="32" s="1"/>
  <c r="I146" i="10"/>
  <c r="Q27" i="10"/>
  <c r="H23" i="10"/>
  <c r="J23" i="10" s="1"/>
  <c r="L24" i="10" s="1"/>
  <c r="I25" i="10"/>
  <c r="J29" i="10"/>
  <c r="L30" i="10" s="1"/>
  <c r="I144" i="10"/>
  <c r="H144" i="10"/>
  <c r="J144" i="10" s="1"/>
  <c r="T142" i="10"/>
  <c r="H25" i="10"/>
  <c r="J25" i="10" s="1"/>
  <c r="L26" i="10" s="1"/>
  <c r="H27" i="10"/>
  <c r="J27" i="10" s="1"/>
  <c r="L28" i="10" s="1"/>
  <c r="L32" i="10"/>
  <c r="H146" i="10"/>
  <c r="J146" i="10" s="1"/>
  <c r="L147" i="10" s="1"/>
  <c r="K149" i="10"/>
  <c r="T27" i="10"/>
  <c r="I29" i="10" s="1"/>
  <c r="L138" i="10"/>
  <c r="L139" i="10"/>
  <c r="L140" i="10"/>
  <c r="L142" i="10"/>
  <c r="S114" i="10"/>
  <c r="K34" i="10"/>
  <c r="T114" i="10"/>
  <c r="P134" i="10"/>
  <c r="R142" i="10"/>
  <c r="I140" i="10" s="1"/>
  <c r="H142" i="10"/>
  <c r="J142" i="10" s="1"/>
  <c r="L143" i="10" s="1"/>
  <c r="I138" i="10"/>
  <c r="I142" i="10"/>
  <c r="S27" i="9"/>
  <c r="I27" i="9" s="1"/>
  <c r="H27" i="9"/>
  <c r="J27" i="9" s="1"/>
  <c r="S142" i="9"/>
  <c r="I142" i="9" s="1"/>
  <c r="L145" i="9"/>
  <c r="V137" i="9"/>
  <c r="O26" i="32" s="1"/>
  <c r="H144" i="9"/>
  <c r="J144" i="9" s="1"/>
  <c r="T142" i="9"/>
  <c r="I144" i="9" s="1"/>
  <c r="L26" i="9"/>
  <c r="H140" i="9"/>
  <c r="R142" i="9"/>
  <c r="Q27" i="9"/>
  <c r="I23" i="9" s="1"/>
  <c r="R27" i="9"/>
  <c r="I25" i="9" s="1"/>
  <c r="L28" i="9"/>
  <c r="H29" i="9"/>
  <c r="J138" i="9"/>
  <c r="J140" i="9"/>
  <c r="L141" i="9" s="1"/>
  <c r="I146" i="9"/>
  <c r="J29" i="9"/>
  <c r="L30" i="9" s="1"/>
  <c r="H138" i="9"/>
  <c r="Q142" i="9"/>
  <c r="L24" i="9"/>
  <c r="H31" i="9"/>
  <c r="J31" i="9" s="1"/>
  <c r="L32" i="9" s="1"/>
  <c r="U27" i="9"/>
  <c r="V141" i="9"/>
  <c r="O30" i="32" s="1"/>
  <c r="Y114" i="9"/>
  <c r="K149" i="9"/>
  <c r="T229" i="9"/>
  <c r="T27" i="9"/>
  <c r="I29" i="9" s="1"/>
  <c r="Z114" i="9"/>
  <c r="L138" i="9"/>
  <c r="L139" i="9"/>
  <c r="L140" i="9"/>
  <c r="L142" i="9"/>
  <c r="U229" i="9"/>
  <c r="K34" i="9"/>
  <c r="T114" i="9"/>
  <c r="H146" i="9"/>
  <c r="J146" i="9" s="1"/>
  <c r="L147" i="9" s="1"/>
  <c r="L23" i="9"/>
  <c r="L25" i="9"/>
  <c r="L27" i="9"/>
  <c r="I31" i="9"/>
  <c r="G136" i="9"/>
  <c r="H142" i="9"/>
  <c r="J142" i="9" s="1"/>
  <c r="L143" i="9" s="1"/>
  <c r="H25" i="9"/>
  <c r="J25" i="9" s="1"/>
  <c r="I138" i="9"/>
  <c r="I140" i="9"/>
  <c r="H140" i="8"/>
  <c r="J140" i="8" s="1"/>
  <c r="R142" i="8"/>
  <c r="I140" i="8" s="1"/>
  <c r="R27" i="8"/>
  <c r="I25" i="8" s="1"/>
  <c r="V25" i="8"/>
  <c r="N13" i="32" s="1"/>
  <c r="H144" i="8"/>
  <c r="J144" i="8" s="1"/>
  <c r="L145" i="8" s="1"/>
  <c r="T142" i="8"/>
  <c r="I144" i="8" s="1"/>
  <c r="H29" i="8"/>
  <c r="J29" i="8" s="1"/>
  <c r="L30" i="8" s="1"/>
  <c r="T27" i="8"/>
  <c r="I29" i="8" s="1"/>
  <c r="V135" i="8"/>
  <c r="N24" i="32" s="1"/>
  <c r="H138" i="8"/>
  <c r="J138" i="8" s="1"/>
  <c r="L139" i="8" s="1"/>
  <c r="Q142" i="8"/>
  <c r="I138" i="8" s="1"/>
  <c r="H31" i="8"/>
  <c r="J31" i="8" s="1"/>
  <c r="L32" i="8" s="1"/>
  <c r="U27" i="8"/>
  <c r="J27" i="8"/>
  <c r="L28" i="8" s="1"/>
  <c r="V137" i="8"/>
  <c r="N26" i="32" s="1"/>
  <c r="S142" i="8"/>
  <c r="I142" i="8" s="1"/>
  <c r="H142" i="8"/>
  <c r="J142" i="8" s="1"/>
  <c r="L143" i="8" s="1"/>
  <c r="H27" i="8"/>
  <c r="S27" i="8"/>
  <c r="Y114" i="8"/>
  <c r="T229" i="8"/>
  <c r="I27" i="8"/>
  <c r="Z114" i="8"/>
  <c r="V134" i="8"/>
  <c r="N23" i="32" s="1"/>
  <c r="L136" i="8"/>
  <c r="L138" i="8"/>
  <c r="L140" i="8"/>
  <c r="L141" i="8"/>
  <c r="L142" i="8"/>
  <c r="I146" i="8"/>
  <c r="U229" i="8"/>
  <c r="P141" i="8"/>
  <c r="L144" i="8"/>
  <c r="H25" i="8"/>
  <c r="J25" i="8" s="1"/>
  <c r="L26" i="8" s="1"/>
  <c r="I31" i="8"/>
  <c r="G136" i="8"/>
  <c r="K149" i="8"/>
  <c r="L148" i="8" s="1"/>
  <c r="H3" i="8"/>
  <c r="P22" i="8"/>
  <c r="H146" i="8"/>
  <c r="J146" i="8" s="1"/>
  <c r="L147" i="8" s="1"/>
  <c r="H27" i="7"/>
  <c r="J27" i="7" s="1"/>
  <c r="S27" i="7"/>
  <c r="J140" i="7"/>
  <c r="V138" i="7"/>
  <c r="M27" i="32" s="1"/>
  <c r="H144" i="7"/>
  <c r="J144" i="7" s="1"/>
  <c r="L145" i="7" s="1"/>
  <c r="T142" i="7"/>
  <c r="V137" i="7"/>
  <c r="M26" i="32" s="1"/>
  <c r="R27" i="7"/>
  <c r="I25" i="7" s="1"/>
  <c r="I27" i="7"/>
  <c r="S142" i="7"/>
  <c r="J142" i="7"/>
  <c r="L143" i="7" s="1"/>
  <c r="H29" i="7"/>
  <c r="J29" i="7" s="1"/>
  <c r="L30" i="7" s="1"/>
  <c r="V23" i="7"/>
  <c r="M11" i="32" s="1"/>
  <c r="V26" i="7"/>
  <c r="M14" i="32" s="1"/>
  <c r="U142" i="7"/>
  <c r="V141" i="7"/>
  <c r="M30" i="32" s="1"/>
  <c r="V20" i="7"/>
  <c r="M8" i="32" s="1"/>
  <c r="H31" i="7"/>
  <c r="J31" i="7" s="1"/>
  <c r="L32" i="7" s="1"/>
  <c r="U27" i="7"/>
  <c r="I144" i="7"/>
  <c r="H140" i="7"/>
  <c r="R142" i="7"/>
  <c r="I140" i="7" s="1"/>
  <c r="T27" i="7"/>
  <c r="I29" i="7" s="1"/>
  <c r="Z114" i="7"/>
  <c r="L138" i="7"/>
  <c r="L140" i="7"/>
  <c r="L141" i="7"/>
  <c r="L142" i="7"/>
  <c r="I146" i="7"/>
  <c r="U229" i="7"/>
  <c r="H146" i="7"/>
  <c r="J146" i="7" s="1"/>
  <c r="L147" i="7" s="1"/>
  <c r="K34" i="7"/>
  <c r="L23" i="7"/>
  <c r="L24" i="7"/>
  <c r="L25" i="7"/>
  <c r="L27" i="7"/>
  <c r="L28" i="7"/>
  <c r="I31" i="7"/>
  <c r="G136" i="7"/>
  <c r="L146" i="7"/>
  <c r="K149" i="7"/>
  <c r="H3" i="7"/>
  <c r="H142" i="7"/>
  <c r="Q25" i="7"/>
  <c r="Q27" i="7" s="1"/>
  <c r="I23" i="7" s="1"/>
  <c r="I142" i="7"/>
  <c r="H25" i="7"/>
  <c r="J25" i="7" s="1"/>
  <c r="L26" i="7" s="1"/>
  <c r="J23" i="6"/>
  <c r="V22" i="6"/>
  <c r="L10" i="32" s="1"/>
  <c r="H27" i="6"/>
  <c r="S27" i="6"/>
  <c r="I27" i="6" s="1"/>
  <c r="H144" i="6"/>
  <c r="J144" i="6" s="1"/>
  <c r="L145" i="6" s="1"/>
  <c r="T142" i="6"/>
  <c r="J25" i="6"/>
  <c r="L26" i="6" s="1"/>
  <c r="J27" i="6"/>
  <c r="L28" i="6" s="1"/>
  <c r="V25" i="6"/>
  <c r="L13" i="32" s="1"/>
  <c r="V23" i="6"/>
  <c r="L11" i="32" s="1"/>
  <c r="V140" i="6"/>
  <c r="L29" i="32" s="1"/>
  <c r="J146" i="6"/>
  <c r="R27" i="6"/>
  <c r="I25" i="6" s="1"/>
  <c r="L24" i="6"/>
  <c r="V19" i="6"/>
  <c r="L7" i="32" s="1"/>
  <c r="J31" i="6"/>
  <c r="L32" i="6" s="1"/>
  <c r="S142" i="6"/>
  <c r="I142" i="6" s="1"/>
  <c r="H142" i="6"/>
  <c r="J142" i="6" s="1"/>
  <c r="V21" i="6"/>
  <c r="L9" i="32" s="1"/>
  <c r="L41" i="32" s="1"/>
  <c r="H29" i="6"/>
  <c r="J29" i="6" s="1"/>
  <c r="L30" i="6" s="1"/>
  <c r="T27" i="6"/>
  <c r="I29" i="6" s="1"/>
  <c r="H140" i="6"/>
  <c r="J140" i="6" s="1"/>
  <c r="R142" i="6"/>
  <c r="I140" i="6" s="1"/>
  <c r="H31" i="6"/>
  <c r="U27" i="6"/>
  <c r="I31" i="6" s="1"/>
  <c r="I144" i="6"/>
  <c r="Z114" i="6"/>
  <c r="L138" i="6"/>
  <c r="L140" i="6"/>
  <c r="L141" i="6"/>
  <c r="L142" i="6"/>
  <c r="L143" i="6"/>
  <c r="U229" i="6"/>
  <c r="H25" i="6"/>
  <c r="S114" i="6"/>
  <c r="P137" i="6"/>
  <c r="V137" i="6" s="1"/>
  <c r="L26" i="32" s="1"/>
  <c r="P139" i="6"/>
  <c r="V139" i="6" s="1"/>
  <c r="L28" i="32" s="1"/>
  <c r="P141" i="6"/>
  <c r="V141" i="6" s="1"/>
  <c r="L30" i="32" s="1"/>
  <c r="L144" i="6"/>
  <c r="K149" i="6"/>
  <c r="K34" i="6"/>
  <c r="T114" i="6"/>
  <c r="Q135" i="6"/>
  <c r="L23" i="6"/>
  <c r="L25" i="6"/>
  <c r="L27" i="6"/>
  <c r="U114" i="6"/>
  <c r="Q134" i="6"/>
  <c r="L146" i="6"/>
  <c r="L147" i="6"/>
  <c r="Q24" i="6"/>
  <c r="H146" i="6"/>
  <c r="L24" i="5"/>
  <c r="H31" i="5"/>
  <c r="U27" i="5"/>
  <c r="H144" i="5"/>
  <c r="J144" i="5" s="1"/>
  <c r="L145" i="5" s="1"/>
  <c r="T142" i="5"/>
  <c r="I144" i="5" s="1"/>
  <c r="V22" i="5"/>
  <c r="K10" i="32" s="1"/>
  <c r="S27" i="5"/>
  <c r="I27" i="5" s="1"/>
  <c r="H27" i="5"/>
  <c r="J27" i="5" s="1"/>
  <c r="Q27" i="5"/>
  <c r="L26" i="5"/>
  <c r="V25" i="5"/>
  <c r="K13" i="32" s="1"/>
  <c r="S142" i="5"/>
  <c r="I142" i="5" s="1"/>
  <c r="I140" i="5"/>
  <c r="I146" i="5"/>
  <c r="R27" i="5"/>
  <c r="I25" i="5" s="1"/>
  <c r="I23" i="5"/>
  <c r="H138" i="5"/>
  <c r="J138" i="5" s="1"/>
  <c r="Q142" i="5"/>
  <c r="I138" i="5" s="1"/>
  <c r="L28" i="5"/>
  <c r="J31" i="5"/>
  <c r="L32" i="5" s="1"/>
  <c r="V135" i="5"/>
  <c r="K24" i="32" s="1"/>
  <c r="H140" i="5"/>
  <c r="J140" i="5" s="1"/>
  <c r="L141" i="5" s="1"/>
  <c r="R142" i="5"/>
  <c r="T229" i="5"/>
  <c r="T27" i="5"/>
  <c r="I29" i="5" s="1"/>
  <c r="Z114" i="5"/>
  <c r="L138" i="5"/>
  <c r="L139" i="5"/>
  <c r="L140" i="5"/>
  <c r="L142" i="5"/>
  <c r="L143" i="5"/>
  <c r="U229" i="5"/>
  <c r="P139" i="5"/>
  <c r="V139" i="5" s="1"/>
  <c r="K28" i="32" s="1"/>
  <c r="H25" i="5"/>
  <c r="J25" i="5" s="1"/>
  <c r="Y114" i="5"/>
  <c r="K34" i="5"/>
  <c r="T114" i="5"/>
  <c r="H146" i="5"/>
  <c r="J146" i="5" s="1"/>
  <c r="K149" i="5"/>
  <c r="L23" i="5"/>
  <c r="L25" i="5"/>
  <c r="L27" i="5"/>
  <c r="I31" i="5"/>
  <c r="U114" i="5"/>
  <c r="L146" i="5"/>
  <c r="P24" i="5"/>
  <c r="V24" i="5" s="1"/>
  <c r="K12" i="32" s="1"/>
  <c r="H142" i="5"/>
  <c r="J142" i="5" s="1"/>
  <c r="L147" i="5"/>
  <c r="I142" i="4"/>
  <c r="H144" i="4"/>
  <c r="J144" i="4" s="1"/>
  <c r="L145" i="4" s="1"/>
  <c r="T142" i="4"/>
  <c r="I144" i="4" s="1"/>
  <c r="H29" i="4"/>
  <c r="J29" i="4" s="1"/>
  <c r="L30" i="4" s="1"/>
  <c r="T27" i="4"/>
  <c r="I29" i="4" s="1"/>
  <c r="I140" i="4"/>
  <c r="J146" i="4"/>
  <c r="L147" i="4" s="1"/>
  <c r="H31" i="4"/>
  <c r="J31" i="4" s="1"/>
  <c r="L32" i="4" s="1"/>
  <c r="U27" i="4"/>
  <c r="I31" i="4" s="1"/>
  <c r="J27" i="4"/>
  <c r="L28" i="4" s="1"/>
  <c r="V21" i="4"/>
  <c r="J9" i="32" s="1"/>
  <c r="V135" i="4"/>
  <c r="J24" i="32" s="1"/>
  <c r="H27" i="4"/>
  <c r="S27" i="4"/>
  <c r="I27" i="4" s="1"/>
  <c r="V26" i="4"/>
  <c r="J14" i="32" s="1"/>
  <c r="U142" i="4"/>
  <c r="H140" i="4"/>
  <c r="J140" i="4" s="1"/>
  <c r="R142" i="4"/>
  <c r="H25" i="4"/>
  <c r="J25" i="4" s="1"/>
  <c r="L26" i="4" s="1"/>
  <c r="T229" i="4"/>
  <c r="I25" i="4"/>
  <c r="Z114" i="4"/>
  <c r="L140" i="4"/>
  <c r="L141" i="4"/>
  <c r="L142" i="4"/>
  <c r="L143" i="4"/>
  <c r="I146" i="4"/>
  <c r="U229" i="4"/>
  <c r="Y114" i="4"/>
  <c r="P141" i="4"/>
  <c r="L144" i="4"/>
  <c r="H146" i="4"/>
  <c r="K149" i="4"/>
  <c r="G136" i="4"/>
  <c r="Q24" i="4"/>
  <c r="Q27" i="4" s="1"/>
  <c r="H144" i="3"/>
  <c r="J144" i="3" s="1"/>
  <c r="L145" i="3" s="1"/>
  <c r="H27" i="3"/>
  <c r="S27" i="3"/>
  <c r="I27" i="3" s="1"/>
  <c r="U142" i="3"/>
  <c r="I146" i="3" s="1"/>
  <c r="H21" i="3"/>
  <c r="J21" i="3" s="1"/>
  <c r="L21" i="3" s="1"/>
  <c r="V26" i="3"/>
  <c r="I14" i="32" s="1"/>
  <c r="H29" i="3"/>
  <c r="J29" i="3" s="1"/>
  <c r="L30" i="3" s="1"/>
  <c r="J27" i="3"/>
  <c r="L28" i="3" s="1"/>
  <c r="V20" i="3"/>
  <c r="I8" i="32" s="1"/>
  <c r="H31" i="3"/>
  <c r="J31" i="3" s="1"/>
  <c r="L32" i="3" s="1"/>
  <c r="H140" i="3"/>
  <c r="J140" i="3" s="1"/>
  <c r="L141" i="3" s="1"/>
  <c r="R142" i="3"/>
  <c r="I140" i="3" s="1"/>
  <c r="K149" i="3"/>
  <c r="T27" i="3"/>
  <c r="I29" i="3" s="1"/>
  <c r="Z114" i="3"/>
  <c r="L140" i="3"/>
  <c r="L142" i="3"/>
  <c r="U229" i="3"/>
  <c r="H25" i="3"/>
  <c r="J25" i="3" s="1"/>
  <c r="L26" i="3" s="1"/>
  <c r="H146" i="3"/>
  <c r="J146" i="3" s="1"/>
  <c r="L147" i="3" s="1"/>
  <c r="G31" i="3"/>
  <c r="P139" i="3"/>
  <c r="P141" i="3"/>
  <c r="Y114" i="3"/>
  <c r="K34" i="3"/>
  <c r="L23" i="3"/>
  <c r="L25" i="3"/>
  <c r="L27" i="3"/>
  <c r="G136" i="3"/>
  <c r="L146" i="3"/>
  <c r="H142" i="3"/>
  <c r="J142" i="3" s="1"/>
  <c r="L143" i="3" s="1"/>
  <c r="H140" i="2"/>
  <c r="J140" i="2" s="1"/>
  <c r="L141" i="2" s="1"/>
  <c r="I138" i="2"/>
  <c r="J23" i="2"/>
  <c r="L24" i="2" s="1"/>
  <c r="I31" i="2"/>
  <c r="H144" i="2"/>
  <c r="J144" i="2" s="1"/>
  <c r="Q27" i="2"/>
  <c r="V26" i="2"/>
  <c r="H14" i="32" s="1"/>
  <c r="V135" i="2"/>
  <c r="H24" i="32" s="1"/>
  <c r="S27" i="2"/>
  <c r="V136" i="2"/>
  <c r="H25" i="32" s="1"/>
  <c r="H25" i="2"/>
  <c r="J25" i="2" s="1"/>
  <c r="L26" i="2" s="1"/>
  <c r="R27" i="2"/>
  <c r="H29" i="2"/>
  <c r="J29" i="2" s="1"/>
  <c r="L30" i="2" s="1"/>
  <c r="T27" i="2"/>
  <c r="I29" i="2" s="1"/>
  <c r="H138" i="2"/>
  <c r="J138" i="2" s="1"/>
  <c r="L139" i="2" s="1"/>
  <c r="Q142" i="2"/>
  <c r="I142" i="2"/>
  <c r="V22" i="2"/>
  <c r="H10" i="32" s="1"/>
  <c r="J27" i="2"/>
  <c r="L28" i="2" s="1"/>
  <c r="L145" i="2"/>
  <c r="S142" i="2"/>
  <c r="H142" i="2"/>
  <c r="J142" i="2" s="1"/>
  <c r="L143" i="2" s="1"/>
  <c r="U142" i="2"/>
  <c r="I146" i="2" s="1"/>
  <c r="H146" i="2"/>
  <c r="J146" i="2" s="1"/>
  <c r="L147" i="2" s="1"/>
  <c r="S229" i="2"/>
  <c r="H23" i="2"/>
  <c r="H27" i="2"/>
  <c r="Y114" i="2"/>
  <c r="T229" i="2"/>
  <c r="I23" i="2"/>
  <c r="I25" i="2"/>
  <c r="I27" i="2"/>
  <c r="U229" i="2"/>
  <c r="U27" i="2"/>
  <c r="S114" i="2"/>
  <c r="P137" i="2"/>
  <c r="V137" i="2" s="1"/>
  <c r="H26" i="32" s="1"/>
  <c r="P141" i="2"/>
  <c r="L144" i="2"/>
  <c r="K34" i="2"/>
  <c r="L33" i="2" s="1"/>
  <c r="Q140" i="2"/>
  <c r="V140" i="2" s="1"/>
  <c r="H29" i="32" s="1"/>
  <c r="X114" i="2"/>
  <c r="L21" i="2"/>
  <c r="L23" i="2"/>
  <c r="L25" i="2"/>
  <c r="L27" i="2"/>
  <c r="R142" i="2"/>
  <c r="I140" i="2" s="1"/>
  <c r="V114" i="2"/>
  <c r="T142" i="2"/>
  <c r="I144" i="2" s="1"/>
  <c r="V27" i="20" l="1"/>
  <c r="Z39" i="32"/>
  <c r="V135" i="20"/>
  <c r="Z24" i="32" s="1"/>
  <c r="Z40" i="32" s="1"/>
  <c r="V137" i="20"/>
  <c r="Z26" i="32" s="1"/>
  <c r="Z46" i="32"/>
  <c r="AA229" i="20"/>
  <c r="Z42" i="32"/>
  <c r="V134" i="19"/>
  <c r="Y23" i="32" s="1"/>
  <c r="Y32" i="32" s="1"/>
  <c r="L137" i="19"/>
  <c r="L136" i="19"/>
  <c r="Y46" i="32"/>
  <c r="Y42" i="32"/>
  <c r="P142" i="19"/>
  <c r="V142" i="19" s="1"/>
  <c r="Y43" i="32"/>
  <c r="Y40" i="32"/>
  <c r="AA229" i="19"/>
  <c r="Y45" i="32"/>
  <c r="Y41" i="32"/>
  <c r="Y36" i="32"/>
  <c r="V24" i="19"/>
  <c r="Y12" i="32" s="1"/>
  <c r="Y44" i="32" s="1"/>
  <c r="H23" i="19"/>
  <c r="J23" i="19" s="1"/>
  <c r="Q27" i="19"/>
  <c r="I23" i="19" s="1"/>
  <c r="Y39" i="32"/>
  <c r="AA229" i="18"/>
  <c r="X45" i="32"/>
  <c r="X41" i="32"/>
  <c r="Q142" i="18"/>
  <c r="I138" i="18" s="1"/>
  <c r="X35" i="32"/>
  <c r="V20" i="18"/>
  <c r="X8" i="32" s="1"/>
  <c r="S27" i="18"/>
  <c r="I27" i="18" s="1"/>
  <c r="V135" i="18"/>
  <c r="X24" i="32" s="1"/>
  <c r="V26" i="18"/>
  <c r="X14" i="32" s="1"/>
  <c r="X46" i="32" s="1"/>
  <c r="X36" i="32"/>
  <c r="V24" i="18"/>
  <c r="X12" i="32" s="1"/>
  <c r="X44" i="32" s="1"/>
  <c r="V22" i="18"/>
  <c r="X10" i="32" s="1"/>
  <c r="X42" i="32" s="1"/>
  <c r="H23" i="18"/>
  <c r="J23" i="18" s="1"/>
  <c r="L24" i="18" s="1"/>
  <c r="V23" i="18"/>
  <c r="X11" i="32" s="1"/>
  <c r="X43" i="32" s="1"/>
  <c r="V19" i="18"/>
  <c r="X7" i="32" s="1"/>
  <c r="X16" i="32" s="1"/>
  <c r="Q27" i="18"/>
  <c r="I23" i="18" s="1"/>
  <c r="L23" i="18"/>
  <c r="P27" i="18"/>
  <c r="I21" i="18" s="1"/>
  <c r="AA114" i="18"/>
  <c r="W43" i="32"/>
  <c r="AA229" i="17"/>
  <c r="W42" i="32"/>
  <c r="W40" i="32"/>
  <c r="W44" i="32"/>
  <c r="W41" i="32"/>
  <c r="W46" i="32"/>
  <c r="W45" i="32"/>
  <c r="H21" i="17"/>
  <c r="J21" i="17" s="1"/>
  <c r="L21" i="17" s="1"/>
  <c r="W16" i="32"/>
  <c r="V44" i="32"/>
  <c r="AA229" i="16"/>
  <c r="V42" i="32"/>
  <c r="V43" i="32"/>
  <c r="V40" i="32"/>
  <c r="V45" i="32"/>
  <c r="V46" i="32"/>
  <c r="V41" i="32"/>
  <c r="V35" i="32"/>
  <c r="H21" i="16"/>
  <c r="J21" i="16" s="1"/>
  <c r="P27" i="16"/>
  <c r="I21" i="16" s="1"/>
  <c r="V16" i="32"/>
  <c r="V141" i="15"/>
  <c r="U30" i="32" s="1"/>
  <c r="U46" i="32" s="1"/>
  <c r="V137" i="15"/>
  <c r="U26" i="32" s="1"/>
  <c r="U42" i="32" s="1"/>
  <c r="H138" i="15"/>
  <c r="J138" i="15" s="1"/>
  <c r="L138" i="15" s="1"/>
  <c r="Q142" i="15"/>
  <c r="I138" i="15" s="1"/>
  <c r="V138" i="15"/>
  <c r="U27" i="32" s="1"/>
  <c r="U43" i="32" s="1"/>
  <c r="U44" i="32"/>
  <c r="AA229" i="15"/>
  <c r="U41" i="32"/>
  <c r="U45" i="32"/>
  <c r="V20" i="15"/>
  <c r="U8" i="32" s="1"/>
  <c r="U40" i="32" s="1"/>
  <c r="H21" i="15"/>
  <c r="J21" i="15" s="1"/>
  <c r="L21" i="15" s="1"/>
  <c r="P27" i="15"/>
  <c r="V27" i="15" s="1"/>
  <c r="U39" i="32"/>
  <c r="U16" i="32"/>
  <c r="T35" i="32"/>
  <c r="H136" i="14"/>
  <c r="J136" i="14" s="1"/>
  <c r="L137" i="14" s="1"/>
  <c r="T40" i="32"/>
  <c r="P142" i="14"/>
  <c r="I136" i="14" s="1"/>
  <c r="T44" i="32"/>
  <c r="V134" i="14"/>
  <c r="T23" i="32" s="1"/>
  <c r="T32" i="32" s="1"/>
  <c r="T42" i="32"/>
  <c r="T45" i="32"/>
  <c r="T46" i="32"/>
  <c r="T43" i="32"/>
  <c r="AA229" i="14"/>
  <c r="H21" i="14"/>
  <c r="J21" i="14" s="1"/>
  <c r="AA114" i="14"/>
  <c r="P27" i="14"/>
  <c r="I21" i="14" s="1"/>
  <c r="V21" i="14"/>
  <c r="T9" i="32" s="1"/>
  <c r="T41" i="32" s="1"/>
  <c r="P142" i="13"/>
  <c r="I136" i="13" s="1"/>
  <c r="S40" i="32"/>
  <c r="S46" i="32"/>
  <c r="S44" i="32"/>
  <c r="H136" i="13"/>
  <c r="J136" i="13" s="1"/>
  <c r="L136" i="13" s="1"/>
  <c r="V134" i="13"/>
  <c r="S23" i="32" s="1"/>
  <c r="S32" i="32" s="1"/>
  <c r="AA229" i="13"/>
  <c r="S42" i="32"/>
  <c r="S45" i="32"/>
  <c r="S43" i="32"/>
  <c r="V21" i="13"/>
  <c r="S9" i="32" s="1"/>
  <c r="S41" i="32" s="1"/>
  <c r="V19" i="13"/>
  <c r="S7" i="32" s="1"/>
  <c r="S16" i="32" s="1"/>
  <c r="L23" i="13"/>
  <c r="Q27" i="13"/>
  <c r="I23" i="13" s="1"/>
  <c r="P27" i="13"/>
  <c r="I21" i="13" s="1"/>
  <c r="Q142" i="12"/>
  <c r="I138" i="12" s="1"/>
  <c r="L138" i="12"/>
  <c r="L139" i="12"/>
  <c r="AA229" i="12"/>
  <c r="R44" i="32"/>
  <c r="R43" i="32"/>
  <c r="Q27" i="12"/>
  <c r="I23" i="12" s="1"/>
  <c r="V22" i="12"/>
  <c r="R10" i="32" s="1"/>
  <c r="R42" i="32" s="1"/>
  <c r="V26" i="12"/>
  <c r="R14" i="32" s="1"/>
  <c r="R46" i="32" s="1"/>
  <c r="R36" i="32"/>
  <c r="R35" i="32"/>
  <c r="V21" i="12"/>
  <c r="R9" i="32" s="1"/>
  <c r="R41" i="32" s="1"/>
  <c r="V25" i="12"/>
  <c r="R13" i="32" s="1"/>
  <c r="R45" i="32" s="1"/>
  <c r="H23" i="12"/>
  <c r="J23" i="12" s="1"/>
  <c r="L24" i="12" s="1"/>
  <c r="V19" i="12"/>
  <c r="R7" i="32" s="1"/>
  <c r="AA114" i="12"/>
  <c r="L137" i="11"/>
  <c r="L136" i="11"/>
  <c r="Q42" i="32"/>
  <c r="Q45" i="32"/>
  <c r="Q32" i="32"/>
  <c r="P142" i="11"/>
  <c r="I136" i="11" s="1"/>
  <c r="AA229" i="11"/>
  <c r="Q40" i="32"/>
  <c r="Q46" i="32"/>
  <c r="Q43" i="32"/>
  <c r="J149" i="11"/>
  <c r="L148" i="11" s="1"/>
  <c r="H21" i="11"/>
  <c r="J21" i="11" s="1"/>
  <c r="L21" i="11" s="1"/>
  <c r="V21" i="11"/>
  <c r="Q9" i="32" s="1"/>
  <c r="Q41" i="32" s="1"/>
  <c r="V24" i="11"/>
  <c r="Q12" i="32" s="1"/>
  <c r="Q44" i="32" s="1"/>
  <c r="AA114" i="11"/>
  <c r="Q39" i="32"/>
  <c r="P27" i="11"/>
  <c r="I21" i="11" s="1"/>
  <c r="P44" i="32"/>
  <c r="AA229" i="10"/>
  <c r="P42" i="32"/>
  <c r="P46" i="32"/>
  <c r="P43" i="32"/>
  <c r="P41" i="32"/>
  <c r="P40" i="32"/>
  <c r="P45" i="32"/>
  <c r="P36" i="32"/>
  <c r="H21" i="10"/>
  <c r="J21" i="10" s="1"/>
  <c r="L21" i="10" s="1"/>
  <c r="V19" i="10"/>
  <c r="P7" i="32" s="1"/>
  <c r="P16" i="32" s="1"/>
  <c r="P27" i="10"/>
  <c r="I21" i="10" s="1"/>
  <c r="H136" i="9"/>
  <c r="J136" i="9" s="1"/>
  <c r="L136" i="9" s="1"/>
  <c r="P142" i="9"/>
  <c r="I136" i="9" s="1"/>
  <c r="V134" i="9"/>
  <c r="O23" i="32" s="1"/>
  <c r="O39" i="32" s="1"/>
  <c r="O41" i="32"/>
  <c r="O43" i="32"/>
  <c r="O44" i="32"/>
  <c r="O42" i="32"/>
  <c r="O45" i="32"/>
  <c r="AA229" i="9"/>
  <c r="O46" i="32"/>
  <c r="H21" i="9"/>
  <c r="J21" i="9" s="1"/>
  <c r="P27" i="9"/>
  <c r="I21" i="9" s="1"/>
  <c r="AA114" i="9"/>
  <c r="O16" i="32"/>
  <c r="O40" i="32"/>
  <c r="P142" i="8"/>
  <c r="I136" i="8" s="1"/>
  <c r="AA229" i="8"/>
  <c r="N44" i="32"/>
  <c r="N45" i="32"/>
  <c r="N43" i="32"/>
  <c r="N40" i="32"/>
  <c r="N36" i="32"/>
  <c r="V22" i="8"/>
  <c r="N10" i="32" s="1"/>
  <c r="N42" i="32" s="1"/>
  <c r="Q27" i="8"/>
  <c r="I23" i="8" s="1"/>
  <c r="V21" i="8"/>
  <c r="N9" i="32" s="1"/>
  <c r="N41" i="32" s="1"/>
  <c r="H21" i="8"/>
  <c r="J21" i="8" s="1"/>
  <c r="AA114" i="8"/>
  <c r="N39" i="32"/>
  <c r="H138" i="7"/>
  <c r="J138" i="7" s="1"/>
  <c r="L139" i="7" s="1"/>
  <c r="V134" i="7"/>
  <c r="M23" i="32" s="1"/>
  <c r="Q142" i="7"/>
  <c r="I138" i="7" s="1"/>
  <c r="V140" i="7"/>
  <c r="M29" i="32" s="1"/>
  <c r="V139" i="7"/>
  <c r="M28" i="32" s="1"/>
  <c r="M36" i="32"/>
  <c r="H21" i="7"/>
  <c r="J21" i="7" s="1"/>
  <c r="L22" i="7" s="1"/>
  <c r="V19" i="7"/>
  <c r="M7" i="32" s="1"/>
  <c r="S114" i="7"/>
  <c r="AA114" i="7" s="1"/>
  <c r="L21" i="7"/>
  <c r="H136" i="7"/>
  <c r="J136" i="7" s="1"/>
  <c r="J149" i="7" s="1"/>
  <c r="L148" i="7" s="1"/>
  <c r="P142" i="7"/>
  <c r="AA229" i="7"/>
  <c r="M46" i="32"/>
  <c r="M43" i="32"/>
  <c r="M40" i="32"/>
  <c r="M41" i="32"/>
  <c r="P27" i="7"/>
  <c r="I21" i="7" s="1"/>
  <c r="V22" i="7"/>
  <c r="M10" i="32" s="1"/>
  <c r="M42" i="32" s="1"/>
  <c r="V135" i="6"/>
  <c r="L24" i="32" s="1"/>
  <c r="L43" i="32"/>
  <c r="AA229" i="6"/>
  <c r="L40" i="32"/>
  <c r="L42" i="32"/>
  <c r="L46" i="32"/>
  <c r="L45" i="32"/>
  <c r="P27" i="6"/>
  <c r="V27" i="6" s="1"/>
  <c r="H21" i="6"/>
  <c r="J21" i="6" s="1"/>
  <c r="L21" i="6" s="1"/>
  <c r="V24" i="6"/>
  <c r="L12" i="32" s="1"/>
  <c r="L44" i="32" s="1"/>
  <c r="V134" i="5"/>
  <c r="K23" i="32" s="1"/>
  <c r="K39" i="32" s="1"/>
  <c r="J149" i="5"/>
  <c r="L148" i="5" s="1"/>
  <c r="L136" i="5"/>
  <c r="L137" i="5"/>
  <c r="K41" i="32"/>
  <c r="K42" i="32"/>
  <c r="AA229" i="5"/>
  <c r="K43" i="32"/>
  <c r="K32" i="32"/>
  <c r="K45" i="32"/>
  <c r="K46" i="32"/>
  <c r="K44" i="32"/>
  <c r="K40" i="32"/>
  <c r="P142" i="5"/>
  <c r="V142" i="5" s="1"/>
  <c r="K35" i="32"/>
  <c r="K36" i="32"/>
  <c r="H21" i="5"/>
  <c r="J21" i="5" s="1"/>
  <c r="L22" i="5" s="1"/>
  <c r="AA114" i="5"/>
  <c r="K16" i="32"/>
  <c r="P27" i="5"/>
  <c r="I21" i="5" s="1"/>
  <c r="V137" i="4"/>
  <c r="J26" i="32" s="1"/>
  <c r="J42" i="32" s="1"/>
  <c r="V140" i="4"/>
  <c r="J29" i="32" s="1"/>
  <c r="J45" i="32" s="1"/>
  <c r="Q142" i="4"/>
  <c r="I138" i="4" s="1"/>
  <c r="V136" i="4"/>
  <c r="J25" i="32" s="1"/>
  <c r="J41" i="32" s="1"/>
  <c r="V134" i="4"/>
  <c r="J23" i="32" s="1"/>
  <c r="L139" i="4"/>
  <c r="L138" i="4"/>
  <c r="V138" i="4"/>
  <c r="J27" i="32" s="1"/>
  <c r="J43" i="32" s="1"/>
  <c r="V139" i="4"/>
  <c r="J28" i="32" s="1"/>
  <c r="P142" i="4"/>
  <c r="AA229" i="4"/>
  <c r="J40" i="32"/>
  <c r="V19" i="4"/>
  <c r="J7" i="32" s="1"/>
  <c r="AA114" i="4"/>
  <c r="P27" i="4"/>
  <c r="I21" i="4" s="1"/>
  <c r="I35" i="32"/>
  <c r="V138" i="3"/>
  <c r="I27" i="32" s="1"/>
  <c r="I36" i="32"/>
  <c r="H138" i="3"/>
  <c r="J138" i="3" s="1"/>
  <c r="V136" i="3"/>
  <c r="I25" i="32" s="1"/>
  <c r="V141" i="3"/>
  <c r="I30" i="32" s="1"/>
  <c r="I46" i="32" s="1"/>
  <c r="V139" i="3"/>
  <c r="I28" i="32" s="1"/>
  <c r="V135" i="3"/>
  <c r="I24" i="32" s="1"/>
  <c r="V137" i="3"/>
  <c r="I26" i="32" s="1"/>
  <c r="Q142" i="3"/>
  <c r="I138" i="3" s="1"/>
  <c r="AA229" i="3"/>
  <c r="I43" i="32"/>
  <c r="V24" i="3"/>
  <c r="I12" i="32" s="1"/>
  <c r="V21" i="3"/>
  <c r="I9" i="32" s="1"/>
  <c r="V22" i="3"/>
  <c r="I10" i="32" s="1"/>
  <c r="Q27" i="3"/>
  <c r="I23" i="3" s="1"/>
  <c r="V25" i="3"/>
  <c r="I13" i="32" s="1"/>
  <c r="I45" i="32" s="1"/>
  <c r="AA114" i="3"/>
  <c r="I39" i="32"/>
  <c r="P27" i="3"/>
  <c r="I21" i="3" s="1"/>
  <c r="H43" i="32"/>
  <c r="H42" i="32"/>
  <c r="H44" i="32"/>
  <c r="AA229" i="2"/>
  <c r="H41" i="32"/>
  <c r="H45" i="32"/>
  <c r="P27" i="2"/>
  <c r="I21" i="2" s="1"/>
  <c r="H21" i="2"/>
  <c r="J21" i="2" s="1"/>
  <c r="V20" i="2"/>
  <c r="H8" i="32" s="1"/>
  <c r="H40" i="32" s="1"/>
  <c r="H39" i="32"/>
  <c r="V142" i="20"/>
  <c r="L22" i="20"/>
  <c r="G3" i="20"/>
  <c r="J34" i="20"/>
  <c r="I21" i="20"/>
  <c r="J149" i="20"/>
  <c r="J149" i="19"/>
  <c r="L148" i="19" s="1"/>
  <c r="L139" i="19"/>
  <c r="L32" i="19"/>
  <c r="AA114" i="19"/>
  <c r="I21" i="19"/>
  <c r="H136" i="18"/>
  <c r="J136" i="18" s="1"/>
  <c r="L136" i="18" s="1"/>
  <c r="V134" i="18"/>
  <c r="X23" i="32" s="1"/>
  <c r="P142" i="18"/>
  <c r="J34" i="18"/>
  <c r="L33" i="18" s="1"/>
  <c r="L22" i="18"/>
  <c r="AA114" i="17"/>
  <c r="J34" i="17"/>
  <c r="L33" i="17" s="1"/>
  <c r="P142" i="17"/>
  <c r="H136" i="17"/>
  <c r="J136" i="17" s="1"/>
  <c r="L136" i="17" s="1"/>
  <c r="V134" i="17"/>
  <c r="W23" i="32" s="1"/>
  <c r="W32" i="32" s="1"/>
  <c r="P27" i="17"/>
  <c r="AA114" i="16"/>
  <c r="H136" i="16"/>
  <c r="J136" i="16" s="1"/>
  <c r="L136" i="16" s="1"/>
  <c r="V134" i="16"/>
  <c r="V23" i="32" s="1"/>
  <c r="V32" i="32" s="1"/>
  <c r="P142" i="16"/>
  <c r="V27" i="16"/>
  <c r="J34" i="16"/>
  <c r="L33" i="16" s="1"/>
  <c r="J149" i="15"/>
  <c r="L148" i="15" s="1"/>
  <c r="L137" i="15"/>
  <c r="P142" i="15"/>
  <c r="AA114" i="15"/>
  <c r="AA114" i="13"/>
  <c r="J34" i="13"/>
  <c r="L33" i="13" s="1"/>
  <c r="L22" i="12"/>
  <c r="H136" i="12"/>
  <c r="J136" i="12" s="1"/>
  <c r="L136" i="12" s="1"/>
  <c r="P142" i="12"/>
  <c r="V134" i="12"/>
  <c r="R23" i="32" s="1"/>
  <c r="R32" i="32" s="1"/>
  <c r="P27" i="12"/>
  <c r="L22" i="11"/>
  <c r="Q27" i="11"/>
  <c r="I23" i="11" s="1"/>
  <c r="L22" i="10"/>
  <c r="J34" i="10"/>
  <c r="L33" i="10" s="1"/>
  <c r="AA114" i="10"/>
  <c r="H136" i="10"/>
  <c r="J136" i="10" s="1"/>
  <c r="V134" i="10"/>
  <c r="P23" i="32" s="1"/>
  <c r="P32" i="32" s="1"/>
  <c r="P142" i="10"/>
  <c r="J149" i="9"/>
  <c r="L148" i="9" s="1"/>
  <c r="L137" i="9"/>
  <c r="V27" i="9"/>
  <c r="V142" i="8"/>
  <c r="P27" i="8"/>
  <c r="H136" i="8"/>
  <c r="J136" i="8" s="1"/>
  <c r="V141" i="8"/>
  <c r="N30" i="32" s="1"/>
  <c r="N32" i="32" s="1"/>
  <c r="V27" i="7"/>
  <c r="V25" i="7"/>
  <c r="M13" i="32" s="1"/>
  <c r="G3" i="7"/>
  <c r="J34" i="7"/>
  <c r="L33" i="7" s="1"/>
  <c r="J34" i="6"/>
  <c r="L33" i="6" s="1"/>
  <c r="L22" i="6"/>
  <c r="H138" i="6"/>
  <c r="J138" i="6" s="1"/>
  <c r="L139" i="6" s="1"/>
  <c r="Q142" i="6"/>
  <c r="I138" i="6" s="1"/>
  <c r="V134" i="6"/>
  <c r="L23" i="32" s="1"/>
  <c r="L32" i="32" s="1"/>
  <c r="Q27" i="6"/>
  <c r="I23" i="6" s="1"/>
  <c r="AA114" i="6"/>
  <c r="H136" i="6"/>
  <c r="J136" i="6" s="1"/>
  <c r="P142" i="6"/>
  <c r="G3" i="5"/>
  <c r="J34" i="5"/>
  <c r="L33" i="5" s="1"/>
  <c r="L22" i="4"/>
  <c r="J34" i="4"/>
  <c r="L33" i="4" s="1"/>
  <c r="I23" i="4"/>
  <c r="H136" i="4"/>
  <c r="J136" i="4" s="1"/>
  <c r="V141" i="4"/>
  <c r="J30" i="32" s="1"/>
  <c r="V24" i="4"/>
  <c r="J12" i="32" s="1"/>
  <c r="J34" i="3"/>
  <c r="L33" i="3" s="1"/>
  <c r="L22" i="3"/>
  <c r="H136" i="3"/>
  <c r="J136" i="3" s="1"/>
  <c r="L136" i="3" s="1"/>
  <c r="P142" i="3"/>
  <c r="AA114" i="2"/>
  <c r="P142" i="2"/>
  <c r="H136" i="2"/>
  <c r="J136" i="2" s="1"/>
  <c r="L136" i="2" s="1"/>
  <c r="V141" i="2"/>
  <c r="H30" i="32" s="1"/>
  <c r="H32" i="32" s="1"/>
  <c r="Z32" i="32" l="1"/>
  <c r="Z48" i="32"/>
  <c r="I136" i="19"/>
  <c r="Y48" i="32"/>
  <c r="L24" i="19"/>
  <c r="L23" i="19"/>
  <c r="J34" i="19"/>
  <c r="L33" i="19" s="1"/>
  <c r="Y16" i="32"/>
  <c r="V27" i="19"/>
  <c r="G3" i="19"/>
  <c r="X32" i="32"/>
  <c r="X40" i="32"/>
  <c r="X39" i="32"/>
  <c r="V27" i="18"/>
  <c r="W39" i="32"/>
  <c r="W48" i="32" s="1"/>
  <c r="L22" i="17"/>
  <c r="V39" i="32"/>
  <c r="V48" i="32" s="1"/>
  <c r="L22" i="16"/>
  <c r="L21" i="16"/>
  <c r="L139" i="15"/>
  <c r="U32" i="32"/>
  <c r="I21" i="15"/>
  <c r="L22" i="15"/>
  <c r="J34" i="15"/>
  <c r="L33" i="15" s="1"/>
  <c r="G3" i="15"/>
  <c r="U48" i="32"/>
  <c r="L136" i="14"/>
  <c r="G3" i="14"/>
  <c r="J149" i="14"/>
  <c r="L148" i="14" s="1"/>
  <c r="V142" i="14"/>
  <c r="T39" i="32"/>
  <c r="T48" i="32" s="1"/>
  <c r="V27" i="14"/>
  <c r="L22" i="14"/>
  <c r="L21" i="14"/>
  <c r="J34" i="14"/>
  <c r="L33" i="14" s="1"/>
  <c r="T16" i="32"/>
  <c r="V142" i="13"/>
  <c r="L137" i="13"/>
  <c r="G3" i="13"/>
  <c r="J149" i="13"/>
  <c r="L148" i="13" s="1"/>
  <c r="S39" i="32"/>
  <c r="S48" i="32" s="1"/>
  <c r="V27" i="13"/>
  <c r="G3" i="12"/>
  <c r="R16" i="32"/>
  <c r="L23" i="12"/>
  <c r="J34" i="12"/>
  <c r="L33" i="12" s="1"/>
  <c r="R39" i="32"/>
  <c r="R48" i="32" s="1"/>
  <c r="V142" i="11"/>
  <c r="J34" i="11"/>
  <c r="L33" i="11" s="1"/>
  <c r="G3" i="11"/>
  <c r="Q48" i="32"/>
  <c r="Q16" i="32"/>
  <c r="P39" i="32"/>
  <c r="P48" i="32" s="1"/>
  <c r="G3" i="10"/>
  <c r="L136" i="10"/>
  <c r="V27" i="10"/>
  <c r="V142" i="9"/>
  <c r="O32" i="32"/>
  <c r="O48" i="32"/>
  <c r="J34" i="9"/>
  <c r="L33" i="9" s="1"/>
  <c r="L21" i="9"/>
  <c r="L22" i="9"/>
  <c r="G3" i="9"/>
  <c r="N46" i="32"/>
  <c r="N48" i="32" s="1"/>
  <c r="J34" i="8"/>
  <c r="L33" i="8" s="1"/>
  <c r="L21" i="8"/>
  <c r="L22" i="8"/>
  <c r="N16" i="32"/>
  <c r="M45" i="32"/>
  <c r="M32" i="32"/>
  <c r="M39" i="32"/>
  <c r="M44" i="32"/>
  <c r="V142" i="7"/>
  <c r="I136" i="7"/>
  <c r="L137" i="7"/>
  <c r="L136" i="7"/>
  <c r="M16" i="32"/>
  <c r="G3" i="6"/>
  <c r="L136" i="6"/>
  <c r="L39" i="32"/>
  <c r="L48" i="32" s="1"/>
  <c r="I21" i="6"/>
  <c r="L16" i="32"/>
  <c r="I136" i="5"/>
  <c r="K48" i="32"/>
  <c r="L21" i="5"/>
  <c r="V27" i="5"/>
  <c r="V142" i="4"/>
  <c r="I136" i="4"/>
  <c r="J39" i="32"/>
  <c r="J44" i="32"/>
  <c r="J32" i="32"/>
  <c r="J46" i="32"/>
  <c r="G3" i="4"/>
  <c r="L136" i="4"/>
  <c r="V27" i="4"/>
  <c r="J16" i="32"/>
  <c r="L139" i="3"/>
  <c r="L138" i="3"/>
  <c r="G3" i="3"/>
  <c r="I41" i="32"/>
  <c r="I44" i="32"/>
  <c r="I32" i="32"/>
  <c r="I40" i="32"/>
  <c r="I42" i="32"/>
  <c r="I16" i="32"/>
  <c r="V27" i="3"/>
  <c r="H46" i="32"/>
  <c r="H48" i="32" s="1"/>
  <c r="G3" i="2"/>
  <c r="V27" i="2"/>
  <c r="L22" i="2"/>
  <c r="J34" i="2"/>
  <c r="H16" i="32"/>
  <c r="V142" i="18"/>
  <c r="I136" i="18"/>
  <c r="J149" i="18"/>
  <c r="L148" i="18" s="1"/>
  <c r="L137" i="18"/>
  <c r="G3" i="18"/>
  <c r="V27" i="17"/>
  <c r="I21" i="17"/>
  <c r="J149" i="17"/>
  <c r="L148" i="17" s="1"/>
  <c r="L137" i="17"/>
  <c r="V142" i="17"/>
  <c r="I136" i="17"/>
  <c r="G3" i="17"/>
  <c r="J149" i="16"/>
  <c r="L148" i="16" s="1"/>
  <c r="L137" i="16"/>
  <c r="V142" i="16"/>
  <c r="I136" i="16"/>
  <c r="G3" i="16"/>
  <c r="V142" i="15"/>
  <c r="I136" i="15"/>
  <c r="V27" i="12"/>
  <c r="I21" i="12"/>
  <c r="I136" i="12"/>
  <c r="V142" i="12"/>
  <c r="J149" i="12"/>
  <c r="L148" i="12" s="1"/>
  <c r="L137" i="12"/>
  <c r="V27" i="11"/>
  <c r="V142" i="10"/>
  <c r="I136" i="10"/>
  <c r="J149" i="10"/>
  <c r="L148" i="10" s="1"/>
  <c r="L137" i="10"/>
  <c r="J149" i="8"/>
  <c r="L137" i="8"/>
  <c r="V27" i="8"/>
  <c r="I21" i="8"/>
  <c r="G3" i="8"/>
  <c r="V142" i="6"/>
  <c r="I136" i="6"/>
  <c r="J149" i="6"/>
  <c r="L148" i="6" s="1"/>
  <c r="L137" i="6"/>
  <c r="J149" i="4"/>
  <c r="L148" i="4" s="1"/>
  <c r="L137" i="4"/>
  <c r="V142" i="3"/>
  <c r="I136" i="3"/>
  <c r="J149" i="3"/>
  <c r="L148" i="3" s="1"/>
  <c r="L137" i="3"/>
  <c r="J149" i="2"/>
  <c r="L148" i="2" s="1"/>
  <c r="L137" i="2"/>
  <c r="V142" i="2"/>
  <c r="I136" i="2"/>
  <c r="K146" i="1"/>
  <c r="K144" i="1"/>
  <c r="K142" i="1"/>
  <c r="K140" i="1"/>
  <c r="K138" i="1"/>
  <c r="L138" i="1" s="1"/>
  <c r="K136" i="1"/>
  <c r="K37" i="1"/>
  <c r="K31" i="1"/>
  <c r="K29" i="1"/>
  <c r="K27" i="1"/>
  <c r="G27" i="1" s="1"/>
  <c r="K25" i="1"/>
  <c r="K23" i="1"/>
  <c r="K21" i="1"/>
  <c r="L140" i="1"/>
  <c r="K157" i="1"/>
  <c r="K156" i="1"/>
  <c r="K155" i="1"/>
  <c r="K154" i="1"/>
  <c r="K153" i="1"/>
  <c r="K152" i="1"/>
  <c r="K42" i="1"/>
  <c r="K41" i="1"/>
  <c r="K40" i="1"/>
  <c r="K39" i="1"/>
  <c r="K38" i="1"/>
  <c r="Z228" i="1"/>
  <c r="Y228" i="1"/>
  <c r="X228" i="1"/>
  <c r="W228" i="1"/>
  <c r="V228" i="1"/>
  <c r="U228" i="1"/>
  <c r="T228" i="1"/>
  <c r="S228" i="1"/>
  <c r="O228" i="1"/>
  <c r="K228" i="1"/>
  <c r="Z227" i="1"/>
  <c r="Y227" i="1"/>
  <c r="X227" i="1"/>
  <c r="W227" i="1"/>
  <c r="V227" i="1"/>
  <c r="U227" i="1"/>
  <c r="T227" i="1"/>
  <c r="S227" i="1"/>
  <c r="O227" i="1"/>
  <c r="K227" i="1"/>
  <c r="Z226" i="1"/>
  <c r="Y226" i="1"/>
  <c r="X226" i="1"/>
  <c r="W226" i="1"/>
  <c r="V226" i="1"/>
  <c r="U226" i="1"/>
  <c r="T226" i="1"/>
  <c r="S226" i="1"/>
  <c r="O226" i="1"/>
  <c r="K226" i="1"/>
  <c r="Z225" i="1"/>
  <c r="Y225" i="1"/>
  <c r="X225" i="1"/>
  <c r="W225" i="1"/>
  <c r="V225" i="1"/>
  <c r="U225" i="1"/>
  <c r="T225" i="1"/>
  <c r="S225" i="1"/>
  <c r="O225" i="1"/>
  <c r="K225" i="1"/>
  <c r="Z224" i="1"/>
  <c r="Y224" i="1"/>
  <c r="X224" i="1"/>
  <c r="W224" i="1"/>
  <c r="V224" i="1"/>
  <c r="U224" i="1"/>
  <c r="T224" i="1"/>
  <c r="S224" i="1"/>
  <c r="O224" i="1"/>
  <c r="K224" i="1"/>
  <c r="Z223" i="1"/>
  <c r="Y223" i="1"/>
  <c r="X223" i="1"/>
  <c r="W223" i="1"/>
  <c r="V223" i="1"/>
  <c r="U223" i="1"/>
  <c r="T223" i="1"/>
  <c r="S223" i="1"/>
  <c r="O223" i="1"/>
  <c r="K223" i="1"/>
  <c r="Z222" i="1"/>
  <c r="Y222" i="1"/>
  <c r="X222" i="1"/>
  <c r="W222" i="1"/>
  <c r="V222" i="1"/>
  <c r="U222" i="1"/>
  <c r="T222" i="1"/>
  <c r="S222" i="1"/>
  <c r="O222" i="1"/>
  <c r="K222" i="1"/>
  <c r="Z221" i="1"/>
  <c r="Y221" i="1"/>
  <c r="X221" i="1"/>
  <c r="W221" i="1"/>
  <c r="V221" i="1"/>
  <c r="U221" i="1"/>
  <c r="T221" i="1"/>
  <c r="S221" i="1"/>
  <c r="O221" i="1"/>
  <c r="K221" i="1"/>
  <c r="Z220" i="1"/>
  <c r="Y220" i="1"/>
  <c r="X220" i="1"/>
  <c r="W220" i="1"/>
  <c r="V220" i="1"/>
  <c r="U220" i="1"/>
  <c r="T220" i="1"/>
  <c r="S220" i="1"/>
  <c r="O220" i="1"/>
  <c r="K220" i="1"/>
  <c r="Z219" i="1"/>
  <c r="Y219" i="1"/>
  <c r="X219" i="1"/>
  <c r="W219" i="1"/>
  <c r="V219" i="1"/>
  <c r="U219" i="1"/>
  <c r="T219" i="1"/>
  <c r="S219" i="1"/>
  <c r="O219" i="1"/>
  <c r="K219" i="1"/>
  <c r="Z218" i="1"/>
  <c r="Y218" i="1"/>
  <c r="X218" i="1"/>
  <c r="W218" i="1"/>
  <c r="V218" i="1"/>
  <c r="U218" i="1"/>
  <c r="T218" i="1"/>
  <c r="S218" i="1"/>
  <c r="O218" i="1"/>
  <c r="K218" i="1"/>
  <c r="A218" i="1"/>
  <c r="Z217" i="1"/>
  <c r="Y217" i="1"/>
  <c r="X217" i="1"/>
  <c r="W217" i="1"/>
  <c r="V217" i="1"/>
  <c r="U217" i="1"/>
  <c r="T217" i="1"/>
  <c r="S217" i="1"/>
  <c r="O217" i="1"/>
  <c r="K217" i="1"/>
  <c r="Z216" i="1"/>
  <c r="Y216" i="1"/>
  <c r="X216" i="1"/>
  <c r="W216" i="1"/>
  <c r="V216" i="1"/>
  <c r="U216" i="1"/>
  <c r="T216" i="1"/>
  <c r="S216" i="1"/>
  <c r="O216" i="1"/>
  <c r="K216" i="1"/>
  <c r="Z215" i="1"/>
  <c r="Y215" i="1"/>
  <c r="X215" i="1"/>
  <c r="W215" i="1"/>
  <c r="V215" i="1"/>
  <c r="U215" i="1"/>
  <c r="T215" i="1"/>
  <c r="S215" i="1"/>
  <c r="O215" i="1"/>
  <c r="K215" i="1"/>
  <c r="Z214" i="1"/>
  <c r="Y214" i="1"/>
  <c r="X214" i="1"/>
  <c r="W214" i="1"/>
  <c r="V214" i="1"/>
  <c r="U214" i="1"/>
  <c r="T214" i="1"/>
  <c r="S214" i="1"/>
  <c r="O214" i="1"/>
  <c r="K214" i="1"/>
  <c r="Z213" i="1"/>
  <c r="Y213" i="1"/>
  <c r="X213" i="1"/>
  <c r="W213" i="1"/>
  <c r="V213" i="1"/>
  <c r="U213" i="1"/>
  <c r="T213" i="1"/>
  <c r="S213" i="1"/>
  <c r="O213" i="1"/>
  <c r="K213" i="1"/>
  <c r="Z212" i="1"/>
  <c r="Y212" i="1"/>
  <c r="X212" i="1"/>
  <c r="W212" i="1"/>
  <c r="V212" i="1"/>
  <c r="U212" i="1"/>
  <c r="T212" i="1"/>
  <c r="S212" i="1"/>
  <c r="O212" i="1"/>
  <c r="K212" i="1"/>
  <c r="Z211" i="1"/>
  <c r="Y211" i="1"/>
  <c r="X211" i="1"/>
  <c r="W211" i="1"/>
  <c r="V211" i="1"/>
  <c r="U211" i="1"/>
  <c r="T211" i="1"/>
  <c r="S211" i="1"/>
  <c r="O211" i="1"/>
  <c r="K211" i="1"/>
  <c r="Z210" i="1"/>
  <c r="Y210" i="1"/>
  <c r="X210" i="1"/>
  <c r="W210" i="1"/>
  <c r="V210" i="1"/>
  <c r="U210" i="1"/>
  <c r="T210" i="1"/>
  <c r="S210" i="1"/>
  <c r="O210" i="1"/>
  <c r="K210" i="1"/>
  <c r="Z209" i="1"/>
  <c r="Y209" i="1"/>
  <c r="X209" i="1"/>
  <c r="W209" i="1"/>
  <c r="V209" i="1"/>
  <c r="U209" i="1"/>
  <c r="T209" i="1"/>
  <c r="S209" i="1"/>
  <c r="O209" i="1"/>
  <c r="K209" i="1"/>
  <c r="Z208" i="1"/>
  <c r="Y208" i="1"/>
  <c r="X208" i="1"/>
  <c r="W208" i="1"/>
  <c r="V208" i="1"/>
  <c r="U208" i="1"/>
  <c r="T208" i="1"/>
  <c r="S208" i="1"/>
  <c r="O208" i="1"/>
  <c r="K208" i="1"/>
  <c r="Z207" i="1"/>
  <c r="Y207" i="1"/>
  <c r="X207" i="1"/>
  <c r="W207" i="1"/>
  <c r="V207" i="1"/>
  <c r="U207" i="1"/>
  <c r="T207" i="1"/>
  <c r="S207" i="1"/>
  <c r="O207" i="1"/>
  <c r="K207" i="1"/>
  <c r="A207" i="1"/>
  <c r="Z206" i="1"/>
  <c r="Y206" i="1"/>
  <c r="X206" i="1"/>
  <c r="W206" i="1"/>
  <c r="V206" i="1"/>
  <c r="U206" i="1"/>
  <c r="T206" i="1"/>
  <c r="S206" i="1"/>
  <c r="O206" i="1"/>
  <c r="K206" i="1"/>
  <c r="Z205" i="1"/>
  <c r="Y205" i="1"/>
  <c r="X205" i="1"/>
  <c r="W205" i="1"/>
  <c r="V205" i="1"/>
  <c r="U205" i="1"/>
  <c r="T205" i="1"/>
  <c r="S205" i="1"/>
  <c r="O205" i="1"/>
  <c r="K205" i="1"/>
  <c r="Z204" i="1"/>
  <c r="Y204" i="1"/>
  <c r="X204" i="1"/>
  <c r="W204" i="1"/>
  <c r="V204" i="1"/>
  <c r="U204" i="1"/>
  <c r="T204" i="1"/>
  <c r="S204" i="1"/>
  <c r="O204" i="1"/>
  <c r="K204" i="1"/>
  <c r="Z203" i="1"/>
  <c r="Y203" i="1"/>
  <c r="X203" i="1"/>
  <c r="W203" i="1"/>
  <c r="V203" i="1"/>
  <c r="U203" i="1"/>
  <c r="T203" i="1"/>
  <c r="S203" i="1"/>
  <c r="O203" i="1"/>
  <c r="K203" i="1"/>
  <c r="Z202" i="1"/>
  <c r="Y202" i="1"/>
  <c r="X202" i="1"/>
  <c r="W202" i="1"/>
  <c r="V202" i="1"/>
  <c r="U202" i="1"/>
  <c r="T202" i="1"/>
  <c r="S202" i="1"/>
  <c r="O202" i="1"/>
  <c r="K202" i="1"/>
  <c r="Z201" i="1"/>
  <c r="Y201" i="1"/>
  <c r="X201" i="1"/>
  <c r="W201" i="1"/>
  <c r="V201" i="1"/>
  <c r="U201" i="1"/>
  <c r="T201" i="1"/>
  <c r="S201" i="1"/>
  <c r="O201" i="1"/>
  <c r="K201" i="1"/>
  <c r="Z200" i="1"/>
  <c r="Y200" i="1"/>
  <c r="X200" i="1"/>
  <c r="W200" i="1"/>
  <c r="V200" i="1"/>
  <c r="U200" i="1"/>
  <c r="T200" i="1"/>
  <c r="S200" i="1"/>
  <c r="O200" i="1"/>
  <c r="K200" i="1"/>
  <c r="Z199" i="1"/>
  <c r="Y199" i="1"/>
  <c r="X199" i="1"/>
  <c r="W199" i="1"/>
  <c r="V199" i="1"/>
  <c r="U199" i="1"/>
  <c r="T199" i="1"/>
  <c r="S199" i="1"/>
  <c r="O199" i="1"/>
  <c r="K199" i="1"/>
  <c r="Z198" i="1"/>
  <c r="Y198" i="1"/>
  <c r="X198" i="1"/>
  <c r="W198" i="1"/>
  <c r="V198" i="1"/>
  <c r="U198" i="1"/>
  <c r="T198" i="1"/>
  <c r="S198" i="1"/>
  <c r="O198" i="1"/>
  <c r="K198" i="1"/>
  <c r="Z197" i="1"/>
  <c r="Y197" i="1"/>
  <c r="X197" i="1"/>
  <c r="W197" i="1"/>
  <c r="V197" i="1"/>
  <c r="U197" i="1"/>
  <c r="T197" i="1"/>
  <c r="S197" i="1"/>
  <c r="O197" i="1"/>
  <c r="K197" i="1"/>
  <c r="Z196" i="1"/>
  <c r="Y196" i="1"/>
  <c r="X196" i="1"/>
  <c r="W196" i="1"/>
  <c r="V196" i="1"/>
  <c r="U196" i="1"/>
  <c r="T196" i="1"/>
  <c r="S196" i="1"/>
  <c r="O196" i="1"/>
  <c r="K196" i="1"/>
  <c r="B196" i="1"/>
  <c r="C196" i="1" s="1"/>
  <c r="B197" i="1" s="1"/>
  <c r="C197" i="1" s="1"/>
  <c r="B198" i="1" s="1"/>
  <c r="C198" i="1" s="1"/>
  <c r="B199" i="1" s="1"/>
  <c r="C199" i="1" s="1"/>
  <c r="B200" i="1" s="1"/>
  <c r="C200" i="1" s="1"/>
  <c r="B201" i="1" s="1"/>
  <c r="C201" i="1" s="1"/>
  <c r="B202" i="1" s="1"/>
  <c r="C202" i="1" s="1"/>
  <c r="B203" i="1" s="1"/>
  <c r="C203" i="1" s="1"/>
  <c r="B204" i="1" s="1"/>
  <c r="C204" i="1" s="1"/>
  <c r="B205" i="1" s="1"/>
  <c r="C205" i="1" s="1"/>
  <c r="B206" i="1" s="1"/>
  <c r="C206" i="1" s="1"/>
  <c r="A196" i="1"/>
  <c r="Z195" i="1"/>
  <c r="Y195" i="1"/>
  <c r="X195" i="1"/>
  <c r="W195" i="1"/>
  <c r="V195" i="1"/>
  <c r="U195" i="1"/>
  <c r="T195" i="1"/>
  <c r="S195" i="1"/>
  <c r="O195" i="1"/>
  <c r="K195" i="1"/>
  <c r="Z194" i="1"/>
  <c r="Y194" i="1"/>
  <c r="X194" i="1"/>
  <c r="W194" i="1"/>
  <c r="V194" i="1"/>
  <c r="U194" i="1"/>
  <c r="T194" i="1"/>
  <c r="S194" i="1"/>
  <c r="O194" i="1"/>
  <c r="K194" i="1"/>
  <c r="Z193" i="1"/>
  <c r="Y193" i="1"/>
  <c r="X193" i="1"/>
  <c r="W193" i="1"/>
  <c r="V193" i="1"/>
  <c r="U193" i="1"/>
  <c r="T193" i="1"/>
  <c r="S193" i="1"/>
  <c r="O193" i="1"/>
  <c r="K193" i="1"/>
  <c r="Z192" i="1"/>
  <c r="Y192" i="1"/>
  <c r="X192" i="1"/>
  <c r="W192" i="1"/>
  <c r="V192" i="1"/>
  <c r="U192" i="1"/>
  <c r="T192" i="1"/>
  <c r="S192" i="1"/>
  <c r="O192" i="1"/>
  <c r="K192" i="1"/>
  <c r="Z191" i="1"/>
  <c r="Y191" i="1"/>
  <c r="X191" i="1"/>
  <c r="W191" i="1"/>
  <c r="V191" i="1"/>
  <c r="U191" i="1"/>
  <c r="T191" i="1"/>
  <c r="S191" i="1"/>
  <c r="O191" i="1"/>
  <c r="K191" i="1"/>
  <c r="Z190" i="1"/>
  <c r="Y190" i="1"/>
  <c r="X190" i="1"/>
  <c r="W190" i="1"/>
  <c r="V190" i="1"/>
  <c r="U190" i="1"/>
  <c r="T190" i="1"/>
  <c r="S190" i="1"/>
  <c r="O190" i="1"/>
  <c r="K190" i="1"/>
  <c r="Z189" i="1"/>
  <c r="Y189" i="1"/>
  <c r="X189" i="1"/>
  <c r="W189" i="1"/>
  <c r="V189" i="1"/>
  <c r="U189" i="1"/>
  <c r="T189" i="1"/>
  <c r="S189" i="1"/>
  <c r="O189" i="1"/>
  <c r="K189" i="1"/>
  <c r="Z188" i="1"/>
  <c r="Y188" i="1"/>
  <c r="X188" i="1"/>
  <c r="W188" i="1"/>
  <c r="V188" i="1"/>
  <c r="U188" i="1"/>
  <c r="T188" i="1"/>
  <c r="S188" i="1"/>
  <c r="O188" i="1"/>
  <c r="K188" i="1"/>
  <c r="Z187" i="1"/>
  <c r="Y187" i="1"/>
  <c r="X187" i="1"/>
  <c r="W187" i="1"/>
  <c r="V187" i="1"/>
  <c r="U187" i="1"/>
  <c r="T187" i="1"/>
  <c r="S187" i="1"/>
  <c r="O187" i="1"/>
  <c r="K187" i="1"/>
  <c r="Z186" i="1"/>
  <c r="Y186" i="1"/>
  <c r="X186" i="1"/>
  <c r="W186" i="1"/>
  <c r="V186" i="1"/>
  <c r="U186" i="1"/>
  <c r="T186" i="1"/>
  <c r="S186" i="1"/>
  <c r="O186" i="1"/>
  <c r="K186" i="1"/>
  <c r="Z185" i="1"/>
  <c r="Y185" i="1"/>
  <c r="X185" i="1"/>
  <c r="W185" i="1"/>
  <c r="V185" i="1"/>
  <c r="U185" i="1"/>
  <c r="T185" i="1"/>
  <c r="S185" i="1"/>
  <c r="O185" i="1"/>
  <c r="K185" i="1"/>
  <c r="B185" i="1"/>
  <c r="C185" i="1" s="1"/>
  <c r="B186" i="1" s="1"/>
  <c r="C186" i="1" s="1"/>
  <c r="B187" i="1" s="1"/>
  <c r="C187" i="1" s="1"/>
  <c r="B188" i="1" s="1"/>
  <c r="C188" i="1" s="1"/>
  <c r="B189" i="1" s="1"/>
  <c r="C189" i="1" s="1"/>
  <c r="B190" i="1" s="1"/>
  <c r="C190" i="1" s="1"/>
  <c r="B191" i="1" s="1"/>
  <c r="C191" i="1" s="1"/>
  <c r="B192" i="1" s="1"/>
  <c r="C192" i="1" s="1"/>
  <c r="B193" i="1" s="1"/>
  <c r="C193" i="1" s="1"/>
  <c r="B194" i="1" s="1"/>
  <c r="C194" i="1" s="1"/>
  <c r="B195" i="1" s="1"/>
  <c r="C195" i="1" s="1"/>
  <c r="A185" i="1"/>
  <c r="Z184" i="1"/>
  <c r="Y184" i="1"/>
  <c r="X184" i="1"/>
  <c r="W184" i="1"/>
  <c r="V184" i="1"/>
  <c r="U184" i="1"/>
  <c r="T184" i="1"/>
  <c r="S184" i="1"/>
  <c r="O184" i="1"/>
  <c r="K184" i="1"/>
  <c r="Z183" i="1"/>
  <c r="Y183" i="1"/>
  <c r="X183" i="1"/>
  <c r="W183" i="1"/>
  <c r="V183" i="1"/>
  <c r="U183" i="1"/>
  <c r="T183" i="1"/>
  <c r="S183" i="1"/>
  <c r="O183" i="1"/>
  <c r="K183" i="1"/>
  <c r="Z182" i="1"/>
  <c r="Y182" i="1"/>
  <c r="X182" i="1"/>
  <c r="W182" i="1"/>
  <c r="V182" i="1"/>
  <c r="U182" i="1"/>
  <c r="T182" i="1"/>
  <c r="S182" i="1"/>
  <c r="O182" i="1"/>
  <c r="K182" i="1"/>
  <c r="Z181" i="1"/>
  <c r="Y181" i="1"/>
  <c r="X181" i="1"/>
  <c r="W181" i="1"/>
  <c r="V181" i="1"/>
  <c r="U181" i="1"/>
  <c r="T181" i="1"/>
  <c r="S181" i="1"/>
  <c r="O181" i="1"/>
  <c r="K181" i="1"/>
  <c r="Z180" i="1"/>
  <c r="Y180" i="1"/>
  <c r="X180" i="1"/>
  <c r="W180" i="1"/>
  <c r="V180" i="1"/>
  <c r="U180" i="1"/>
  <c r="T180" i="1"/>
  <c r="S180" i="1"/>
  <c r="O180" i="1"/>
  <c r="K180" i="1"/>
  <c r="Z179" i="1"/>
  <c r="Y179" i="1"/>
  <c r="X179" i="1"/>
  <c r="W179" i="1"/>
  <c r="V179" i="1"/>
  <c r="U179" i="1"/>
  <c r="T179" i="1"/>
  <c r="S179" i="1"/>
  <c r="O179" i="1"/>
  <c r="K179" i="1"/>
  <c r="Z178" i="1"/>
  <c r="Y178" i="1"/>
  <c r="X178" i="1"/>
  <c r="W178" i="1"/>
  <c r="V178" i="1"/>
  <c r="U178" i="1"/>
  <c r="T178" i="1"/>
  <c r="S178" i="1"/>
  <c r="O178" i="1"/>
  <c r="K178" i="1"/>
  <c r="Z177" i="1"/>
  <c r="Y177" i="1"/>
  <c r="X177" i="1"/>
  <c r="W177" i="1"/>
  <c r="V177" i="1"/>
  <c r="T177" i="1"/>
  <c r="S177" i="1"/>
  <c r="O177" i="1"/>
  <c r="K177" i="1"/>
  <c r="U177" i="1" s="1"/>
  <c r="Z176" i="1"/>
  <c r="Y176" i="1"/>
  <c r="X176" i="1"/>
  <c r="W176" i="1"/>
  <c r="V176" i="1"/>
  <c r="T176" i="1"/>
  <c r="S176" i="1"/>
  <c r="O176" i="1"/>
  <c r="K176" i="1"/>
  <c r="U176" i="1" s="1"/>
  <c r="Z175" i="1"/>
  <c r="Y175" i="1"/>
  <c r="X175" i="1"/>
  <c r="W175" i="1"/>
  <c r="V175" i="1"/>
  <c r="U175" i="1"/>
  <c r="T175" i="1"/>
  <c r="O175" i="1"/>
  <c r="K175" i="1"/>
  <c r="S175" i="1" s="1"/>
  <c r="Z174" i="1"/>
  <c r="Y174" i="1"/>
  <c r="X174" i="1"/>
  <c r="W174" i="1"/>
  <c r="V174" i="1"/>
  <c r="U174" i="1"/>
  <c r="T174" i="1"/>
  <c r="S174" i="1"/>
  <c r="O174" i="1"/>
  <c r="K174" i="1"/>
  <c r="B174" i="1"/>
  <c r="C174" i="1" s="1"/>
  <c r="B175" i="1" s="1"/>
  <c r="C175" i="1" s="1"/>
  <c r="B176" i="1" s="1"/>
  <c r="C176" i="1" s="1"/>
  <c r="B177" i="1" s="1"/>
  <c r="C177" i="1" s="1"/>
  <c r="B178" i="1" s="1"/>
  <c r="C178" i="1" s="1"/>
  <c r="B179" i="1" s="1"/>
  <c r="C179" i="1" s="1"/>
  <c r="B180" i="1" s="1"/>
  <c r="C180" i="1" s="1"/>
  <c r="B181" i="1" s="1"/>
  <c r="C181" i="1" s="1"/>
  <c r="B182" i="1" s="1"/>
  <c r="C182" i="1" s="1"/>
  <c r="B183" i="1" s="1"/>
  <c r="C183" i="1" s="1"/>
  <c r="B184" i="1" s="1"/>
  <c r="C184" i="1" s="1"/>
  <c r="A174" i="1"/>
  <c r="Z173" i="1"/>
  <c r="Y173" i="1"/>
  <c r="X173" i="1"/>
  <c r="W173" i="1"/>
  <c r="V173" i="1"/>
  <c r="U173" i="1"/>
  <c r="T173" i="1"/>
  <c r="S173" i="1"/>
  <c r="O173" i="1"/>
  <c r="K173" i="1"/>
  <c r="Z172" i="1"/>
  <c r="Y172" i="1"/>
  <c r="X172" i="1"/>
  <c r="W172" i="1"/>
  <c r="V172" i="1"/>
  <c r="U172" i="1"/>
  <c r="T172" i="1"/>
  <c r="S172" i="1"/>
  <c r="O172" i="1"/>
  <c r="K172" i="1"/>
  <c r="Z171" i="1"/>
  <c r="Y171" i="1"/>
  <c r="X171" i="1"/>
  <c r="W171" i="1"/>
  <c r="V171" i="1"/>
  <c r="U171" i="1"/>
  <c r="T171" i="1"/>
  <c r="S171" i="1"/>
  <c r="O171" i="1"/>
  <c r="K171" i="1"/>
  <c r="Z170" i="1"/>
  <c r="Y170" i="1"/>
  <c r="X170" i="1"/>
  <c r="W170" i="1"/>
  <c r="V170" i="1"/>
  <c r="U170" i="1"/>
  <c r="T170" i="1"/>
  <c r="S170" i="1"/>
  <c r="O170" i="1"/>
  <c r="K170" i="1"/>
  <c r="Y169" i="1"/>
  <c r="X169" i="1"/>
  <c r="W169" i="1"/>
  <c r="V169" i="1"/>
  <c r="U169" i="1"/>
  <c r="T169" i="1"/>
  <c r="S169" i="1"/>
  <c r="O169" i="1"/>
  <c r="K169" i="1"/>
  <c r="Z169" i="1" s="1"/>
  <c r="Z168" i="1"/>
  <c r="X168" i="1"/>
  <c r="W168" i="1"/>
  <c r="V168" i="1"/>
  <c r="U168" i="1"/>
  <c r="T168" i="1"/>
  <c r="S168" i="1"/>
  <c r="O168" i="1"/>
  <c r="K168" i="1"/>
  <c r="Y168" i="1" s="1"/>
  <c r="Z167" i="1"/>
  <c r="Y167" i="1"/>
  <c r="W167" i="1"/>
  <c r="V167" i="1"/>
  <c r="U167" i="1"/>
  <c r="T167" i="1"/>
  <c r="S167" i="1"/>
  <c r="O167" i="1"/>
  <c r="K167" i="1"/>
  <c r="X167" i="1" s="1"/>
  <c r="Z166" i="1"/>
  <c r="Y166" i="1"/>
  <c r="X166" i="1"/>
  <c r="W166" i="1"/>
  <c r="V166" i="1"/>
  <c r="U166" i="1"/>
  <c r="T166" i="1"/>
  <c r="S166" i="1"/>
  <c r="O166" i="1"/>
  <c r="K166" i="1"/>
  <c r="Z165" i="1"/>
  <c r="Y165" i="1"/>
  <c r="X165" i="1"/>
  <c r="W165" i="1"/>
  <c r="U165" i="1"/>
  <c r="T165" i="1"/>
  <c r="O165" i="1"/>
  <c r="K165" i="1"/>
  <c r="S165" i="1" s="1"/>
  <c r="Z164" i="1"/>
  <c r="X164" i="1"/>
  <c r="W164" i="1"/>
  <c r="V164" i="1"/>
  <c r="T164" i="1"/>
  <c r="S164" i="1"/>
  <c r="O164" i="1"/>
  <c r="K164" i="1"/>
  <c r="Y164" i="1" s="1"/>
  <c r="Z163" i="1"/>
  <c r="Y163" i="1"/>
  <c r="X163" i="1"/>
  <c r="W163" i="1"/>
  <c r="V163" i="1"/>
  <c r="S163" i="1"/>
  <c r="O163" i="1"/>
  <c r="K163" i="1"/>
  <c r="U163" i="1" s="1"/>
  <c r="Z162" i="1"/>
  <c r="Y162" i="1"/>
  <c r="X162" i="1"/>
  <c r="W162" i="1"/>
  <c r="U162" i="1"/>
  <c r="T162" i="1"/>
  <c r="O162" i="1"/>
  <c r="K162" i="1"/>
  <c r="V162" i="1" s="1"/>
  <c r="B162" i="1"/>
  <c r="C162" i="1" s="1"/>
  <c r="B163" i="1" s="1"/>
  <c r="C163" i="1" s="1"/>
  <c r="B164" i="1" s="1"/>
  <c r="C164" i="1" s="1"/>
  <c r="B165" i="1" s="1"/>
  <c r="C165" i="1" s="1"/>
  <c r="B166" i="1" s="1"/>
  <c r="C166" i="1" s="1"/>
  <c r="B167" i="1" s="1"/>
  <c r="C167" i="1" s="1"/>
  <c r="B168" i="1" s="1"/>
  <c r="C168" i="1" s="1"/>
  <c r="B169" i="1" s="1"/>
  <c r="C169" i="1" s="1"/>
  <c r="B170" i="1" s="1"/>
  <c r="C170" i="1" s="1"/>
  <c r="B171" i="1" s="1"/>
  <c r="C171" i="1" s="1"/>
  <c r="B172" i="1" s="1"/>
  <c r="C172" i="1" s="1"/>
  <c r="B173" i="1" s="1"/>
  <c r="C173" i="1" s="1"/>
  <c r="A162" i="1"/>
  <c r="L158" i="1"/>
  <c r="L146" i="1"/>
  <c r="F146" i="1"/>
  <c r="D146" i="1"/>
  <c r="A146" i="1"/>
  <c r="L144" i="1"/>
  <c r="F144" i="1"/>
  <c r="D144" i="1"/>
  <c r="A144" i="1"/>
  <c r="G142" i="1"/>
  <c r="F142" i="1"/>
  <c r="D142" i="1"/>
  <c r="A142" i="1"/>
  <c r="F140" i="1"/>
  <c r="D140" i="1"/>
  <c r="A140" i="1"/>
  <c r="F138" i="1"/>
  <c r="D138" i="1"/>
  <c r="A138" i="1"/>
  <c r="F136" i="1"/>
  <c r="D136" i="1"/>
  <c r="G21" i="32" s="1"/>
  <c r="F21" i="32" s="1"/>
  <c r="A136" i="1"/>
  <c r="Z113" i="1"/>
  <c r="Y113" i="1"/>
  <c r="X113" i="1"/>
  <c r="W113" i="1"/>
  <c r="V113" i="1"/>
  <c r="U113" i="1"/>
  <c r="T113" i="1"/>
  <c r="S113" i="1"/>
  <c r="O113" i="1"/>
  <c r="K113" i="1"/>
  <c r="Z112" i="1"/>
  <c r="Y112" i="1"/>
  <c r="X112" i="1"/>
  <c r="W112" i="1"/>
  <c r="V112" i="1"/>
  <c r="U112" i="1"/>
  <c r="T112" i="1"/>
  <c r="S112" i="1"/>
  <c r="O112" i="1"/>
  <c r="K112" i="1"/>
  <c r="Z111" i="1"/>
  <c r="Y111" i="1"/>
  <c r="X111" i="1"/>
  <c r="W111" i="1"/>
  <c r="V111" i="1"/>
  <c r="U111" i="1"/>
  <c r="T111" i="1"/>
  <c r="S111" i="1"/>
  <c r="O111" i="1"/>
  <c r="K111" i="1"/>
  <c r="Z110" i="1"/>
  <c r="Y110" i="1"/>
  <c r="X110" i="1"/>
  <c r="W110" i="1"/>
  <c r="V110" i="1"/>
  <c r="U110" i="1"/>
  <c r="T110" i="1"/>
  <c r="S110" i="1"/>
  <c r="O110" i="1"/>
  <c r="K110" i="1"/>
  <c r="Z109" i="1"/>
  <c r="Y109" i="1"/>
  <c r="X109" i="1"/>
  <c r="W109" i="1"/>
  <c r="V109" i="1"/>
  <c r="U109" i="1"/>
  <c r="T109" i="1"/>
  <c r="S109" i="1"/>
  <c r="O109" i="1"/>
  <c r="K109" i="1"/>
  <c r="Z108" i="1"/>
  <c r="Y108" i="1"/>
  <c r="X108" i="1"/>
  <c r="W108" i="1"/>
  <c r="V108" i="1"/>
  <c r="U108" i="1"/>
  <c r="T108" i="1"/>
  <c r="S108" i="1"/>
  <c r="O108" i="1"/>
  <c r="K108" i="1"/>
  <c r="Z107" i="1"/>
  <c r="Y107" i="1"/>
  <c r="X107" i="1"/>
  <c r="W107" i="1"/>
  <c r="V107" i="1"/>
  <c r="U107" i="1"/>
  <c r="T107" i="1"/>
  <c r="S107" i="1"/>
  <c r="O107" i="1"/>
  <c r="K107" i="1"/>
  <c r="Z106" i="1"/>
  <c r="Y106" i="1"/>
  <c r="X106" i="1"/>
  <c r="W106" i="1"/>
  <c r="V106" i="1"/>
  <c r="U106" i="1"/>
  <c r="T106" i="1"/>
  <c r="S106" i="1"/>
  <c r="O106" i="1"/>
  <c r="K106" i="1"/>
  <c r="Z105" i="1"/>
  <c r="Y105" i="1"/>
  <c r="X105" i="1"/>
  <c r="W105" i="1"/>
  <c r="V105" i="1"/>
  <c r="U105" i="1"/>
  <c r="T105" i="1"/>
  <c r="S105" i="1"/>
  <c r="O105" i="1"/>
  <c r="K105" i="1"/>
  <c r="Z104" i="1"/>
  <c r="Y104" i="1"/>
  <c r="X104" i="1"/>
  <c r="W104" i="1"/>
  <c r="V104" i="1"/>
  <c r="U104" i="1"/>
  <c r="T104" i="1"/>
  <c r="S104" i="1"/>
  <c r="O104" i="1"/>
  <c r="K104" i="1"/>
  <c r="Z103" i="1"/>
  <c r="Y103" i="1"/>
  <c r="X103" i="1"/>
  <c r="W103" i="1"/>
  <c r="V103" i="1"/>
  <c r="U103" i="1"/>
  <c r="T103" i="1"/>
  <c r="S103" i="1"/>
  <c r="O103" i="1"/>
  <c r="K103" i="1"/>
  <c r="A103" i="1"/>
  <c r="Z102" i="1"/>
  <c r="Y102" i="1"/>
  <c r="X102" i="1"/>
  <c r="W102" i="1"/>
  <c r="V102" i="1"/>
  <c r="U102" i="1"/>
  <c r="T102" i="1"/>
  <c r="S102" i="1"/>
  <c r="O102" i="1"/>
  <c r="K102" i="1"/>
  <c r="Z101" i="1"/>
  <c r="Y101" i="1"/>
  <c r="X101" i="1"/>
  <c r="W101" i="1"/>
  <c r="V101" i="1"/>
  <c r="U101" i="1"/>
  <c r="T101" i="1"/>
  <c r="S101" i="1"/>
  <c r="O101" i="1"/>
  <c r="K101" i="1"/>
  <c r="Z100" i="1"/>
  <c r="Y100" i="1"/>
  <c r="X100" i="1"/>
  <c r="W100" i="1"/>
  <c r="V100" i="1"/>
  <c r="U100" i="1"/>
  <c r="T100" i="1"/>
  <c r="S100" i="1"/>
  <c r="O100" i="1"/>
  <c r="K100" i="1"/>
  <c r="Z99" i="1"/>
  <c r="Y99" i="1"/>
  <c r="X99" i="1"/>
  <c r="W99" i="1"/>
  <c r="V99" i="1"/>
  <c r="U99" i="1"/>
  <c r="T99" i="1"/>
  <c r="S99" i="1"/>
  <c r="O99" i="1"/>
  <c r="K99" i="1"/>
  <c r="Z98" i="1"/>
  <c r="Y98" i="1"/>
  <c r="X98" i="1"/>
  <c r="W98" i="1"/>
  <c r="V98" i="1"/>
  <c r="U98" i="1"/>
  <c r="T98" i="1"/>
  <c r="S98" i="1"/>
  <c r="O98" i="1"/>
  <c r="K98" i="1"/>
  <c r="Z97" i="1"/>
  <c r="Y97" i="1"/>
  <c r="X97" i="1"/>
  <c r="W97" i="1"/>
  <c r="V97" i="1"/>
  <c r="U97" i="1"/>
  <c r="T97" i="1"/>
  <c r="S97" i="1"/>
  <c r="O97" i="1"/>
  <c r="K97" i="1"/>
  <c r="Z96" i="1"/>
  <c r="Y96" i="1"/>
  <c r="X96" i="1"/>
  <c r="W96" i="1"/>
  <c r="V96" i="1"/>
  <c r="U96" i="1"/>
  <c r="T96" i="1"/>
  <c r="S96" i="1"/>
  <c r="O96" i="1"/>
  <c r="K96" i="1"/>
  <c r="Z95" i="1"/>
  <c r="Y95" i="1"/>
  <c r="X95" i="1"/>
  <c r="W95" i="1"/>
  <c r="V95" i="1"/>
  <c r="U95" i="1"/>
  <c r="T95" i="1"/>
  <c r="S95" i="1"/>
  <c r="O95" i="1"/>
  <c r="K95" i="1"/>
  <c r="Z94" i="1"/>
  <c r="Y94" i="1"/>
  <c r="X94" i="1"/>
  <c r="W94" i="1"/>
  <c r="V94" i="1"/>
  <c r="U94" i="1"/>
  <c r="T94" i="1"/>
  <c r="S94" i="1"/>
  <c r="O94" i="1"/>
  <c r="K94" i="1"/>
  <c r="Z93" i="1"/>
  <c r="Y93" i="1"/>
  <c r="X93" i="1"/>
  <c r="W93" i="1"/>
  <c r="V93" i="1"/>
  <c r="U93" i="1"/>
  <c r="T93" i="1"/>
  <c r="S93" i="1"/>
  <c r="O93" i="1"/>
  <c r="K93" i="1"/>
  <c r="Z92" i="1"/>
  <c r="Y92" i="1"/>
  <c r="X92" i="1"/>
  <c r="W92" i="1"/>
  <c r="V92" i="1"/>
  <c r="U92" i="1"/>
  <c r="T92" i="1"/>
  <c r="S92" i="1"/>
  <c r="O92" i="1"/>
  <c r="K92" i="1"/>
  <c r="A92" i="1"/>
  <c r="Z91" i="1"/>
  <c r="Y91" i="1"/>
  <c r="X91" i="1"/>
  <c r="W91" i="1"/>
  <c r="V91" i="1"/>
  <c r="U91" i="1"/>
  <c r="T91" i="1"/>
  <c r="S91" i="1"/>
  <c r="O91" i="1"/>
  <c r="K91" i="1"/>
  <c r="Z90" i="1"/>
  <c r="Y90" i="1"/>
  <c r="X90" i="1"/>
  <c r="W90" i="1"/>
  <c r="V90" i="1"/>
  <c r="U90" i="1"/>
  <c r="T90" i="1"/>
  <c r="S90" i="1"/>
  <c r="O90" i="1"/>
  <c r="K90" i="1"/>
  <c r="Z89" i="1"/>
  <c r="Y89" i="1"/>
  <c r="X89" i="1"/>
  <c r="W89" i="1"/>
  <c r="V89" i="1"/>
  <c r="U89" i="1"/>
  <c r="T89" i="1"/>
  <c r="S89" i="1"/>
  <c r="O89" i="1"/>
  <c r="K89" i="1"/>
  <c r="Z88" i="1"/>
  <c r="Y88" i="1"/>
  <c r="X88" i="1"/>
  <c r="W88" i="1"/>
  <c r="V88" i="1"/>
  <c r="U88" i="1"/>
  <c r="T88" i="1"/>
  <c r="S88" i="1"/>
  <c r="O88" i="1"/>
  <c r="K88" i="1"/>
  <c r="Z87" i="1"/>
  <c r="Y87" i="1"/>
  <c r="X87" i="1"/>
  <c r="W87" i="1"/>
  <c r="V87" i="1"/>
  <c r="U87" i="1"/>
  <c r="T87" i="1"/>
  <c r="S87" i="1"/>
  <c r="O87" i="1"/>
  <c r="K87" i="1"/>
  <c r="Z86" i="1"/>
  <c r="Y86" i="1"/>
  <c r="X86" i="1"/>
  <c r="W86" i="1"/>
  <c r="V86" i="1"/>
  <c r="U86" i="1"/>
  <c r="T86" i="1"/>
  <c r="S86" i="1"/>
  <c r="O86" i="1"/>
  <c r="K86" i="1"/>
  <c r="Z85" i="1"/>
  <c r="Y85" i="1"/>
  <c r="X85" i="1"/>
  <c r="W85" i="1"/>
  <c r="V85" i="1"/>
  <c r="U85" i="1"/>
  <c r="T85" i="1"/>
  <c r="S85" i="1"/>
  <c r="O85" i="1"/>
  <c r="K85" i="1"/>
  <c r="Z84" i="1"/>
  <c r="Y84" i="1"/>
  <c r="X84" i="1"/>
  <c r="W84" i="1"/>
  <c r="V84" i="1"/>
  <c r="U84" i="1"/>
  <c r="T84" i="1"/>
  <c r="S84" i="1"/>
  <c r="O84" i="1"/>
  <c r="K84" i="1"/>
  <c r="Z83" i="1"/>
  <c r="Y83" i="1"/>
  <c r="X83" i="1"/>
  <c r="W83" i="1"/>
  <c r="V83" i="1"/>
  <c r="U83" i="1"/>
  <c r="T83" i="1"/>
  <c r="S83" i="1"/>
  <c r="O83" i="1"/>
  <c r="K83" i="1"/>
  <c r="Z82" i="1"/>
  <c r="Y82" i="1"/>
  <c r="X82" i="1"/>
  <c r="W82" i="1"/>
  <c r="V82" i="1"/>
  <c r="U82" i="1"/>
  <c r="T82" i="1"/>
  <c r="S82" i="1"/>
  <c r="O82" i="1"/>
  <c r="K82" i="1"/>
  <c r="Z81" i="1"/>
  <c r="Y81" i="1"/>
  <c r="X81" i="1"/>
  <c r="W81" i="1"/>
  <c r="V81" i="1"/>
  <c r="U81" i="1"/>
  <c r="T81" i="1"/>
  <c r="S81" i="1"/>
  <c r="O81" i="1"/>
  <c r="K81" i="1"/>
  <c r="B81" i="1"/>
  <c r="C81" i="1" s="1"/>
  <c r="B82" i="1" s="1"/>
  <c r="C82" i="1" s="1"/>
  <c r="B83" i="1" s="1"/>
  <c r="C83" i="1" s="1"/>
  <c r="B84" i="1" s="1"/>
  <c r="C84" i="1" s="1"/>
  <c r="B85" i="1" s="1"/>
  <c r="C85" i="1" s="1"/>
  <c r="B86" i="1" s="1"/>
  <c r="C86" i="1" s="1"/>
  <c r="B87" i="1" s="1"/>
  <c r="C87" i="1" s="1"/>
  <c r="B88" i="1" s="1"/>
  <c r="C88" i="1" s="1"/>
  <c r="B89" i="1" s="1"/>
  <c r="C89" i="1" s="1"/>
  <c r="B90" i="1" s="1"/>
  <c r="C90" i="1" s="1"/>
  <c r="B91" i="1" s="1"/>
  <c r="C91" i="1" s="1"/>
  <c r="A81" i="1"/>
  <c r="Z80" i="1"/>
  <c r="Y80" i="1"/>
  <c r="X80" i="1"/>
  <c r="W80" i="1"/>
  <c r="V80" i="1"/>
  <c r="U80" i="1"/>
  <c r="T80" i="1"/>
  <c r="S80" i="1"/>
  <c r="O80" i="1"/>
  <c r="K80" i="1"/>
  <c r="Z79" i="1"/>
  <c r="Y79" i="1"/>
  <c r="X79" i="1"/>
  <c r="W79" i="1"/>
  <c r="V79" i="1"/>
  <c r="U79" i="1"/>
  <c r="T79" i="1"/>
  <c r="S79" i="1"/>
  <c r="O79" i="1"/>
  <c r="K79" i="1"/>
  <c r="Z78" i="1"/>
  <c r="Y78" i="1"/>
  <c r="X78" i="1"/>
  <c r="W78" i="1"/>
  <c r="V78" i="1"/>
  <c r="U78" i="1"/>
  <c r="T78" i="1"/>
  <c r="S78" i="1"/>
  <c r="O78" i="1"/>
  <c r="K78" i="1"/>
  <c r="Z77" i="1"/>
  <c r="Y77" i="1"/>
  <c r="X77" i="1"/>
  <c r="W77" i="1"/>
  <c r="V77" i="1"/>
  <c r="U77" i="1"/>
  <c r="T77" i="1"/>
  <c r="S77" i="1"/>
  <c r="O77" i="1"/>
  <c r="K77" i="1"/>
  <c r="Z76" i="1"/>
  <c r="Y76" i="1"/>
  <c r="X76" i="1"/>
  <c r="W76" i="1"/>
  <c r="V76" i="1"/>
  <c r="U76" i="1"/>
  <c r="T76" i="1"/>
  <c r="S76" i="1"/>
  <c r="O76" i="1"/>
  <c r="K76" i="1"/>
  <c r="Z75" i="1"/>
  <c r="Y75" i="1"/>
  <c r="X75" i="1"/>
  <c r="W75" i="1"/>
  <c r="V75" i="1"/>
  <c r="U75" i="1"/>
  <c r="T75" i="1"/>
  <c r="S75" i="1"/>
  <c r="O75" i="1"/>
  <c r="K75" i="1"/>
  <c r="Z74" i="1"/>
  <c r="Y74" i="1"/>
  <c r="X74" i="1"/>
  <c r="W74" i="1"/>
  <c r="V74" i="1"/>
  <c r="U74" i="1"/>
  <c r="T74" i="1"/>
  <c r="S74" i="1"/>
  <c r="O74" i="1"/>
  <c r="K74" i="1"/>
  <c r="Z73" i="1"/>
  <c r="Y73" i="1"/>
  <c r="X73" i="1"/>
  <c r="W73" i="1"/>
  <c r="V73" i="1"/>
  <c r="U73" i="1"/>
  <c r="T73" i="1"/>
  <c r="S73" i="1"/>
  <c r="O73" i="1"/>
  <c r="K73" i="1"/>
  <c r="Z72" i="1"/>
  <c r="Y72" i="1"/>
  <c r="X72" i="1"/>
  <c r="W72" i="1"/>
  <c r="V72" i="1"/>
  <c r="U72" i="1"/>
  <c r="T72" i="1"/>
  <c r="S72" i="1"/>
  <c r="O72" i="1"/>
  <c r="K72" i="1"/>
  <c r="Z71" i="1"/>
  <c r="Y71" i="1"/>
  <c r="X71" i="1"/>
  <c r="W71" i="1"/>
  <c r="V71" i="1"/>
  <c r="U71" i="1"/>
  <c r="T71" i="1"/>
  <c r="S71" i="1"/>
  <c r="O71" i="1"/>
  <c r="K71" i="1"/>
  <c r="Z70" i="1"/>
  <c r="Y70" i="1"/>
  <c r="X70" i="1"/>
  <c r="W70" i="1"/>
  <c r="V70" i="1"/>
  <c r="U70" i="1"/>
  <c r="T70" i="1"/>
  <c r="S70" i="1"/>
  <c r="O70" i="1"/>
  <c r="K70" i="1"/>
  <c r="B70" i="1"/>
  <c r="C70" i="1" s="1"/>
  <c r="B71" i="1" s="1"/>
  <c r="C71" i="1" s="1"/>
  <c r="B72" i="1" s="1"/>
  <c r="C72" i="1" s="1"/>
  <c r="B73" i="1" s="1"/>
  <c r="C73" i="1" s="1"/>
  <c r="B74" i="1" s="1"/>
  <c r="C74" i="1" s="1"/>
  <c r="B75" i="1" s="1"/>
  <c r="C75" i="1" s="1"/>
  <c r="B76" i="1" s="1"/>
  <c r="C76" i="1" s="1"/>
  <c r="B77" i="1" s="1"/>
  <c r="C77" i="1" s="1"/>
  <c r="B78" i="1" s="1"/>
  <c r="C78" i="1" s="1"/>
  <c r="B79" i="1" s="1"/>
  <c r="C79" i="1" s="1"/>
  <c r="B80" i="1" s="1"/>
  <c r="C80" i="1" s="1"/>
  <c r="A70" i="1"/>
  <c r="Z69" i="1"/>
  <c r="Y69" i="1"/>
  <c r="X69" i="1"/>
  <c r="W69" i="1"/>
  <c r="V69" i="1"/>
  <c r="U69" i="1"/>
  <c r="T69" i="1"/>
  <c r="S69" i="1"/>
  <c r="O69" i="1"/>
  <c r="K69" i="1"/>
  <c r="Z68" i="1"/>
  <c r="Y68" i="1"/>
  <c r="X68" i="1"/>
  <c r="W68" i="1"/>
  <c r="V68" i="1"/>
  <c r="U68" i="1"/>
  <c r="T68" i="1"/>
  <c r="S68" i="1"/>
  <c r="O68" i="1"/>
  <c r="K68" i="1"/>
  <c r="Z67" i="1"/>
  <c r="Y67" i="1"/>
  <c r="X67" i="1"/>
  <c r="W67" i="1"/>
  <c r="V67" i="1"/>
  <c r="U67" i="1"/>
  <c r="T67" i="1"/>
  <c r="S67" i="1"/>
  <c r="O67" i="1"/>
  <c r="K67" i="1"/>
  <c r="Z66" i="1"/>
  <c r="Y66" i="1"/>
  <c r="X66" i="1"/>
  <c r="W66" i="1"/>
  <c r="V66" i="1"/>
  <c r="U66" i="1"/>
  <c r="T66" i="1"/>
  <c r="S66" i="1"/>
  <c r="O66" i="1"/>
  <c r="K66" i="1"/>
  <c r="Z65" i="1"/>
  <c r="Y65" i="1"/>
  <c r="X65" i="1"/>
  <c r="W65" i="1"/>
  <c r="V65" i="1"/>
  <c r="U65" i="1"/>
  <c r="T65" i="1"/>
  <c r="S65" i="1"/>
  <c r="O65" i="1"/>
  <c r="K65" i="1"/>
  <c r="Z64" i="1"/>
  <c r="Y64" i="1"/>
  <c r="X64" i="1"/>
  <c r="W64" i="1"/>
  <c r="V64" i="1"/>
  <c r="U64" i="1"/>
  <c r="T64" i="1"/>
  <c r="S64" i="1"/>
  <c r="O64" i="1"/>
  <c r="K64" i="1"/>
  <c r="Z63" i="1"/>
  <c r="Y63" i="1"/>
  <c r="X63" i="1"/>
  <c r="W63" i="1"/>
  <c r="V63" i="1"/>
  <c r="U63" i="1"/>
  <c r="T63" i="1"/>
  <c r="S63" i="1"/>
  <c r="O63" i="1"/>
  <c r="K63" i="1"/>
  <c r="Z62" i="1"/>
  <c r="Y62" i="1"/>
  <c r="X62" i="1"/>
  <c r="W62" i="1"/>
  <c r="V62" i="1"/>
  <c r="U62" i="1"/>
  <c r="T62" i="1"/>
  <c r="S62" i="1"/>
  <c r="O62" i="1"/>
  <c r="K62" i="1"/>
  <c r="Z61" i="1"/>
  <c r="Y61" i="1"/>
  <c r="X61" i="1"/>
  <c r="W61" i="1"/>
  <c r="V61" i="1"/>
  <c r="U61" i="1"/>
  <c r="T61" i="1"/>
  <c r="S61" i="1"/>
  <c r="O61" i="1"/>
  <c r="K61" i="1"/>
  <c r="Z60" i="1"/>
  <c r="Y60" i="1"/>
  <c r="X60" i="1"/>
  <c r="W60" i="1"/>
  <c r="V60" i="1"/>
  <c r="U60" i="1"/>
  <c r="T60" i="1"/>
  <c r="S60" i="1"/>
  <c r="O60" i="1"/>
  <c r="K60" i="1"/>
  <c r="Z59" i="1"/>
  <c r="Y59" i="1"/>
  <c r="X59" i="1"/>
  <c r="W59" i="1"/>
  <c r="V59" i="1"/>
  <c r="U59" i="1"/>
  <c r="T59" i="1"/>
  <c r="S59" i="1"/>
  <c r="O59" i="1"/>
  <c r="K59" i="1"/>
  <c r="B59" i="1"/>
  <c r="C59" i="1" s="1"/>
  <c r="B60" i="1" s="1"/>
  <c r="C60" i="1" s="1"/>
  <c r="B61" i="1" s="1"/>
  <c r="C61" i="1" s="1"/>
  <c r="B62" i="1" s="1"/>
  <c r="C62" i="1" s="1"/>
  <c r="B63" i="1" s="1"/>
  <c r="C63" i="1" s="1"/>
  <c r="B64" i="1" s="1"/>
  <c r="C64" i="1" s="1"/>
  <c r="B65" i="1" s="1"/>
  <c r="C65" i="1" s="1"/>
  <c r="B66" i="1" s="1"/>
  <c r="C66" i="1" s="1"/>
  <c r="B67" i="1" s="1"/>
  <c r="C67" i="1" s="1"/>
  <c r="B68" i="1" s="1"/>
  <c r="C68" i="1" s="1"/>
  <c r="B69" i="1" s="1"/>
  <c r="C69" i="1" s="1"/>
  <c r="A59" i="1"/>
  <c r="Z58" i="1"/>
  <c r="Y58" i="1"/>
  <c r="X58" i="1"/>
  <c r="W58" i="1"/>
  <c r="V58" i="1"/>
  <c r="U58" i="1"/>
  <c r="T58" i="1"/>
  <c r="S58" i="1"/>
  <c r="O58" i="1"/>
  <c r="K58" i="1"/>
  <c r="Z57" i="1"/>
  <c r="Y57" i="1"/>
  <c r="X57" i="1"/>
  <c r="W57" i="1"/>
  <c r="V57" i="1"/>
  <c r="U57" i="1"/>
  <c r="T57" i="1"/>
  <c r="S57" i="1"/>
  <c r="O57" i="1"/>
  <c r="K57" i="1"/>
  <c r="Z56" i="1"/>
  <c r="Y56" i="1"/>
  <c r="X56" i="1"/>
  <c r="W56" i="1"/>
  <c r="V56" i="1"/>
  <c r="U56" i="1"/>
  <c r="T56" i="1"/>
  <c r="S56" i="1"/>
  <c r="O56" i="1"/>
  <c r="K56" i="1"/>
  <c r="Z55" i="1"/>
  <c r="Y55" i="1"/>
  <c r="X55" i="1"/>
  <c r="W55" i="1"/>
  <c r="V55" i="1"/>
  <c r="U55" i="1"/>
  <c r="T55" i="1"/>
  <c r="S55" i="1"/>
  <c r="O55" i="1"/>
  <c r="K55" i="1"/>
  <c r="Y54" i="1"/>
  <c r="X54" i="1"/>
  <c r="W54" i="1"/>
  <c r="V54" i="1"/>
  <c r="U54" i="1"/>
  <c r="T54" i="1"/>
  <c r="S54" i="1"/>
  <c r="O54" i="1"/>
  <c r="K54" i="1"/>
  <c r="Z54" i="1" s="1"/>
  <c r="Z53" i="1"/>
  <c r="X53" i="1"/>
  <c r="W53" i="1"/>
  <c r="V53" i="1"/>
  <c r="T53" i="1"/>
  <c r="S53" i="1"/>
  <c r="O53" i="1"/>
  <c r="K53" i="1"/>
  <c r="Y53" i="1" s="1"/>
  <c r="Z52" i="1"/>
  <c r="Y52" i="1"/>
  <c r="W52" i="1"/>
  <c r="V52" i="1"/>
  <c r="T52" i="1"/>
  <c r="S52" i="1"/>
  <c r="O52" i="1"/>
  <c r="K52" i="1"/>
  <c r="X52" i="1" s="1"/>
  <c r="Z51" i="1"/>
  <c r="Y51" i="1"/>
  <c r="X51" i="1"/>
  <c r="V51" i="1"/>
  <c r="T51" i="1"/>
  <c r="S51" i="1"/>
  <c r="O51" i="1"/>
  <c r="K51" i="1"/>
  <c r="W51" i="1" s="1"/>
  <c r="Z50" i="1"/>
  <c r="Y50" i="1"/>
  <c r="X50" i="1"/>
  <c r="W50" i="1"/>
  <c r="T50" i="1"/>
  <c r="S50" i="1"/>
  <c r="O50" i="1"/>
  <c r="K50" i="1"/>
  <c r="V50" i="1" s="1"/>
  <c r="Z49" i="1"/>
  <c r="Y49" i="1"/>
  <c r="X49" i="1"/>
  <c r="W49" i="1"/>
  <c r="V49" i="1"/>
  <c r="T49" i="1"/>
  <c r="S49" i="1"/>
  <c r="O49" i="1"/>
  <c r="K49" i="1"/>
  <c r="U49" i="1" s="1"/>
  <c r="Z48" i="1"/>
  <c r="Y48" i="1"/>
  <c r="X48" i="1"/>
  <c r="W48" i="1"/>
  <c r="V48" i="1"/>
  <c r="S48" i="1"/>
  <c r="O48" i="1"/>
  <c r="K48" i="1"/>
  <c r="U48" i="1" s="1"/>
  <c r="Z47" i="1"/>
  <c r="Y47" i="1"/>
  <c r="X47" i="1"/>
  <c r="W47" i="1"/>
  <c r="V47" i="1"/>
  <c r="T47" i="1"/>
  <c r="O47" i="1"/>
  <c r="K47" i="1"/>
  <c r="U47" i="1" s="1"/>
  <c r="B47" i="1"/>
  <c r="C47" i="1" s="1"/>
  <c r="B48" i="1" s="1"/>
  <c r="C48" i="1" s="1"/>
  <c r="B49" i="1" s="1"/>
  <c r="C49" i="1" s="1"/>
  <c r="B50" i="1" s="1"/>
  <c r="C50" i="1" s="1"/>
  <c r="B51" i="1" s="1"/>
  <c r="C51" i="1" s="1"/>
  <c r="B52" i="1" s="1"/>
  <c r="C52" i="1" s="1"/>
  <c r="B53" i="1" s="1"/>
  <c r="C53" i="1" s="1"/>
  <c r="B54" i="1" s="1"/>
  <c r="C54" i="1" s="1"/>
  <c r="B55" i="1" s="1"/>
  <c r="C55" i="1" s="1"/>
  <c r="B56" i="1" s="1"/>
  <c r="C56" i="1" s="1"/>
  <c r="B57" i="1" s="1"/>
  <c r="C57" i="1" s="1"/>
  <c r="B58" i="1" s="1"/>
  <c r="C58" i="1" s="1"/>
  <c r="A47" i="1"/>
  <c r="L43" i="1"/>
  <c r="G31" i="1"/>
  <c r="F31" i="1"/>
  <c r="D31" i="1"/>
  <c r="A31" i="1"/>
  <c r="L29" i="1"/>
  <c r="F29" i="1"/>
  <c r="D29" i="1"/>
  <c r="A29" i="1"/>
  <c r="F27" i="1"/>
  <c r="D27" i="1"/>
  <c r="A27" i="1"/>
  <c r="G25" i="1"/>
  <c r="F25" i="1"/>
  <c r="D25" i="1"/>
  <c r="A25" i="1"/>
  <c r="G23" i="1"/>
  <c r="F23" i="1"/>
  <c r="D23" i="1"/>
  <c r="A23" i="1"/>
  <c r="F21" i="1"/>
  <c r="D21" i="1"/>
  <c r="G5" i="32" s="1"/>
  <c r="A21" i="1"/>
  <c r="X48" i="32" l="1"/>
  <c r="M48" i="32"/>
  <c r="J48" i="32"/>
  <c r="I48" i="32"/>
  <c r="G19" i="32"/>
  <c r="F19" i="32" s="1"/>
  <c r="S162" i="1"/>
  <c r="P134" i="1" s="1"/>
  <c r="G20" i="32"/>
  <c r="F20" i="32" s="1"/>
  <c r="G3" i="32"/>
  <c r="U53" i="1"/>
  <c r="U114" i="1" s="1"/>
  <c r="U52" i="1"/>
  <c r="G4" i="32"/>
  <c r="G36" i="32" s="1"/>
  <c r="F36" i="32" s="1"/>
  <c r="G35" i="32"/>
  <c r="F35" i="32" s="1"/>
  <c r="F3" i="32"/>
  <c r="U51" i="1"/>
  <c r="U50" i="1"/>
  <c r="G37" i="32"/>
  <c r="F37" i="32" s="1"/>
  <c r="F5" i="32"/>
  <c r="K149" i="1"/>
  <c r="K43" i="1"/>
  <c r="T48" i="1"/>
  <c r="P20" i="1" s="1"/>
  <c r="K34" i="1"/>
  <c r="K158" i="1"/>
  <c r="S25" i="1"/>
  <c r="T163" i="1"/>
  <c r="T229" i="1" s="1"/>
  <c r="U164" i="1"/>
  <c r="P136" i="1" s="1"/>
  <c r="V165" i="1"/>
  <c r="S47" i="1"/>
  <c r="S114" i="1" s="1"/>
  <c r="G136" i="1"/>
  <c r="R20" i="1"/>
  <c r="R24" i="1"/>
  <c r="R141" i="1"/>
  <c r="Q134" i="1"/>
  <c r="G138" i="1"/>
  <c r="R137" i="1"/>
  <c r="Q21" i="1"/>
  <c r="S19" i="1"/>
  <c r="T22" i="1"/>
  <c r="U23" i="1"/>
  <c r="U19" i="1"/>
  <c r="G140" i="1"/>
  <c r="S23" i="1"/>
  <c r="S135" i="1"/>
  <c r="Q137" i="1"/>
  <c r="L23" i="1"/>
  <c r="P22" i="1"/>
  <c r="Q24" i="1"/>
  <c r="T19" i="1"/>
  <c r="G144" i="1"/>
  <c r="S22" i="1"/>
  <c r="T26" i="1"/>
  <c r="Y114" i="1"/>
  <c r="Q23" i="1"/>
  <c r="Q25" i="1"/>
  <c r="R23" i="1"/>
  <c r="R19" i="1"/>
  <c r="Y229" i="1"/>
  <c r="P138" i="1"/>
  <c r="R138" i="1"/>
  <c r="R134" i="1"/>
  <c r="R140" i="1"/>
  <c r="S136" i="1"/>
  <c r="S134" i="1"/>
  <c r="T139" i="1"/>
  <c r="T137" i="1"/>
  <c r="T135" i="1"/>
  <c r="U140" i="1"/>
  <c r="U138" i="1"/>
  <c r="U136" i="1"/>
  <c r="U134" i="1"/>
  <c r="Q20" i="1"/>
  <c r="P139" i="1"/>
  <c r="R135" i="1"/>
  <c r="R139" i="1"/>
  <c r="S137" i="1"/>
  <c r="Q138" i="1"/>
  <c r="Q140" i="1"/>
  <c r="S140" i="1"/>
  <c r="G29" i="1"/>
  <c r="P24" i="1"/>
  <c r="V114" i="1"/>
  <c r="R26" i="1"/>
  <c r="S26" i="1"/>
  <c r="S21" i="1"/>
  <c r="X229" i="1"/>
  <c r="Q141" i="1"/>
  <c r="T141" i="1"/>
  <c r="T138" i="1"/>
  <c r="T136" i="1"/>
  <c r="T134" i="1"/>
  <c r="T140" i="1"/>
  <c r="U139" i="1"/>
  <c r="U137" i="1"/>
  <c r="U135" i="1"/>
  <c r="U141" i="1"/>
  <c r="Z114" i="1"/>
  <c r="Z229" i="1"/>
  <c r="R25" i="1"/>
  <c r="T20" i="1"/>
  <c r="T25" i="1"/>
  <c r="T23" i="1"/>
  <c r="U21" i="1"/>
  <c r="U27" i="1" s="1"/>
  <c r="I31" i="1" s="1"/>
  <c r="U26" i="1"/>
  <c r="H31" i="1" s="1"/>
  <c r="J31" i="1" s="1"/>
  <c r="L32" i="1" s="1"/>
  <c r="U24" i="1"/>
  <c r="U20" i="1"/>
  <c r="S229" i="1"/>
  <c r="P140" i="1"/>
  <c r="R136" i="1"/>
  <c r="P25" i="1"/>
  <c r="Q26" i="1"/>
  <c r="R22" i="1"/>
  <c r="T21" i="1"/>
  <c r="U22" i="1"/>
  <c r="U25" i="1"/>
  <c r="P141" i="1"/>
  <c r="Q139" i="1"/>
  <c r="S141" i="1"/>
  <c r="H142" i="1" s="1"/>
  <c r="J142" i="1" s="1"/>
  <c r="L143" i="1" s="1"/>
  <c r="S24" i="1"/>
  <c r="S138" i="1"/>
  <c r="V229" i="1"/>
  <c r="Q135" i="1"/>
  <c r="S139" i="1"/>
  <c r="P26" i="1"/>
  <c r="P23" i="1"/>
  <c r="Q19" i="1"/>
  <c r="H23" i="1" s="1"/>
  <c r="J23" i="1" s="1"/>
  <c r="L24" i="1" s="1"/>
  <c r="R21" i="1"/>
  <c r="S20" i="1"/>
  <c r="T24" i="1"/>
  <c r="W229" i="1"/>
  <c r="Q136" i="1"/>
  <c r="L25" i="1"/>
  <c r="G21" i="1"/>
  <c r="H144" i="1"/>
  <c r="J144" i="1" s="1"/>
  <c r="L145" i="1" s="1"/>
  <c r="H146" i="1"/>
  <c r="J146" i="1" s="1"/>
  <c r="L147" i="1" s="1"/>
  <c r="Q22" i="1"/>
  <c r="W114" i="1"/>
  <c r="L27" i="1"/>
  <c r="X114" i="1"/>
  <c r="P137" i="1"/>
  <c r="H140" i="1"/>
  <c r="J140" i="1" s="1"/>
  <c r="L141" i="1" s="1"/>
  <c r="G146" i="1"/>
  <c r="H3" i="1"/>
  <c r="L142" i="1"/>
  <c r="L31" i="1"/>
  <c r="H27" i="1"/>
  <c r="J27" i="1" s="1"/>
  <c r="L28" i="1" s="1"/>
  <c r="H138" i="1" l="1"/>
  <c r="J138" i="1" s="1"/>
  <c r="L139" i="1" s="1"/>
  <c r="V137" i="1"/>
  <c r="G26" i="32" s="1"/>
  <c r="F26" i="32" s="1"/>
  <c r="V141" i="1"/>
  <c r="G30" i="32" s="1"/>
  <c r="F30" i="32" s="1"/>
  <c r="F4" i="32"/>
  <c r="P21" i="1"/>
  <c r="E51" i="32"/>
  <c r="T114" i="1"/>
  <c r="P19" i="1"/>
  <c r="V19" i="1" s="1"/>
  <c r="G7" i="32" s="1"/>
  <c r="U229" i="1"/>
  <c r="AA229" i="1" s="1"/>
  <c r="S27" i="1"/>
  <c r="I27" i="1" s="1"/>
  <c r="V24" i="1"/>
  <c r="G12" i="32" s="1"/>
  <c r="V138" i="1"/>
  <c r="G27" i="32" s="1"/>
  <c r="F27" i="32" s="1"/>
  <c r="V22" i="1"/>
  <c r="G10" i="32" s="1"/>
  <c r="V20" i="1"/>
  <c r="G8" i="32" s="1"/>
  <c r="P135" i="1"/>
  <c r="V135" i="1" s="1"/>
  <c r="G24" i="32" s="1"/>
  <c r="F24" i="32" s="1"/>
  <c r="V21" i="1"/>
  <c r="G9" i="32" s="1"/>
  <c r="V23" i="1"/>
  <c r="G11" i="32" s="1"/>
  <c r="V140" i="1"/>
  <c r="G29" i="32" s="1"/>
  <c r="F29" i="32" s="1"/>
  <c r="V139" i="1"/>
  <c r="G28" i="32" s="1"/>
  <c r="F28" i="32" s="1"/>
  <c r="V26" i="1"/>
  <c r="G14" i="32" s="1"/>
  <c r="V134" i="1"/>
  <c r="G23" i="32" s="1"/>
  <c r="V136" i="1"/>
  <c r="G25" i="32" s="1"/>
  <c r="F25" i="32" s="1"/>
  <c r="V25" i="1"/>
  <c r="G13" i="32" s="1"/>
  <c r="H25" i="1"/>
  <c r="J25" i="1" s="1"/>
  <c r="L26" i="1" s="1"/>
  <c r="H136" i="1"/>
  <c r="J136" i="1" s="1"/>
  <c r="J149" i="1" s="1"/>
  <c r="L148" i="1" s="1"/>
  <c r="H29" i="1"/>
  <c r="J29" i="1" s="1"/>
  <c r="L30" i="1" s="1"/>
  <c r="Q142" i="1"/>
  <c r="I138" i="1" s="1"/>
  <c r="R142" i="1"/>
  <c r="I140" i="1" s="1"/>
  <c r="T27" i="1"/>
  <c r="I29" i="1" s="1"/>
  <c r="T142" i="1"/>
  <c r="I144" i="1" s="1"/>
  <c r="R27" i="1"/>
  <c r="I25" i="1" s="1"/>
  <c r="U142" i="1"/>
  <c r="I146" i="1" s="1"/>
  <c r="Q27" i="1"/>
  <c r="I23" i="1" s="1"/>
  <c r="AA114" i="1"/>
  <c r="S142" i="1"/>
  <c r="I142" i="1" s="1"/>
  <c r="G32" i="32" l="1"/>
  <c r="F23" i="32"/>
  <c r="F32" i="32" s="1"/>
  <c r="G39" i="32"/>
  <c r="F7" i="32"/>
  <c r="H21" i="1"/>
  <c r="J21" i="1" s="1"/>
  <c r="J34" i="1" s="1"/>
  <c r="L33" i="1" s="1"/>
  <c r="P27" i="1"/>
  <c r="I21" i="1" s="1"/>
  <c r="G40" i="32"/>
  <c r="F40" i="32" s="1"/>
  <c r="E54" i="32" s="1"/>
  <c r="F8" i="32"/>
  <c r="F11" i="32"/>
  <c r="G43" i="32"/>
  <c r="F43" i="32" s="1"/>
  <c r="E57" i="32" s="1"/>
  <c r="G42" i="32"/>
  <c r="F42" i="32" s="1"/>
  <c r="E56" i="32" s="1"/>
  <c r="F10" i="32"/>
  <c r="G41" i="32"/>
  <c r="F41" i="32" s="1"/>
  <c r="E55" i="32" s="1"/>
  <c r="F9" i="32"/>
  <c r="F39" i="32"/>
  <c r="G16" i="32"/>
  <c r="F14" i="32"/>
  <c r="G46" i="32"/>
  <c r="F46" i="32" s="1"/>
  <c r="E60" i="32" s="1"/>
  <c r="F13" i="32"/>
  <c r="G45" i="32"/>
  <c r="F45" i="32" s="1"/>
  <c r="E59" i="32" s="1"/>
  <c r="F12" i="32"/>
  <c r="G44" i="32"/>
  <c r="F44" i="32" s="1"/>
  <c r="E58" i="32" s="1"/>
  <c r="P142" i="1"/>
  <c r="I136" i="1" s="1"/>
  <c r="L137" i="1"/>
  <c r="L136" i="1"/>
  <c r="G3" i="1" l="1"/>
  <c r="L21" i="1"/>
  <c r="V27" i="1"/>
  <c r="L22" i="1"/>
  <c r="F16" i="32"/>
  <c r="G48" i="32"/>
  <c r="F48" i="32"/>
  <c r="E53" i="32"/>
  <c r="E61" i="32" s="1"/>
  <c r="V142" i="1"/>
</calcChain>
</file>

<file path=xl/sharedStrings.xml><?xml version="1.0" encoding="utf-8"?>
<sst xmlns="http://schemas.openxmlformats.org/spreadsheetml/2006/main" count="7010" uniqueCount="501">
  <si>
    <t>Корректирующие мероприятия</t>
  </si>
  <si>
    <t>Автомат</t>
  </si>
  <si>
    <t>Сроки</t>
  </si>
  <si>
    <t>Статус выполнения</t>
  </si>
  <si>
    <t>Ответственный</t>
  </si>
  <si>
    <t>Вид простоя</t>
  </si>
  <si>
    <t>Описание простоя, причины</t>
  </si>
  <si>
    <t>Мастер</t>
  </si>
  <si>
    <t>Должность</t>
  </si>
  <si>
    <t>Рабочее место оператора</t>
  </si>
  <si>
    <t>Сменный отчет выпуска продукции</t>
  </si>
  <si>
    <t>Наименование продукции, формат</t>
  </si>
  <si>
    <t>Период простоя</t>
  </si>
  <si>
    <t>Начало</t>
  </si>
  <si>
    <t>Конец</t>
  </si>
  <si>
    <t>ИТОГО</t>
  </si>
  <si>
    <t>ФИО оператора</t>
  </si>
  <si>
    <t>ПЛАНОВЫЕ</t>
  </si>
  <si>
    <t>ПРОИЗВОДСТВЕННЫЕ</t>
  </si>
  <si>
    <t>ТЕХНИЧЕСКИЕ</t>
  </si>
  <si>
    <t>ТЕХНОЛОГИЧЕСКИЕ</t>
  </si>
  <si>
    <t>СЫРЬЕВЫЕ</t>
  </si>
  <si>
    <t>ОБЩЕЗАВОДСКИЕ</t>
  </si>
  <si>
    <t>[мин]</t>
  </si>
  <si>
    <t>Время работы смены</t>
  </si>
  <si>
    <t xml:space="preserve">ПЛАНОВЫЕ </t>
  </si>
  <si>
    <t>ПРОСТОИ</t>
  </si>
  <si>
    <t>ЛАБОРАТОРНЫЕ</t>
  </si>
  <si>
    <t>Поля для заполнения</t>
  </si>
  <si>
    <t>ФИКСИРОВАННЫЕ ПОЛЯ, НЕ ЗАПОЛНЯТЬ</t>
  </si>
  <si>
    <t>ПОЛЯ ДЛЯ ЗАПОЛНЕНИЯ МАСТЕРОМ</t>
  </si>
  <si>
    <t>[шт./час]</t>
  </si>
  <si>
    <t>[шт./смену]</t>
  </si>
  <si>
    <t>ИТОГОВЫЙ РЕЗУЛЬТАТ РАБОТЫ СМЕНЫ (ВЫЧИСЛЯЕТСЯ АВТОМАТИЧЕСКИ)</t>
  </si>
  <si>
    <t>ФИО ответственного</t>
  </si>
  <si>
    <t>Фактическая производительность за смену</t>
  </si>
  <si>
    <t>НАИМЕНОВАНИЕ И КОЛИЧЕСТВО ПРОИЗВЕДЕННОЙ ПРОДУКЦИИ (ЗАПОЛНЯЕТСЯ МАСТЕРОМ)</t>
  </si>
  <si>
    <t>ПРОСТОИ (ВЫЧИСЛЯЕТСЯ АВТОМАТИЧЕСКИ)</t>
  </si>
  <si>
    <t>Время (мин)</t>
  </si>
  <si>
    <t>ЛОГИСТИЧЕСКИЕ</t>
  </si>
  <si>
    <t>НАИМЕНОВАНИЕ НАПИТКА</t>
  </si>
  <si>
    <t>%</t>
  </si>
  <si>
    <t>Вид Простоя</t>
  </si>
  <si>
    <t>Длительность, час</t>
  </si>
  <si>
    <t>Итого</t>
  </si>
  <si>
    <t>плановые</t>
  </si>
  <si>
    <t>технические</t>
  </si>
  <si>
    <t>производственные</t>
  </si>
  <si>
    <t>лабораторные</t>
  </si>
  <si>
    <t>сырьевые</t>
  </si>
  <si>
    <t>логистические</t>
  </si>
  <si>
    <t>общезаводские</t>
  </si>
  <si>
    <t>технологические</t>
  </si>
  <si>
    <t>Этикетировочный автомат</t>
  </si>
  <si>
    <t>Розлив, укупор</t>
  </si>
  <si>
    <t>Контролер</t>
  </si>
  <si>
    <t>паспортная скорость</t>
  </si>
  <si>
    <t>Выполнение сменного задания %, невыполнение -, перевыполнение +</t>
  </si>
  <si>
    <t>Расчетная плановая производительность с учетом вычитаемых простоев</t>
  </si>
  <si>
    <t>Эффективность от паспортной скорости %</t>
  </si>
  <si>
    <t>Время начала производства</t>
  </si>
  <si>
    <t>Время окончания производства</t>
  </si>
  <si>
    <t>Плановая производительность</t>
  </si>
  <si>
    <t>Время смены</t>
  </si>
  <si>
    <t xml:space="preserve">Приведенное продуктивное время </t>
  </si>
  <si>
    <t>Средний коэффициент по смене</t>
  </si>
  <si>
    <t>Условные простои (Необоснованные потери), мин</t>
  </si>
  <si>
    <t>Объем производства, шт</t>
  </si>
  <si>
    <t>Время, час</t>
  </si>
  <si>
    <t>Сутки план/факт</t>
  </si>
  <si>
    <t>Смена "Н" ночь с 20:00 по 08:00</t>
  </si>
  <si>
    <t>Начальник смены</t>
  </si>
  <si>
    <t>Вычитаемые простои (плановые, общезаводские)</t>
  </si>
  <si>
    <t>Депаллетайзер</t>
  </si>
  <si>
    <t>Наладчик оборудования</t>
  </si>
  <si>
    <t>Термоупаковщик</t>
  </si>
  <si>
    <t>Факт выпуска</t>
  </si>
  <si>
    <t>Показатель</t>
  </si>
  <si>
    <t>Ед. изм.</t>
  </si>
  <si>
    <t>шт</t>
  </si>
  <si>
    <t>Факт время</t>
  </si>
  <si>
    <t>мин</t>
  </si>
  <si>
    <t>Смена</t>
  </si>
  <si>
    <t>ДЕНЬ</t>
  </si>
  <si>
    <t>НОЧЬ</t>
  </si>
  <si>
    <t>СУТКИ</t>
  </si>
  <si>
    <t>Выпуск по счетчику</t>
  </si>
  <si>
    <t>ИТОГО СДАНО НА СКЛАД ПРОДУКЦИИ</t>
  </si>
  <si>
    <t>Сдано на склад ГП</t>
  </si>
  <si>
    <t>Смена "Д" день с 08:00 по 20:00</t>
  </si>
  <si>
    <t>Итого план</t>
  </si>
  <si>
    <t>Итого факт</t>
  </si>
  <si>
    <t>Линия розлива № 3  - 0,75 л. - 1,0 л.</t>
  </si>
  <si>
    <t>Линия розлива № 3  -  0,75 л. - 1,0 л.</t>
  </si>
  <si>
    <t>Линия №3</t>
  </si>
  <si>
    <t>Продуктивное время</t>
  </si>
  <si>
    <t>УСЛОВНЫЕ</t>
  </si>
  <si>
    <t>Показатели  эффективности [%]</t>
  </si>
  <si>
    <t>Коэффициент  использования линии</t>
  </si>
  <si>
    <t>Сумма внеплановых простоев</t>
  </si>
  <si>
    <t>Тряничкин</t>
  </si>
  <si>
    <t>Шалимова</t>
  </si>
  <si>
    <t>этикета</t>
  </si>
  <si>
    <t>пленка</t>
  </si>
  <si>
    <t>омыватель</t>
  </si>
  <si>
    <t>пак</t>
  </si>
  <si>
    <t>натяжка цепи, настройка лотка</t>
  </si>
  <si>
    <t>этикетка</t>
  </si>
  <si>
    <t>кип настройка</t>
  </si>
  <si>
    <t>тыква 0.75</t>
  </si>
  <si>
    <t>частотник мойки</t>
  </si>
  <si>
    <t>Танирбергенов</t>
  </si>
  <si>
    <t>Березина</t>
  </si>
  <si>
    <t>Цыганков</t>
  </si>
  <si>
    <t>Киреев</t>
  </si>
  <si>
    <t>Васин</t>
  </si>
  <si>
    <t>Юров</t>
  </si>
  <si>
    <t>Чумичёва</t>
  </si>
  <si>
    <t>Рахимзода</t>
  </si>
  <si>
    <t>нектар тыква мамина дача 0,75</t>
  </si>
  <si>
    <t>нектар тыква Баринофф 1,0</t>
  </si>
  <si>
    <t>сип 2</t>
  </si>
  <si>
    <t xml:space="preserve"> переналадка на 1,0 прайм</t>
  </si>
  <si>
    <t>подача продукт</t>
  </si>
  <si>
    <t>лаборатория</t>
  </si>
  <si>
    <t>настройка укупор</t>
  </si>
  <si>
    <t>настройка чз</t>
  </si>
  <si>
    <t>сканер не видет бутылку</t>
  </si>
  <si>
    <t>тыква 1л</t>
  </si>
  <si>
    <t xml:space="preserve">пленка </t>
  </si>
  <si>
    <t>чз</t>
  </si>
  <si>
    <t>настройка читателя</t>
  </si>
  <si>
    <t>фильтр</t>
  </si>
  <si>
    <t>смена  фильтра с 1.2мм на 0,8мм,мойка фильтра</t>
  </si>
  <si>
    <t>падает бутылка</t>
  </si>
  <si>
    <t>укупор</t>
  </si>
  <si>
    <t>настройка укупора</t>
  </si>
  <si>
    <t>розлив</t>
  </si>
  <si>
    <t>разомкнуло звезду.</t>
  </si>
  <si>
    <t>Куликов</t>
  </si>
  <si>
    <t>ЦЫГАНКОВ</t>
  </si>
  <si>
    <t>Чумичева</t>
  </si>
  <si>
    <t>ремонь тоннель</t>
  </si>
  <si>
    <t>ремонт ленты на входе тоннель (буксует)</t>
  </si>
  <si>
    <t>ронял бутылку</t>
  </si>
  <si>
    <t>настройка укупор (общее)</t>
  </si>
  <si>
    <t>мойка фильтра (общее)</t>
  </si>
  <si>
    <t>3 раза</t>
  </si>
  <si>
    <t>настройка упаковшика</t>
  </si>
  <si>
    <t>формирователь</t>
  </si>
  <si>
    <t>настройка блок розлив</t>
  </si>
  <si>
    <t>регулировка №28 дозатор</t>
  </si>
  <si>
    <t xml:space="preserve">смена этикетка </t>
  </si>
  <si>
    <t>смена пленка</t>
  </si>
  <si>
    <t xml:space="preserve">бой тары </t>
  </si>
  <si>
    <t>бой стекла на омывателе</t>
  </si>
  <si>
    <t>Ахмедов</t>
  </si>
  <si>
    <t>Петелинаа</t>
  </si>
  <si>
    <t>Игнатова</t>
  </si>
  <si>
    <t>Чекулаев</t>
  </si>
  <si>
    <t>Никишова</t>
  </si>
  <si>
    <t>Селуянова</t>
  </si>
  <si>
    <t>Костиков</t>
  </si>
  <si>
    <t>Лугов</t>
  </si>
  <si>
    <t>Тыква Баринофф 1,0</t>
  </si>
  <si>
    <t>Облепиха Окей 0,75</t>
  </si>
  <si>
    <t>Облепиха Мамина дача 0,75</t>
  </si>
  <si>
    <t>СИП 3</t>
  </si>
  <si>
    <t>Настройка ЧЗ</t>
  </si>
  <si>
    <t>Выбивает бутылку, настройка сканера</t>
  </si>
  <si>
    <t>Запуск продукт</t>
  </si>
  <si>
    <t>Настройка блока розлива</t>
  </si>
  <si>
    <t>Ремонт столика №17 (не поднимает до конца)</t>
  </si>
  <si>
    <t>Смена этикетки (общее)</t>
  </si>
  <si>
    <t>Смена пленки (общее)</t>
  </si>
  <si>
    <t>Настройка ЧЗ (общее)</t>
  </si>
  <si>
    <t>С переналадкой</t>
  </si>
  <si>
    <t>Настройка этикетировщика</t>
  </si>
  <si>
    <t>После переналадки</t>
  </si>
  <si>
    <t>Настройка упаковщика</t>
  </si>
  <si>
    <t>Смена ассортимента</t>
  </si>
  <si>
    <t>Саргесян</t>
  </si>
  <si>
    <t>Костылев</t>
  </si>
  <si>
    <t>выбивает двигатель</t>
  </si>
  <si>
    <t>настройка сканера</t>
  </si>
  <si>
    <t>облепиха мамина дача 0,75</t>
  </si>
  <si>
    <t>морковь 0,75</t>
  </si>
  <si>
    <t xml:space="preserve">сип2 </t>
  </si>
  <si>
    <t>доп полоскание (включения)</t>
  </si>
  <si>
    <t>ожидание купажа</t>
  </si>
  <si>
    <t>Морковь МД 0,75</t>
  </si>
  <si>
    <t>Настройка выдачи лотка</t>
  </si>
  <si>
    <t>Бой тары</t>
  </si>
  <si>
    <t>На упаковщике (уборка боя)</t>
  </si>
  <si>
    <t>Замятие,настройка растояния</t>
  </si>
  <si>
    <t>Замена сервопривода шнека</t>
  </si>
  <si>
    <t>морковь гранде 0,75</t>
  </si>
  <si>
    <t>Пленка</t>
  </si>
  <si>
    <t>доп ополаскивание</t>
  </si>
  <si>
    <t>не читает сканер</t>
  </si>
  <si>
    <t>Касьяненко</t>
  </si>
  <si>
    <t>Мирза</t>
  </si>
  <si>
    <t>нектар тыква гранде 0,75</t>
  </si>
  <si>
    <t xml:space="preserve">настройка чз </t>
  </si>
  <si>
    <t>бой тары</t>
  </si>
  <si>
    <t>бой стекла на мойке (уборка стекла)</t>
  </si>
  <si>
    <t xml:space="preserve">настройка омыватель </t>
  </si>
  <si>
    <t>в мойке роняет бутылки</t>
  </si>
  <si>
    <t>подача бутылки в ручную</t>
  </si>
  <si>
    <t xml:space="preserve">нет воздуха </t>
  </si>
  <si>
    <t>саргесян</t>
  </si>
  <si>
    <t>кузнецов</t>
  </si>
  <si>
    <t>митичкина</t>
  </si>
  <si>
    <t>Коробкин</t>
  </si>
  <si>
    <t>зажим на цепи</t>
  </si>
  <si>
    <t>вода</t>
  </si>
  <si>
    <t>давление воды ниже необходимого уровня</t>
  </si>
  <si>
    <t>нет воды на заводе</t>
  </si>
  <si>
    <t>настройка омыватель(общее)</t>
  </si>
  <si>
    <t>Морковь гранде</t>
  </si>
  <si>
    <t>нектар манго 0,75</t>
  </si>
  <si>
    <t>не готов купаж</t>
  </si>
  <si>
    <t>не достаточно воды</t>
  </si>
  <si>
    <t>Шефов</t>
  </si>
  <si>
    <t>Семина</t>
  </si>
  <si>
    <t>Манго Мамина дача 0,75</t>
  </si>
  <si>
    <t>Ожидание купажа</t>
  </si>
  <si>
    <t>Нет воды на производстве</t>
  </si>
  <si>
    <t>Настройка омывателя</t>
  </si>
  <si>
    <t>Регулировка грипперной цепи</t>
  </si>
  <si>
    <t xml:space="preserve">Нет воды </t>
  </si>
  <si>
    <t>Петелина</t>
  </si>
  <si>
    <t>Чекулаев/Данелян</t>
  </si>
  <si>
    <t>Манго мамина дача 0,75</t>
  </si>
  <si>
    <t>Персик мамина дача 0,75</t>
  </si>
  <si>
    <t>Нет воды</t>
  </si>
  <si>
    <t>СИП 1</t>
  </si>
  <si>
    <t>Набор на водоподготовке</t>
  </si>
  <si>
    <t>В связи с отсутсвием воды не успевают нагнать купажи</t>
  </si>
  <si>
    <t>Запуск линии</t>
  </si>
  <si>
    <t>Набор танков на водоподготовке</t>
  </si>
  <si>
    <t>Кучеров</t>
  </si>
  <si>
    <t>Мурлыкина</t>
  </si>
  <si>
    <t>Замосковная</t>
  </si>
  <si>
    <t>Ананьева</t>
  </si>
  <si>
    <t>Манго Баринофф</t>
  </si>
  <si>
    <t>сип 3</t>
  </si>
  <si>
    <t>переналадка на Прайм</t>
  </si>
  <si>
    <t>подача продукта</t>
  </si>
  <si>
    <t>настройко ополаскивателя</t>
  </si>
  <si>
    <t>настройка упаковщика</t>
  </si>
  <si>
    <t>настройка упаковщика после переналадки</t>
  </si>
  <si>
    <t>настройка ЧЗ</t>
  </si>
  <si>
    <t>регулировка линзы</t>
  </si>
  <si>
    <t>Данелян</t>
  </si>
  <si>
    <t>Манго Баринофф 1,0</t>
  </si>
  <si>
    <t>Ремонт звезды грипперной цепи</t>
  </si>
  <si>
    <t>11 раз выбило частотник</t>
  </si>
  <si>
    <t>Настройка укупора</t>
  </si>
  <si>
    <t>Замена подшипника</t>
  </si>
  <si>
    <t>Саргсян</t>
  </si>
  <si>
    <t>Кузнецов</t>
  </si>
  <si>
    <t>Митичкина</t>
  </si>
  <si>
    <t>Нектар манго Барино</t>
  </si>
  <si>
    <t xml:space="preserve">этикетка </t>
  </si>
  <si>
    <t>застревает бутылка в шнеке</t>
  </si>
  <si>
    <t>12 раз выбивало частотник мойки, нет возможности разогнать линию(нужно менять двигатель на омывателе чтобы увеличить производительность)</t>
  </si>
  <si>
    <t>падает бутылка,зацепилась лента за направляющие,разное качество лотка</t>
  </si>
  <si>
    <t xml:space="preserve"> </t>
  </si>
  <si>
    <t>Фетисов</t>
  </si>
  <si>
    <t>Миронова</t>
  </si>
  <si>
    <t>Сидиков</t>
  </si>
  <si>
    <t>нектар манго 1,0 Баринофф</t>
  </si>
  <si>
    <t>настройка омыватель (общее)</t>
  </si>
  <si>
    <t xml:space="preserve"> выбивало частотник</t>
  </si>
  <si>
    <t>настройка упаковщик (общее)</t>
  </si>
  <si>
    <t>настройка подача лотка</t>
  </si>
  <si>
    <t xml:space="preserve">не готов купажа </t>
  </si>
  <si>
    <t>ремонт упаковщик</t>
  </si>
  <si>
    <t xml:space="preserve">смена пленка </t>
  </si>
  <si>
    <t xml:space="preserve">сип 2 </t>
  </si>
  <si>
    <t>лопнула болт в упаковщике сбился транспортер</t>
  </si>
  <si>
    <t>днем был 1 арщик на 3 линии, и запас на 2 смену не оставил</t>
  </si>
  <si>
    <t>саргсян</t>
  </si>
  <si>
    <t>томат 1л</t>
  </si>
  <si>
    <t>Этикетка</t>
  </si>
  <si>
    <t xml:space="preserve">чз </t>
  </si>
  <si>
    <t>плохая печать,  не читает сканер</t>
  </si>
  <si>
    <t>Олег</t>
  </si>
  <si>
    <t>сок томат 1,0</t>
  </si>
  <si>
    <t xml:space="preserve">настройка пак </t>
  </si>
  <si>
    <t>настройка пак (общее)</t>
  </si>
  <si>
    <t>падает бутылки в паке,не корректно подача лотка</t>
  </si>
  <si>
    <t>в муфту попала бутылка</t>
  </si>
  <si>
    <t>роняет бутылки</t>
  </si>
  <si>
    <t>промывка ролики</t>
  </si>
  <si>
    <t xml:space="preserve">смена этикека </t>
  </si>
  <si>
    <t xml:space="preserve">смена чз </t>
  </si>
  <si>
    <t>ожидания купажа</t>
  </si>
  <si>
    <t>на 3 упаковщика 1 оператор</t>
  </si>
  <si>
    <t>Яблоко Баринофф</t>
  </si>
  <si>
    <t>Мурлыкина Н</t>
  </si>
  <si>
    <t>Докукин</t>
  </si>
  <si>
    <t>проверка продукта лабораторией</t>
  </si>
  <si>
    <t>Настройка упаковщика (общие)</t>
  </si>
  <si>
    <t>не проклеивало одну сторону лотка, настройка клеевой станции</t>
  </si>
  <si>
    <t>бой на розливе (общее)</t>
  </si>
  <si>
    <t xml:space="preserve"> 4 остановки, уборка стекла</t>
  </si>
  <si>
    <t>настройка омывателя</t>
  </si>
  <si>
    <t>застревание бутылки-регулировка</t>
  </si>
  <si>
    <t>настройка упаковщика (общее)</t>
  </si>
  <si>
    <t>настройка блока розлива</t>
  </si>
  <si>
    <t>в нутри машины мойки тары сорвало ведущую звезду транспортера</t>
  </si>
  <si>
    <t>бой тары в машине -мойки тары</t>
  </si>
  <si>
    <t>уборка стекла</t>
  </si>
  <si>
    <t>не проклеивало одну сторону лотка, вырвало крепление на двигателе транспортера</t>
  </si>
  <si>
    <t>Игнатова О.А.</t>
  </si>
  <si>
    <t>Никишова Л.В.</t>
  </si>
  <si>
    <t>Чекулаев А.М.</t>
  </si>
  <si>
    <t>Лугов О.В.</t>
  </si>
  <si>
    <t>Петелина О.П.</t>
  </si>
  <si>
    <t>Данелян А.Ф.</t>
  </si>
  <si>
    <t>Селуянова С.А.</t>
  </si>
  <si>
    <t>Костиков А.</t>
  </si>
  <si>
    <t>СОК ЯБЛОКО БАРИНОФФ</t>
  </si>
  <si>
    <t>РЕМОНТ НА МОЙКЕ</t>
  </si>
  <si>
    <t>СОК АПЕЛЬСИН БАРИНОФФ</t>
  </si>
  <si>
    <t>вытеснение</t>
  </si>
  <si>
    <t>Костылев К</t>
  </si>
  <si>
    <t>нагрев продукта и тонеля</t>
  </si>
  <si>
    <t>бой на розливе (общие)</t>
  </si>
  <si>
    <t>ремонт на мойке</t>
  </si>
  <si>
    <t>настройка этикетировщика</t>
  </si>
  <si>
    <t>регулировка муфты</t>
  </si>
  <si>
    <t>падение бутылки на паке (общие)</t>
  </si>
  <si>
    <t>настройка укупора (общие)</t>
  </si>
  <si>
    <t>СОК Мультифрукт БАРИНОФФ</t>
  </si>
  <si>
    <t>застревание бутылки в мойке (общие)</t>
  </si>
  <si>
    <t>настройка, уборка стекла</t>
  </si>
  <si>
    <t>настройка этикетировщика (общие)</t>
  </si>
  <si>
    <t>регулировка муфты, сбивалось расстояние, не могли сбросить ошибку</t>
  </si>
  <si>
    <t>падение бутылки на упаковщике (общие)</t>
  </si>
  <si>
    <t>бой бутылки на розливе</t>
  </si>
  <si>
    <t>настройка мойки</t>
  </si>
  <si>
    <t>проскакивает бутылка, настройка</t>
  </si>
  <si>
    <t>нектар мультифрукт Баринофф 1,0</t>
  </si>
  <si>
    <t>нектар персик Баринофф 1,0</t>
  </si>
  <si>
    <t>Ревякин</t>
  </si>
  <si>
    <t xml:space="preserve">настройка этикетка </t>
  </si>
  <si>
    <t xml:space="preserve">проскакивает бутылки в мойке </t>
  </si>
  <si>
    <t>бой тары на входе розлив</t>
  </si>
  <si>
    <t>настройка этикетка (общее)</t>
  </si>
  <si>
    <t>регулировка муфты, сбивается и останавливается линия каждые 5-10 минут</t>
  </si>
  <si>
    <t xml:space="preserve">часто бой бутылки в паке не корректно подача лотка,часто сьежает отводной лента . </t>
  </si>
  <si>
    <t>персик 1л</t>
  </si>
  <si>
    <t xml:space="preserve">Тряничкин </t>
  </si>
  <si>
    <t>федоров</t>
  </si>
  <si>
    <t>криво клеит этикетку,настройка.</t>
  </si>
  <si>
    <t>вал крутится с остановкой, падает бутылка.</t>
  </si>
  <si>
    <t>выбивает частотник , снизили скорость до 4000</t>
  </si>
  <si>
    <t>замена двигателя, замена ленты.</t>
  </si>
  <si>
    <t>нектар морковь Баринофф 1,0</t>
  </si>
  <si>
    <t xml:space="preserve">ремонт омыватель </t>
  </si>
  <si>
    <t>замена гипперная лента,замена движок. Ремонт звезды</t>
  </si>
  <si>
    <t>лаборатория повторно маленький брикс</t>
  </si>
  <si>
    <t>не опытный оператор маленкий брикс в розливе</t>
  </si>
  <si>
    <t>смена этикетка (общее0</t>
  </si>
  <si>
    <t>Колляникова</t>
  </si>
  <si>
    <t>Федоров</t>
  </si>
  <si>
    <t>морковь</t>
  </si>
  <si>
    <t>криво клеит этикетку.</t>
  </si>
  <si>
    <t>падает бутылка,проблемы с пленкой, настройка.</t>
  </si>
  <si>
    <t>депал</t>
  </si>
  <si>
    <t>мокрые поддоны с бутылкой,бой замедленная подача тары.Увеличили скорость транспортерной ленты после депала на 15%</t>
  </si>
  <si>
    <t>плохо печатался код</t>
  </si>
  <si>
    <t>Морковь "Баринофф"</t>
  </si>
  <si>
    <t>ремонт тредуктора на мешалке танка</t>
  </si>
  <si>
    <t>настройка упаковщика (общие)</t>
  </si>
  <si>
    <t>падение бутылки на упаковщике-в течении смены</t>
  </si>
  <si>
    <t>Бой на розливе и в омывателе (общие)</t>
  </si>
  <si>
    <t>Мокровь Баринофф</t>
  </si>
  <si>
    <t>Вишня Баринофф</t>
  </si>
  <si>
    <t>СИП 2</t>
  </si>
  <si>
    <t>Запуск продукта</t>
  </si>
  <si>
    <t>Сокочила цепь, уборка боя стекла</t>
  </si>
  <si>
    <t>Соскочил ремень, натяжка, уборка боя</t>
  </si>
  <si>
    <t>Шаруева</t>
  </si>
  <si>
    <t>Груша Баринофф</t>
  </si>
  <si>
    <t>при розливе сока были обнаружены посторонние включения, в виде остатков предидущего продукта (вишня).  Ушли на дополнительные мойки.</t>
  </si>
  <si>
    <t>Груша Баринофф 1,0</t>
  </si>
  <si>
    <t>Включения после мойки</t>
  </si>
  <si>
    <t>Регулировка скоростей</t>
  </si>
  <si>
    <t>тряничкин</t>
  </si>
  <si>
    <t>шалимова</t>
  </si>
  <si>
    <t>Колянникова</t>
  </si>
  <si>
    <t>тыква 0,75</t>
  </si>
  <si>
    <t>настройка омывателя, растояние между бутылками и скорость ленты</t>
  </si>
  <si>
    <t>настройка пленки и лотка</t>
  </si>
  <si>
    <t>Шестаева</t>
  </si>
  <si>
    <t>Булавинцова</t>
  </si>
  <si>
    <t xml:space="preserve">нектар тыква </t>
  </si>
  <si>
    <t xml:space="preserve">3 раза </t>
  </si>
  <si>
    <t>с банкомойке не успевает поступать бутылка на розлив</t>
  </si>
  <si>
    <t>смена чз</t>
  </si>
  <si>
    <t>настройка этикетка</t>
  </si>
  <si>
    <t>ошибка муфта</t>
  </si>
  <si>
    <t>персик</t>
  </si>
  <si>
    <t>Танирбергнов</t>
  </si>
  <si>
    <t>нектар перасик мамина дача 0,75</t>
  </si>
  <si>
    <t>смена этикетка</t>
  </si>
  <si>
    <t>мойка фильтерв</t>
  </si>
  <si>
    <t>Набиева</t>
  </si>
  <si>
    <t>Косьяненко</t>
  </si>
  <si>
    <t>Персик Мамина дача 0,75</t>
  </si>
  <si>
    <t>Мойка фильтра</t>
  </si>
  <si>
    <t>Замена печатающей головки, замена резинки</t>
  </si>
  <si>
    <t>Настройка печати, не читается код</t>
  </si>
  <si>
    <t>(общее) 5 раз, включения в продукте, замена фильтра с 0,8 на 0,4 с постоянными промывками</t>
  </si>
  <si>
    <t>Перегревается двигатель грипперной цепи (замедляется) настройка в потоке</t>
  </si>
  <si>
    <t>промывка и замена фильтра</t>
  </si>
  <si>
    <t>Бой стекла на розливе</t>
  </si>
  <si>
    <t>Оператор Депалитайзера</t>
  </si>
  <si>
    <t>Оператор - наладчик</t>
  </si>
  <si>
    <t xml:space="preserve"> Этикетка</t>
  </si>
  <si>
    <t>Подсобник  сборка</t>
  </si>
  <si>
    <t>Подсобник  обмотка</t>
  </si>
  <si>
    <t>Оператор  ( упаковка)</t>
  </si>
  <si>
    <t>наладчик</t>
  </si>
  <si>
    <t>Кулябина</t>
  </si>
  <si>
    <t>Халилова доп стикер</t>
  </si>
  <si>
    <t>Алланвзаров</t>
  </si>
  <si>
    <t>Довидян (форбис)</t>
  </si>
  <si>
    <t>Абдубонаев</t>
  </si>
  <si>
    <t>Рахимзода на 2 упаковщика</t>
  </si>
  <si>
    <t>нектар морковь мамина дача 0,75</t>
  </si>
  <si>
    <t>ожидания купажа после сан день</t>
  </si>
  <si>
    <t>сместилось печать</t>
  </si>
  <si>
    <t xml:space="preserve">смена этикекта </t>
  </si>
  <si>
    <t>настройка ччз</t>
  </si>
  <si>
    <t>промывка роликов</t>
  </si>
  <si>
    <t>расстояние</t>
  </si>
  <si>
    <t>Филимонова</t>
  </si>
  <si>
    <t>Молокова</t>
  </si>
  <si>
    <t>Кенжебаев Жамшид</t>
  </si>
  <si>
    <t>Мухаммадиев Сардорбек</t>
  </si>
  <si>
    <t>пенькова</t>
  </si>
  <si>
    <t>оператор розлива</t>
  </si>
  <si>
    <t>подсобник стикер</t>
  </si>
  <si>
    <t>никифирова</t>
  </si>
  <si>
    <t>нектар морковный мамина дача 0,75</t>
  </si>
  <si>
    <t xml:space="preserve">замена подшипника на стакане </t>
  </si>
  <si>
    <t>электричество</t>
  </si>
  <si>
    <t>моргнул свет, полный запуск.</t>
  </si>
  <si>
    <t>ополаскивание</t>
  </si>
  <si>
    <t>мойка фильтра</t>
  </si>
  <si>
    <t>Касяненько</t>
  </si>
  <si>
    <t>Васин на 2 депал</t>
  </si>
  <si>
    <t>Абдубонноев</t>
  </si>
  <si>
    <t>нектар морковь гранде 0,75</t>
  </si>
  <si>
    <t>Ставцева форбис</t>
  </si>
  <si>
    <t>Меджиев форбис</t>
  </si>
  <si>
    <t>на работал датчик на выходе розлив</t>
  </si>
  <si>
    <t>маркина</t>
  </si>
  <si>
    <t>коробкин</t>
  </si>
  <si>
    <t>насос</t>
  </si>
  <si>
    <t>замена насоса на варке</t>
  </si>
  <si>
    <t>сип 1</t>
  </si>
  <si>
    <t>сип2</t>
  </si>
  <si>
    <t>тыква МД</t>
  </si>
  <si>
    <t>Юров-подработка</t>
  </si>
  <si>
    <t>Подсобник сборка</t>
  </si>
  <si>
    <t>Подсобник-оклейка стикеров</t>
  </si>
  <si>
    <t>Иннасери</t>
  </si>
  <si>
    <t>Назаров Б</t>
  </si>
  <si>
    <t>Абдубаннаев</t>
  </si>
  <si>
    <t>Худайберганова</t>
  </si>
  <si>
    <t>Тыква Мамина дача</t>
  </si>
  <si>
    <t>смена этикетки (общие)</t>
  </si>
  <si>
    <t>смена пленки (общие)</t>
  </si>
  <si>
    <t>смена ЧЗ (общие)</t>
  </si>
  <si>
    <t>застревание бутылки в шнеке, извлечение</t>
  </si>
  <si>
    <t>настройка расстояния</t>
  </si>
  <si>
    <t>бой стекла на линии (общие)</t>
  </si>
  <si>
    <t>остановка розлива, уборка стекла</t>
  </si>
  <si>
    <t>Наладчик</t>
  </si>
  <si>
    <t>Есенов</t>
  </si>
  <si>
    <t>Иванов</t>
  </si>
  <si>
    <t>Кенжебаев</t>
  </si>
  <si>
    <t>Ноздрина</t>
  </si>
  <si>
    <t>Тыква Гранде</t>
  </si>
  <si>
    <t>Не сбрасывалась ошибка на апликаторе</t>
  </si>
  <si>
    <t>Скорость тоннеля 39 минут</t>
  </si>
  <si>
    <t>Мамодалиев</t>
  </si>
  <si>
    <t>Нуритдинов</t>
  </si>
  <si>
    <t>Халилова</t>
  </si>
  <si>
    <t>Иннасери Имад</t>
  </si>
  <si>
    <t>Нет связи с сервером ОКТО, связывались со специалистом</t>
  </si>
  <si>
    <t>Стикера</t>
  </si>
  <si>
    <t>Шукуров</t>
  </si>
  <si>
    <t>Кучкаров</t>
  </si>
  <si>
    <t>Сейдабулаева 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</si>
</sst>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h:mm;@"/>
    <numFmt numFmtId="166" formatCode="0.0%"/>
  </numFmts>
  <fonts count="4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Arial Cyr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11"/>
      <name val="Arial CE"/>
      <family val="2"/>
      <charset val="238"/>
    </font>
    <font>
      <b/>
      <sz val="10"/>
      <name val="Arial CE"/>
      <charset val="204"/>
    </font>
    <font>
      <sz val="10"/>
      <name val="Arial CE"/>
      <charset val="204"/>
    </font>
    <font>
      <sz val="14"/>
      <name val="Arial CE"/>
      <family val="2"/>
      <charset val="238"/>
    </font>
    <font>
      <u/>
      <sz val="12"/>
      <name val="Arial Cyr"/>
      <charset val="204"/>
    </font>
    <font>
      <sz val="6"/>
      <name val="Arial Cyr"/>
      <charset val="204"/>
    </font>
    <font>
      <sz val="14"/>
      <name val="Arial Cyr"/>
      <charset val="204"/>
    </font>
    <font>
      <b/>
      <sz val="12"/>
      <name val="Arial Cyr"/>
      <charset val="204"/>
    </font>
    <font>
      <sz val="10"/>
      <color indexed="10"/>
      <name val="Arial Cyr"/>
      <charset val="204"/>
    </font>
    <font>
      <sz val="12"/>
      <color indexed="10"/>
      <name val="Arial Cyr"/>
      <charset val="204"/>
    </font>
    <font>
      <sz val="14"/>
      <color indexed="10"/>
      <name val="Arial Cyr"/>
      <charset val="204"/>
    </font>
    <font>
      <sz val="11"/>
      <color indexed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indexed="1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2"/>
      <color rgb="FF7030A0"/>
      <name val="Times New Roman"/>
      <family val="1"/>
      <charset val="204"/>
    </font>
    <font>
      <i/>
      <sz val="10"/>
      <color rgb="FF7030A0"/>
      <name val="Times New Roman"/>
      <family val="1"/>
      <charset val="204"/>
    </font>
    <font>
      <b/>
      <sz val="12"/>
      <color rgb="FF7030A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0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/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/>
      <diagonal/>
    </border>
    <border>
      <left/>
      <right style="dashed">
        <color auto="1"/>
      </right>
      <top/>
      <bottom style="thin">
        <color indexed="64"/>
      </bottom>
      <diagonal/>
    </border>
    <border>
      <left style="medium">
        <color indexed="64"/>
      </left>
      <right style="dashed">
        <color auto="1"/>
      </right>
      <top/>
      <bottom/>
      <diagonal/>
    </border>
    <border>
      <left style="dashed">
        <color auto="1"/>
      </left>
      <right style="medium">
        <color indexed="64"/>
      </right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22" borderId="0" applyNumberFormat="0" applyBorder="0" applyAlignment="0" applyProtection="0"/>
    <xf numFmtId="0" fontId="19" fillId="9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20" fillId="6" borderId="61" applyNumberFormat="0" applyAlignment="0" applyProtection="0"/>
    <xf numFmtId="0" fontId="21" fillId="29" borderId="62" applyNumberFormat="0" applyAlignment="0" applyProtection="0"/>
    <xf numFmtId="0" fontId="22" fillId="29" borderId="61" applyNumberFormat="0" applyAlignment="0" applyProtection="0"/>
    <xf numFmtId="0" fontId="23" fillId="0" borderId="63" applyNumberFormat="0" applyFill="0" applyAlignment="0" applyProtection="0"/>
    <xf numFmtId="0" fontId="24" fillId="0" borderId="64" applyNumberFormat="0" applyFill="0" applyAlignment="0" applyProtection="0"/>
    <xf numFmtId="0" fontId="25" fillId="0" borderId="65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66" applyNumberFormat="0" applyFill="0" applyAlignment="0" applyProtection="0"/>
    <xf numFmtId="0" fontId="27" fillId="30" borderId="67" applyNumberFormat="0" applyAlignment="0" applyProtection="0"/>
    <xf numFmtId="0" fontId="28" fillId="0" borderId="0" applyNumberFormat="0" applyFill="0" applyBorder="0" applyAlignment="0" applyProtection="0"/>
    <xf numFmtId="0" fontId="29" fillId="31" borderId="0" applyNumberFormat="0" applyBorder="0" applyAlignment="0" applyProtection="0"/>
    <xf numFmtId="0" fontId="18" fillId="0" borderId="0"/>
    <xf numFmtId="0" fontId="30" fillId="32" borderId="0" applyNumberFormat="0" applyBorder="0" applyAlignment="0" applyProtection="0"/>
    <xf numFmtId="0" fontId="31" fillId="0" borderId="0" applyNumberFormat="0" applyFill="0" applyBorder="0" applyAlignment="0" applyProtection="0"/>
    <xf numFmtId="0" fontId="2" fillId="10" borderId="68" applyNumberFormat="0" applyFont="0" applyAlignment="0" applyProtection="0"/>
    <xf numFmtId="0" fontId="32" fillId="0" borderId="69" applyNumberFormat="0" applyFill="0" applyAlignment="0" applyProtection="0"/>
    <xf numFmtId="0" fontId="33" fillId="0" borderId="0" applyNumberFormat="0" applyFill="0" applyBorder="0" applyAlignment="0" applyProtection="0"/>
    <xf numFmtId="0" fontId="34" fillId="33" borderId="0" applyNumberFormat="0" applyBorder="0" applyAlignment="0" applyProtection="0"/>
  </cellStyleXfs>
  <cellXfs count="447">
    <xf numFmtId="0" fontId="0" fillId="0" borderId="0" xfId="0"/>
    <xf numFmtId="0" fontId="0" fillId="11" borderId="1" xfId="0" applyFill="1" applyBorder="1" applyAlignment="1" applyProtection="1">
      <alignment horizontal="center"/>
      <protection locked="0"/>
    </xf>
    <xf numFmtId="0" fontId="0" fillId="11" borderId="2" xfId="0" applyFill="1" applyBorder="1" applyAlignment="1" applyProtection="1">
      <alignment horizontal="center"/>
      <protection locked="0"/>
    </xf>
    <xf numFmtId="0" fontId="0" fillId="11" borderId="3" xfId="0" applyFill="1" applyBorder="1" applyAlignment="1" applyProtection="1">
      <alignment horizontal="center"/>
      <protection locked="0"/>
    </xf>
    <xf numFmtId="0" fontId="0" fillId="11" borderId="4" xfId="0" applyFill="1" applyBorder="1" applyAlignment="1" applyProtection="1">
      <alignment horizontal="center"/>
      <protection locked="0"/>
    </xf>
    <xf numFmtId="0" fontId="0" fillId="11" borderId="5" xfId="0" applyFill="1" applyBorder="1" applyAlignment="1" applyProtection="1">
      <alignment horizontal="center"/>
      <protection locked="0"/>
    </xf>
    <xf numFmtId="0" fontId="0" fillId="11" borderId="6" xfId="0" applyFill="1" applyBorder="1" applyAlignment="1" applyProtection="1">
      <alignment horizontal="center"/>
      <protection locked="0"/>
    </xf>
    <xf numFmtId="14" fontId="4" fillId="11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11" borderId="8" xfId="0" applyFont="1" applyFill="1" applyBorder="1" applyAlignment="1" applyProtection="1">
      <alignment horizontal="center" vertical="center" wrapText="1"/>
      <protection locked="0"/>
    </xf>
    <xf numFmtId="14" fontId="4" fillId="34" borderId="7" xfId="0" applyNumberFormat="1" applyFont="1" applyFill="1" applyBorder="1" applyAlignment="1" applyProtection="1">
      <alignment horizontal="center" vertical="center" wrapText="1"/>
      <protection locked="0"/>
    </xf>
    <xf numFmtId="14" fontId="4" fillId="34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34" borderId="10" xfId="0" applyFont="1" applyFill="1" applyBorder="1" applyAlignment="1" applyProtection="1">
      <alignment horizontal="center" vertical="center" wrapText="1"/>
      <protection locked="0"/>
    </xf>
    <xf numFmtId="0" fontId="4" fillId="34" borderId="8" xfId="0" applyFont="1" applyFill="1" applyBorder="1" applyAlignment="1" applyProtection="1">
      <alignment horizontal="center" vertical="center" wrapText="1"/>
      <protection locked="0"/>
    </xf>
    <xf numFmtId="0" fontId="4" fillId="13" borderId="11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14" fillId="11" borderId="13" xfId="0" applyFont="1" applyFill="1" applyBorder="1" applyAlignment="1" applyProtection="1">
      <alignment horizontal="center"/>
      <protection locked="0"/>
    </xf>
    <xf numFmtId="0" fontId="15" fillId="11" borderId="14" xfId="0" applyFont="1" applyFill="1" applyBorder="1" applyAlignment="1" applyProtection="1">
      <alignment horizontal="center"/>
      <protection locked="0"/>
    </xf>
    <xf numFmtId="0" fontId="14" fillId="11" borderId="15" xfId="0" applyFont="1" applyFill="1" applyBorder="1" applyAlignment="1" applyProtection="1">
      <alignment horizontal="center"/>
      <protection locked="0"/>
    </xf>
    <xf numFmtId="14" fontId="4" fillId="11" borderId="16" xfId="0" applyNumberFormat="1" applyFont="1" applyFill="1" applyBorder="1" applyAlignment="1" applyProtection="1">
      <alignment horizontal="center" vertical="center" wrapText="1"/>
      <protection locked="0"/>
    </xf>
    <xf numFmtId="0" fontId="4" fillId="11" borderId="17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0" fillId="11" borderId="0" xfId="0" applyFill="1" applyAlignment="1" applyProtection="1">
      <alignment horizontal="center"/>
      <protection locked="0"/>
    </xf>
    <xf numFmtId="0" fontId="0" fillId="11" borderId="0" xfId="0" applyFill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8" xfId="0" applyBorder="1" applyProtection="1">
      <protection locked="0"/>
    </xf>
    <xf numFmtId="0" fontId="9" fillId="0" borderId="9" xfId="0" applyFont="1" applyBorder="1" applyAlignment="1" applyProtection="1">
      <alignment vertical="center" wrapText="1"/>
      <protection locked="0"/>
    </xf>
    <xf numFmtId="0" fontId="7" fillId="11" borderId="9" xfId="0" applyFont="1" applyFill="1" applyBorder="1" applyAlignment="1" applyProtection="1">
      <alignment horizontal="center" vertical="center" wrapText="1"/>
      <protection locked="0"/>
    </xf>
    <xf numFmtId="165" fontId="6" fillId="11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13" borderId="9" xfId="0" applyFont="1" applyFill="1" applyBorder="1" applyAlignment="1" applyProtection="1">
      <alignment horizontal="center" vertical="center"/>
      <protection locked="0"/>
    </xf>
    <xf numFmtId="0" fontId="6" fillId="11" borderId="14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 applyProtection="1">
      <alignment wrapText="1"/>
      <protection locked="0"/>
    </xf>
    <xf numFmtId="0" fontId="9" fillId="0" borderId="7" xfId="0" applyFont="1" applyBorder="1" applyAlignment="1" applyProtection="1">
      <alignment vertical="center" wrapText="1"/>
      <protection locked="0"/>
    </xf>
    <xf numFmtId="0" fontId="7" fillId="11" borderId="7" xfId="0" applyFont="1" applyFill="1" applyBorder="1" applyAlignment="1" applyProtection="1">
      <alignment horizontal="center" vertical="center" wrapText="1"/>
      <protection locked="0"/>
    </xf>
    <xf numFmtId="165" fontId="6" fillId="11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13" borderId="7" xfId="0" applyFont="1" applyFill="1" applyBorder="1" applyAlignment="1" applyProtection="1">
      <alignment horizontal="center" vertical="center"/>
      <protection locked="0"/>
    </xf>
    <xf numFmtId="0" fontId="6" fillId="11" borderId="19" xfId="0" applyFont="1" applyFill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vertical="center" wrapText="1"/>
      <protection locked="0"/>
    </xf>
    <xf numFmtId="0" fontId="6" fillId="11" borderId="21" xfId="0" applyFont="1" applyFill="1" applyBorder="1" applyAlignment="1" applyProtection="1">
      <alignment horizontal="center" vertical="center" wrapText="1"/>
      <protection locked="0"/>
    </xf>
    <xf numFmtId="0" fontId="7" fillId="11" borderId="22" xfId="0" applyFont="1" applyFill="1" applyBorder="1" applyAlignment="1" applyProtection="1">
      <alignment horizontal="center" vertical="center" wrapText="1"/>
      <protection locked="0"/>
    </xf>
    <xf numFmtId="165" fontId="6" fillId="11" borderId="22" xfId="0" applyNumberFormat="1" applyFont="1" applyFill="1" applyBorder="1" applyAlignment="1" applyProtection="1">
      <alignment horizontal="center" vertical="center" wrapText="1"/>
      <protection locked="0"/>
    </xf>
    <xf numFmtId="0" fontId="6" fillId="11" borderId="23" xfId="0" applyFont="1" applyFill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vertical="center" wrapText="1"/>
      <protection locked="0"/>
    </xf>
    <xf numFmtId="0" fontId="9" fillId="13" borderId="16" xfId="0" applyFont="1" applyFill="1" applyBorder="1" applyAlignment="1" applyProtection="1">
      <alignment vertical="center" wrapText="1"/>
      <protection locked="0"/>
    </xf>
    <xf numFmtId="0" fontId="6" fillId="11" borderId="16" xfId="0" applyFont="1" applyFill="1" applyBorder="1" applyAlignment="1" applyProtection="1">
      <alignment vertical="center" wrapText="1"/>
      <protection locked="0"/>
    </xf>
    <xf numFmtId="0" fontId="7" fillId="11" borderId="16" xfId="0" applyFont="1" applyFill="1" applyBorder="1" applyAlignment="1" applyProtection="1">
      <alignment horizontal="center" vertical="center" wrapText="1"/>
      <protection locked="0"/>
    </xf>
    <xf numFmtId="165" fontId="6" fillId="11" borderId="16" xfId="0" applyNumberFormat="1" applyFont="1" applyFill="1" applyBorder="1" applyAlignment="1" applyProtection="1">
      <alignment horizontal="center" vertical="center" wrapText="1"/>
      <protection locked="0"/>
    </xf>
    <xf numFmtId="0" fontId="4" fillId="13" borderId="16" xfId="0" applyFont="1" applyFill="1" applyBorder="1" applyAlignment="1" applyProtection="1">
      <alignment horizontal="center" vertical="center"/>
      <protection locked="0"/>
    </xf>
    <xf numFmtId="0" fontId="9" fillId="13" borderId="7" xfId="0" applyFont="1" applyFill="1" applyBorder="1" applyAlignment="1" applyProtection="1">
      <alignment vertical="center" wrapText="1"/>
      <protection locked="0"/>
    </xf>
    <xf numFmtId="0" fontId="6" fillId="11" borderId="7" xfId="0" applyFont="1" applyFill="1" applyBorder="1" applyAlignment="1" applyProtection="1">
      <alignment vertical="center" wrapText="1"/>
      <protection locked="0"/>
    </xf>
    <xf numFmtId="0" fontId="8" fillId="11" borderId="7" xfId="0" applyFont="1" applyFill="1" applyBorder="1" applyAlignment="1" applyProtection="1">
      <alignment horizontal="left" vertical="center" wrapText="1"/>
      <protection locked="0"/>
    </xf>
    <xf numFmtId="0" fontId="6" fillId="34" borderId="9" xfId="0" applyFont="1" applyFill="1" applyBorder="1" applyAlignment="1" applyProtection="1">
      <alignment vertical="center" wrapText="1"/>
      <protection locked="0"/>
    </xf>
    <xf numFmtId="0" fontId="7" fillId="34" borderId="9" xfId="0" applyFont="1" applyFill="1" applyBorder="1" applyAlignment="1" applyProtection="1">
      <alignment horizontal="center" vertical="center" wrapText="1"/>
      <protection locked="0"/>
    </xf>
    <xf numFmtId="165" fontId="6" fillId="34" borderId="9" xfId="0" applyNumberFormat="1" applyFont="1" applyFill="1" applyBorder="1" applyAlignment="1" applyProtection="1">
      <alignment horizontal="center" vertical="center" wrapText="1"/>
      <protection locked="0"/>
    </xf>
    <xf numFmtId="0" fontId="6" fillId="34" borderId="7" xfId="0" applyFont="1" applyFill="1" applyBorder="1" applyAlignment="1" applyProtection="1">
      <alignment vertical="center" wrapText="1"/>
      <protection locked="0"/>
    </xf>
    <xf numFmtId="0" fontId="7" fillId="34" borderId="7" xfId="0" applyFont="1" applyFill="1" applyBorder="1" applyAlignment="1" applyProtection="1">
      <alignment horizontal="center" vertical="center" wrapText="1"/>
      <protection locked="0"/>
    </xf>
    <xf numFmtId="165" fontId="6" fillId="34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34" borderId="7" xfId="0" applyFont="1" applyFill="1" applyBorder="1" applyAlignment="1" applyProtection="1">
      <alignment horizontal="left" vertical="center" wrapText="1"/>
      <protection locked="0"/>
    </xf>
    <xf numFmtId="0" fontId="11" fillId="13" borderId="7" xfId="0" applyFont="1" applyFill="1" applyBorder="1"/>
    <xf numFmtId="0" fontId="3" fillId="13" borderId="24" xfId="0" applyFont="1" applyFill="1" applyBorder="1" applyAlignment="1">
      <alignment horizontal="center"/>
    </xf>
    <xf numFmtId="0" fontId="3" fillId="13" borderId="25" xfId="0" applyFont="1" applyFill="1" applyBorder="1" applyAlignment="1">
      <alignment horizontal="center"/>
    </xf>
    <xf numFmtId="166" fontId="3" fillId="13" borderId="4" xfId="0" applyNumberFormat="1" applyFont="1" applyFill="1" applyBorder="1" applyAlignment="1">
      <alignment horizontal="center" vertical="center"/>
    </xf>
    <xf numFmtId="3" fontId="3" fillId="13" borderId="7" xfId="0" applyNumberFormat="1" applyFont="1" applyFill="1" applyBorder="1" applyAlignment="1">
      <alignment horizontal="center" vertical="center"/>
    </xf>
    <xf numFmtId="166" fontId="3" fillId="13" borderId="1" xfId="0" applyNumberFormat="1" applyFont="1" applyFill="1" applyBorder="1" applyAlignment="1">
      <alignment horizontal="center" vertical="center"/>
    </xf>
    <xf numFmtId="3" fontId="3" fillId="13" borderId="4" xfId="0" applyNumberFormat="1" applyFont="1" applyFill="1" applyBorder="1" applyAlignment="1">
      <alignment horizontal="center" vertical="center"/>
    </xf>
    <xf numFmtId="2" fontId="0" fillId="13" borderId="7" xfId="0" applyNumberFormat="1" applyFill="1" applyBorder="1" applyAlignment="1">
      <alignment vertical="center"/>
    </xf>
    <xf numFmtId="2" fontId="1" fillId="13" borderId="7" xfId="0" applyNumberFormat="1" applyFont="1" applyFill="1" applyBorder="1"/>
    <xf numFmtId="0" fontId="0" fillId="13" borderId="26" xfId="0" applyFill="1" applyBorder="1" applyAlignment="1">
      <alignment vertical="center" wrapText="1"/>
    </xf>
    <xf numFmtId="0" fontId="0" fillId="13" borderId="29" xfId="0" applyFill="1" applyBorder="1" applyAlignment="1">
      <alignment vertical="center" wrapText="1"/>
    </xf>
    <xf numFmtId="0" fontId="0" fillId="13" borderId="30" xfId="0" applyFill="1" applyBorder="1" applyAlignment="1">
      <alignment vertical="center" wrapText="1"/>
    </xf>
    <xf numFmtId="0" fontId="0" fillId="13" borderId="23" xfId="0" applyFill="1" applyBorder="1" applyAlignment="1">
      <alignment vertical="center" wrapText="1"/>
    </xf>
    <xf numFmtId="0" fontId="1" fillId="13" borderId="31" xfId="0" applyFont="1" applyFill="1" applyBorder="1" applyAlignment="1">
      <alignment horizontal="center" vertical="center"/>
    </xf>
    <xf numFmtId="20" fontId="9" fillId="13" borderId="9" xfId="0" applyNumberFormat="1" applyFont="1" applyFill="1" applyBorder="1" applyAlignment="1">
      <alignment vertical="center" wrapText="1"/>
    </xf>
    <xf numFmtId="20" fontId="9" fillId="13" borderId="7" xfId="0" applyNumberFormat="1" applyFont="1" applyFill="1" applyBorder="1" applyAlignment="1">
      <alignment vertical="center" wrapText="1"/>
    </xf>
    <xf numFmtId="20" fontId="9" fillId="13" borderId="22" xfId="0" applyNumberFormat="1" applyFont="1" applyFill="1" applyBorder="1" applyAlignment="1">
      <alignment vertical="center" wrapText="1"/>
    </xf>
    <xf numFmtId="20" fontId="9" fillId="13" borderId="32" xfId="0" applyNumberFormat="1" applyFont="1" applyFill="1" applyBorder="1" applyAlignment="1">
      <alignment vertical="center" wrapText="1"/>
    </xf>
    <xf numFmtId="0" fontId="1" fillId="13" borderId="33" xfId="0" applyFont="1" applyFill="1" applyBorder="1" applyAlignment="1">
      <alignment horizontal="center" wrapText="1"/>
    </xf>
    <xf numFmtId="0" fontId="1" fillId="13" borderId="34" xfId="0" applyFont="1" applyFill="1" applyBorder="1" applyAlignment="1">
      <alignment horizontal="center" wrapText="1"/>
    </xf>
    <xf numFmtId="0" fontId="4" fillId="13" borderId="9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13" borderId="22" xfId="0" applyFont="1" applyFill="1" applyBorder="1" applyAlignment="1">
      <alignment horizontal="center" vertical="center"/>
    </xf>
    <xf numFmtId="0" fontId="1" fillId="35" borderId="35" xfId="0" applyFont="1" applyFill="1" applyBorder="1" applyAlignment="1">
      <alignment horizontal="center" vertical="center" wrapText="1"/>
    </xf>
    <xf numFmtId="2" fontId="0" fillId="35" borderId="1" xfId="0" applyNumberFormat="1" applyFill="1" applyBorder="1" applyAlignment="1">
      <alignment horizontal="center"/>
    </xf>
    <xf numFmtId="2" fontId="1" fillId="35" borderId="31" xfId="0" applyNumberFormat="1" applyFont="1" applyFill="1" applyBorder="1" applyAlignment="1">
      <alignment horizontal="center" vertical="center"/>
    </xf>
    <xf numFmtId="2" fontId="1" fillId="13" borderId="31" xfId="0" applyNumberFormat="1" applyFont="1" applyFill="1" applyBorder="1" applyAlignment="1">
      <alignment horizontal="center" vertical="center"/>
    </xf>
    <xf numFmtId="0" fontId="6" fillId="11" borderId="42" xfId="0" applyFont="1" applyFill="1" applyBorder="1" applyAlignment="1" applyProtection="1">
      <alignment horizontal="center" vertical="center" wrapText="1"/>
      <protection locked="0"/>
    </xf>
    <xf numFmtId="0" fontId="6" fillId="11" borderId="7" xfId="0" applyFont="1" applyFill="1" applyBorder="1" applyAlignment="1" applyProtection="1">
      <alignment horizontal="center" vertical="center" wrapText="1"/>
      <protection locked="0"/>
    </xf>
    <xf numFmtId="14" fontId="13" fillId="13" borderId="43" xfId="0" applyNumberFormat="1" applyFont="1" applyFill="1" applyBorder="1"/>
    <xf numFmtId="1" fontId="13" fillId="13" borderId="43" xfId="0" applyNumberFormat="1" applyFont="1" applyFill="1" applyBorder="1" applyAlignment="1">
      <alignment horizontal="center" vertical="center"/>
    </xf>
    <xf numFmtId="0" fontId="6" fillId="11" borderId="39" xfId="0" applyFont="1" applyFill="1" applyBorder="1" applyAlignment="1" applyProtection="1">
      <alignment horizontal="center" vertical="center" wrapText="1"/>
      <protection locked="0"/>
    </xf>
    <xf numFmtId="0" fontId="16" fillId="11" borderId="11" xfId="0" applyFont="1" applyFill="1" applyBorder="1" applyAlignment="1" applyProtection="1">
      <alignment horizontal="center" vertical="center"/>
      <protection locked="0"/>
    </xf>
    <xf numFmtId="0" fontId="6" fillId="11" borderId="6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13" borderId="36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left"/>
    </xf>
    <xf numFmtId="0" fontId="0" fillId="13" borderId="3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1" fillId="13" borderId="7" xfId="0" applyFont="1" applyFill="1" applyBorder="1" applyAlignment="1">
      <alignment horizontal="left" vertical="center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35" fillId="0" borderId="0" xfId="0" applyFont="1"/>
    <xf numFmtId="0" fontId="36" fillId="0" borderId="48" xfId="0" applyFont="1" applyBorder="1"/>
    <xf numFmtId="0" fontId="35" fillId="0" borderId="14" xfId="0" applyFont="1" applyBorder="1"/>
    <xf numFmtId="3" fontId="35" fillId="0" borderId="81" xfId="0" applyNumberFormat="1" applyFont="1" applyBorder="1"/>
    <xf numFmtId="3" fontId="35" fillId="0" borderId="82" xfId="0" applyNumberFormat="1" applyFont="1" applyBorder="1"/>
    <xf numFmtId="3" fontId="35" fillId="0" borderId="85" xfId="0" applyNumberFormat="1" applyFont="1" applyBorder="1"/>
    <xf numFmtId="0" fontId="35" fillId="0" borderId="15" xfId="0" applyFont="1" applyBorder="1"/>
    <xf numFmtId="3" fontId="35" fillId="0" borderId="75" xfId="0" applyNumberFormat="1" applyFont="1" applyBorder="1"/>
    <xf numFmtId="3" fontId="35" fillId="0" borderId="74" xfId="0" applyNumberFormat="1" applyFont="1" applyBorder="1"/>
    <xf numFmtId="3" fontId="35" fillId="0" borderId="86" xfId="0" applyNumberFormat="1" applyFont="1" applyBorder="1"/>
    <xf numFmtId="0" fontId="37" fillId="0" borderId="91" xfId="0" applyFont="1" applyBorder="1"/>
    <xf numFmtId="3" fontId="37" fillId="0" borderId="76" xfId="0" applyNumberFormat="1" applyFont="1" applyBorder="1"/>
    <xf numFmtId="3" fontId="37" fillId="0" borderId="73" xfId="0" applyNumberFormat="1" applyFont="1" applyBorder="1"/>
    <xf numFmtId="3" fontId="37" fillId="0" borderId="87" xfId="0" applyNumberFormat="1" applyFont="1" applyBorder="1"/>
    <xf numFmtId="0" fontId="37" fillId="0" borderId="92" xfId="0" applyFont="1" applyBorder="1"/>
    <xf numFmtId="3" fontId="37" fillId="0" borderId="77" xfId="0" applyNumberFormat="1" applyFont="1" applyBorder="1"/>
    <xf numFmtId="3" fontId="37" fillId="0" borderId="72" xfId="0" applyNumberFormat="1" applyFont="1" applyBorder="1"/>
    <xf numFmtId="3" fontId="37" fillId="0" borderId="88" xfId="0" applyNumberFormat="1" applyFont="1" applyBorder="1"/>
    <xf numFmtId="0" fontId="37" fillId="0" borderId="93" xfId="0" applyFont="1" applyBorder="1"/>
    <xf numFmtId="3" fontId="37" fillId="0" borderId="83" xfId="0" applyNumberFormat="1" applyFont="1" applyBorder="1"/>
    <xf numFmtId="3" fontId="37" fillId="0" borderId="84" xfId="0" applyNumberFormat="1" applyFont="1" applyBorder="1"/>
    <xf numFmtId="3" fontId="37" fillId="0" borderId="89" xfId="0" applyNumberFormat="1" applyFont="1" applyBorder="1"/>
    <xf numFmtId="0" fontId="4" fillId="13" borderId="0" xfId="0" applyFont="1" applyFill="1" applyAlignment="1">
      <alignment horizontal="left"/>
    </xf>
    <xf numFmtId="0" fontId="17" fillId="11" borderId="0" xfId="0" applyFont="1" applyFill="1" applyAlignment="1" applyProtection="1">
      <alignment horizontal="center"/>
      <protection locked="0"/>
    </xf>
    <xf numFmtId="0" fontId="17" fillId="11" borderId="30" xfId="0" applyFont="1" applyFill="1" applyBorder="1" applyAlignment="1" applyProtection="1">
      <alignment horizontal="center"/>
      <protection locked="0"/>
    </xf>
    <xf numFmtId="0" fontId="14" fillId="36" borderId="13" xfId="0" applyFont="1" applyFill="1" applyBorder="1" applyAlignment="1" applyProtection="1">
      <alignment horizontal="center"/>
      <protection locked="0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6" xfId="0" applyFont="1" applyFill="1" applyBorder="1" applyAlignment="1" applyProtection="1">
      <alignment horizontal="center" vertical="center" wrapText="1"/>
      <protection locked="0"/>
    </xf>
    <xf numFmtId="0" fontId="6" fillId="11" borderId="21" xfId="0" applyFont="1" applyFill="1" applyBorder="1" applyAlignment="1" applyProtection="1">
      <alignment horizontal="center" vertical="center" wrapText="1"/>
      <protection locked="0"/>
    </xf>
    <xf numFmtId="0" fontId="1" fillId="13" borderId="7" xfId="0" applyFont="1" applyFill="1" applyBorder="1" applyAlignment="1">
      <alignment horizontal="center" vertical="center"/>
    </xf>
    <xf numFmtId="0" fontId="14" fillId="36" borderId="14" xfId="0" applyFont="1" applyFill="1" applyBorder="1" applyAlignment="1" applyProtection="1">
      <alignment horizontal="center"/>
      <protection locked="0"/>
    </xf>
    <xf numFmtId="0" fontId="14" fillId="36" borderId="15" xfId="0" applyFont="1" applyFill="1" applyBorder="1" applyAlignment="1" applyProtection="1">
      <alignment horizontal="center"/>
      <protection locked="0"/>
    </xf>
    <xf numFmtId="0" fontId="36" fillId="37" borderId="43" xfId="0" applyFont="1" applyFill="1" applyBorder="1"/>
    <xf numFmtId="0" fontId="36" fillId="37" borderId="48" xfId="0" applyFont="1" applyFill="1" applyBorder="1"/>
    <xf numFmtId="0" fontId="36" fillId="37" borderId="31" xfId="0" applyFont="1" applyFill="1" applyBorder="1"/>
    <xf numFmtId="0" fontId="36" fillId="37" borderId="78" xfId="0" applyFont="1" applyFill="1" applyBorder="1"/>
    <xf numFmtId="0" fontId="36" fillId="37" borderId="79" xfId="0" applyFont="1" applyFill="1" applyBorder="1"/>
    <xf numFmtId="0" fontId="36" fillId="37" borderId="80" xfId="0" applyFont="1" applyFill="1" applyBorder="1"/>
    <xf numFmtId="0" fontId="35" fillId="37" borderId="98" xfId="0" applyFont="1" applyFill="1" applyBorder="1" applyAlignment="1">
      <alignment horizontal="left"/>
    </xf>
    <xf numFmtId="0" fontId="35" fillId="37" borderId="99" xfId="0" applyFont="1" applyFill="1" applyBorder="1" applyAlignment="1">
      <alignment horizontal="left"/>
    </xf>
    <xf numFmtId="0" fontId="38" fillId="37" borderId="91" xfId="0" applyFont="1" applyFill="1" applyBorder="1"/>
    <xf numFmtId="0" fontId="38" fillId="37" borderId="92" xfId="0" applyFont="1" applyFill="1" applyBorder="1" applyAlignment="1">
      <alignment horizontal="left"/>
    </xf>
    <xf numFmtId="0" fontId="38" fillId="37" borderId="92" xfId="0" applyFont="1" applyFill="1" applyBorder="1" applyAlignment="1">
      <alignment horizontal="left" vertical="center"/>
    </xf>
    <xf numFmtId="0" fontId="38" fillId="37" borderId="93" xfId="0" applyFont="1" applyFill="1" applyBorder="1" applyAlignment="1">
      <alignment vertical="center"/>
    </xf>
    <xf numFmtId="3" fontId="36" fillId="0" borderId="78" xfId="0" applyNumberFormat="1" applyFont="1" applyBorder="1"/>
    <xf numFmtId="3" fontId="36" fillId="0" borderId="79" xfId="0" applyNumberFormat="1" applyFont="1" applyBorder="1"/>
    <xf numFmtId="3" fontId="36" fillId="0" borderId="80" xfId="0" applyNumberFormat="1" applyFont="1" applyBorder="1"/>
    <xf numFmtId="3" fontId="3" fillId="13" borderId="103" xfId="0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vertical="center" wrapText="1"/>
    </xf>
    <xf numFmtId="0" fontId="0" fillId="13" borderId="58" xfId="0" applyFill="1" applyBorder="1" applyAlignment="1">
      <alignment vertical="center" wrapText="1"/>
    </xf>
    <xf numFmtId="1" fontId="1" fillId="13" borderId="7" xfId="0" applyNumberFormat="1" applyFont="1" applyFill="1" applyBorder="1" applyAlignment="1">
      <alignment horizontal="center" vertical="center"/>
    </xf>
    <xf numFmtId="0" fontId="3" fillId="13" borderId="104" xfId="0" applyFont="1" applyFill="1" applyBorder="1" applyAlignment="1">
      <alignment horizontal="center"/>
    </xf>
    <xf numFmtId="0" fontId="1" fillId="13" borderId="46" xfId="0" applyFont="1" applyFill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9" fillId="0" borderId="4" xfId="0" applyNumberFormat="1" applyFont="1" applyBorder="1" applyAlignment="1">
      <alignment horizontal="center" vertical="center"/>
    </xf>
    <xf numFmtId="3" fontId="40" fillId="0" borderId="94" xfId="0" applyNumberFormat="1" applyFont="1" applyBorder="1" applyAlignment="1">
      <alignment horizontal="center" vertical="center"/>
    </xf>
    <xf numFmtId="3" fontId="40" fillId="0" borderId="95" xfId="0" applyNumberFormat="1" applyFont="1" applyBorder="1" applyAlignment="1">
      <alignment horizontal="center" vertical="center"/>
    </xf>
    <xf numFmtId="3" fontId="40" fillId="0" borderId="96" xfId="0" applyNumberFormat="1" applyFont="1" applyBorder="1" applyAlignment="1">
      <alignment horizontal="center" vertical="center"/>
    </xf>
    <xf numFmtId="3" fontId="41" fillId="0" borderId="31" xfId="0" applyNumberFormat="1" applyFont="1" applyBorder="1" applyAlignment="1">
      <alignment horizontal="center" vertical="center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1" fillId="13" borderId="7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13" borderId="36" xfId="0" applyFill="1" applyBorder="1" applyAlignment="1">
      <alignment horizontal="center" vertical="center"/>
    </xf>
    <xf numFmtId="0" fontId="0" fillId="13" borderId="3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0" fillId="13" borderId="37" xfId="0" applyFill="1" applyBorder="1" applyAlignment="1">
      <alignment horizontal="center" vertical="center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4" fillId="13" borderId="15" xfId="0" applyFont="1" applyFill="1" applyBorder="1" applyAlignment="1">
      <alignment horizontal="left"/>
    </xf>
    <xf numFmtId="0" fontId="35" fillId="37" borderId="58" xfId="0" applyFont="1" applyFill="1" applyBorder="1"/>
    <xf numFmtId="3" fontId="39" fillId="37" borderId="57" xfId="0" applyNumberFormat="1" applyFont="1" applyFill="1" applyBorder="1" applyAlignment="1">
      <alignment horizontal="center" vertical="center"/>
    </xf>
    <xf numFmtId="3" fontId="35" fillId="37" borderId="100" xfId="0" applyNumberFormat="1" applyFont="1" applyFill="1" applyBorder="1"/>
    <xf numFmtId="3" fontId="35" fillId="37" borderId="101" xfId="0" applyNumberFormat="1" applyFont="1" applyFill="1" applyBorder="1"/>
    <xf numFmtId="3" fontId="35" fillId="37" borderId="99" xfId="0" applyNumberFormat="1" applyFont="1" applyFill="1" applyBorder="1"/>
    <xf numFmtId="3" fontId="35" fillId="38" borderId="97" xfId="0" applyNumberFormat="1" applyFont="1" applyFill="1" applyBorder="1"/>
    <xf numFmtId="0" fontId="35" fillId="0" borderId="0" xfId="0" applyFont="1" applyAlignment="1">
      <alignment horizontal="center" vertical="center"/>
    </xf>
    <xf numFmtId="0" fontId="35" fillId="0" borderId="7" xfId="0" applyFont="1" applyBorder="1"/>
    <xf numFmtId="3" fontId="39" fillId="0" borderId="1" xfId="0" applyNumberFormat="1" applyFont="1" applyBorder="1" applyAlignment="1">
      <alignment horizontal="center" vertical="center"/>
    </xf>
    <xf numFmtId="3" fontId="35" fillId="0" borderId="97" xfId="0" applyNumberFormat="1" applyFont="1" applyBorder="1"/>
    <xf numFmtId="0" fontId="4" fillId="13" borderId="12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4" fillId="13" borderId="12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4" fillId="13" borderId="12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13" borderId="36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0" fillId="13" borderId="3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1" fillId="13" borderId="7" xfId="0" applyFont="1" applyFill="1" applyBorder="1" applyAlignment="1">
      <alignment horizontal="left" vertical="center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13" fillId="13" borderId="26" xfId="0" applyNumberFormat="1" applyFont="1" applyFill="1" applyBorder="1"/>
    <xf numFmtId="1" fontId="13" fillId="13" borderId="26" xfId="0" applyNumberFormat="1" applyFont="1" applyFill="1" applyBorder="1" applyAlignment="1">
      <alignment horizontal="center" vertical="center"/>
    </xf>
    <xf numFmtId="0" fontId="4" fillId="13" borderId="106" xfId="0" applyFont="1" applyFill="1" applyBorder="1" applyAlignment="1">
      <alignment horizontal="center" vertical="center"/>
    </xf>
    <xf numFmtId="0" fontId="16" fillId="11" borderId="36" xfId="0" applyFont="1" applyFill="1" applyBorder="1" applyAlignment="1" applyProtection="1">
      <alignment horizontal="center" vertical="center"/>
      <protection locked="0"/>
    </xf>
    <xf numFmtId="0" fontId="4" fillId="13" borderId="36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35" fillId="0" borderId="0" xfId="0" applyFont="1" applyAlignment="1" applyProtection="1">
      <alignment horizontal="center" vertical="center"/>
      <protection hidden="1"/>
    </xf>
    <xf numFmtId="0" fontId="35" fillId="0" borderId="58" xfId="0" applyFont="1" applyBorder="1" applyAlignment="1" applyProtection="1">
      <alignment horizontal="center" vertical="center"/>
      <protection hidden="1"/>
    </xf>
    <xf numFmtId="0" fontId="35" fillId="37" borderId="44" xfId="0" applyFont="1" applyFill="1" applyBorder="1" applyAlignment="1">
      <alignment horizontal="left"/>
    </xf>
    <xf numFmtId="0" fontId="35" fillId="37" borderId="14" xfId="0" applyFont="1" applyFill="1" applyBorder="1" applyAlignment="1">
      <alignment horizontal="left"/>
    </xf>
    <xf numFmtId="0" fontId="35" fillId="37" borderId="12" xfId="0" applyFont="1" applyFill="1" applyBorder="1" applyAlignment="1">
      <alignment horizontal="left"/>
    </xf>
    <xf numFmtId="0" fontId="35" fillId="37" borderId="15" xfId="0" applyFont="1" applyFill="1" applyBorder="1" applyAlignment="1">
      <alignment horizontal="left"/>
    </xf>
    <xf numFmtId="0" fontId="36" fillId="37" borderId="20" xfId="0" applyFont="1" applyFill="1" applyBorder="1" applyAlignment="1">
      <alignment horizontal="center" vertical="center" textRotation="90"/>
    </xf>
    <xf numFmtId="0" fontId="36" fillId="37" borderId="105" xfId="0" applyFont="1" applyFill="1" applyBorder="1" applyAlignment="1">
      <alignment horizontal="center" vertical="center" textRotation="90"/>
    </xf>
    <xf numFmtId="0" fontId="36" fillId="37" borderId="16" xfId="0" applyFont="1" applyFill="1" applyBorder="1" applyAlignment="1">
      <alignment horizontal="center" vertical="center" textRotation="90"/>
    </xf>
    <xf numFmtId="0" fontId="36" fillId="37" borderId="26" xfId="0" applyFont="1" applyFill="1" applyBorder="1" applyAlignment="1">
      <alignment horizontal="center" vertical="center" textRotation="90"/>
    </xf>
    <xf numFmtId="0" fontId="36" fillId="37" borderId="18" xfId="0" applyFont="1" applyFill="1" applyBorder="1" applyAlignment="1">
      <alignment horizontal="center" vertical="center" textRotation="90"/>
    </xf>
    <xf numFmtId="0" fontId="36" fillId="37" borderId="29" xfId="0" applyFont="1" applyFill="1" applyBorder="1" applyAlignment="1">
      <alignment horizontal="center" vertical="center" textRotation="90"/>
    </xf>
    <xf numFmtId="0" fontId="42" fillId="0" borderId="30" xfId="0" applyFont="1" applyBorder="1" applyAlignment="1">
      <alignment horizontal="center"/>
    </xf>
    <xf numFmtId="0" fontId="36" fillId="37" borderId="43" xfId="0" applyFont="1" applyFill="1" applyBorder="1" applyAlignment="1">
      <alignment horizontal="center"/>
    </xf>
    <xf numFmtId="0" fontId="36" fillId="37" borderId="48" xfId="0" applyFont="1" applyFill="1" applyBorder="1" applyAlignment="1">
      <alignment horizontal="center"/>
    </xf>
    <xf numFmtId="2" fontId="36" fillId="3" borderId="7" xfId="0" applyNumberFormat="1" applyFont="1" applyFill="1" applyBorder="1" applyAlignment="1" applyProtection="1">
      <alignment horizontal="center" wrapText="1"/>
      <protection hidden="1"/>
    </xf>
    <xf numFmtId="0" fontId="38" fillId="38" borderId="7" xfId="0" applyFont="1" applyFill="1" applyBorder="1" applyAlignment="1">
      <alignment horizontal="center"/>
    </xf>
    <xf numFmtId="2" fontId="43" fillId="0" borderId="7" xfId="0" applyNumberFormat="1" applyFont="1" applyBorder="1" applyAlignment="1" applyProtection="1">
      <alignment horizontal="center" wrapText="1"/>
      <protection hidden="1"/>
    </xf>
    <xf numFmtId="0" fontId="4" fillId="13" borderId="7" xfId="0" applyFont="1" applyFill="1" applyBorder="1" applyAlignment="1">
      <alignment horizontal="left"/>
    </xf>
    <xf numFmtId="0" fontId="17" fillId="11" borderId="46" xfId="0" applyFont="1" applyFill="1" applyBorder="1" applyAlignment="1" applyProtection="1">
      <alignment horizontal="center"/>
      <protection locked="0"/>
    </xf>
    <xf numFmtId="0" fontId="17" fillId="11" borderId="11" xfId="0" applyFont="1" applyFill="1" applyBorder="1" applyAlignment="1" applyProtection="1">
      <alignment horizontal="center"/>
      <protection locked="0"/>
    </xf>
    <xf numFmtId="0" fontId="17" fillId="11" borderId="15" xfId="0" applyFont="1" applyFill="1" applyBorder="1" applyAlignment="1" applyProtection="1">
      <alignment horizontal="center"/>
      <protection locked="0"/>
    </xf>
    <xf numFmtId="0" fontId="17" fillId="11" borderId="7" xfId="0" applyFont="1" applyFill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13" borderId="43" xfId="0" applyFont="1" applyFill="1" applyBorder="1" applyAlignment="1">
      <alignment horizontal="left"/>
    </xf>
    <xf numFmtId="0" fontId="4" fillId="13" borderId="47" xfId="0" applyFont="1" applyFill="1" applyBorder="1" applyAlignment="1">
      <alignment horizontal="left"/>
    </xf>
    <xf numFmtId="0" fontId="4" fillId="13" borderId="48" xfId="0" applyFont="1" applyFill="1" applyBorder="1" applyAlignment="1">
      <alignment horizontal="left"/>
    </xf>
    <xf numFmtId="0" fontId="5" fillId="13" borderId="44" xfId="0" applyFont="1" applyFill="1" applyBorder="1" applyAlignment="1">
      <alignment horizontal="left"/>
    </xf>
    <xf numFmtId="0" fontId="5" fillId="13" borderId="45" xfId="0" applyFont="1" applyFill="1" applyBorder="1" applyAlignment="1">
      <alignment horizontal="left"/>
    </xf>
    <xf numFmtId="0" fontId="5" fillId="13" borderId="14" xfId="0" applyFont="1" applyFill="1" applyBorder="1" applyAlignment="1">
      <alignment horizontal="left"/>
    </xf>
    <xf numFmtId="0" fontId="5" fillId="13" borderId="47" xfId="0" applyFont="1" applyFill="1" applyBorder="1" applyAlignment="1">
      <alignment horizontal="center"/>
    </xf>
    <xf numFmtId="0" fontId="5" fillId="13" borderId="48" xfId="0" applyFont="1" applyFill="1" applyBorder="1" applyAlignment="1">
      <alignment horizontal="center"/>
    </xf>
    <xf numFmtId="0" fontId="5" fillId="13" borderId="49" xfId="0" applyFont="1" applyFill="1" applyBorder="1" applyAlignment="1">
      <alignment horizontal="center"/>
    </xf>
    <xf numFmtId="0" fontId="5" fillId="13" borderId="50" xfId="0" applyFont="1" applyFill="1" applyBorder="1" applyAlignment="1">
      <alignment horizontal="center"/>
    </xf>
    <xf numFmtId="0" fontId="17" fillId="11" borderId="44" xfId="0" applyFont="1" applyFill="1" applyBorder="1" applyAlignment="1" applyProtection="1">
      <alignment horizontal="center"/>
      <protection locked="0"/>
    </xf>
    <xf numFmtId="0" fontId="17" fillId="11" borderId="45" xfId="0" applyFont="1" applyFill="1" applyBorder="1" applyAlignment="1" applyProtection="1">
      <alignment horizontal="center"/>
      <protection locked="0"/>
    </xf>
    <xf numFmtId="0" fontId="17" fillId="11" borderId="14" xfId="0" applyFont="1" applyFill="1" applyBorder="1" applyAlignment="1" applyProtection="1">
      <alignment horizontal="center"/>
      <protection locked="0"/>
    </xf>
    <xf numFmtId="0" fontId="4" fillId="13" borderId="44" xfId="0" applyFont="1" applyFill="1" applyBorder="1" applyAlignment="1">
      <alignment horizontal="left"/>
    </xf>
    <xf numFmtId="0" fontId="4" fillId="13" borderId="14" xfId="0" applyFont="1" applyFill="1" applyBorder="1" applyAlignment="1">
      <alignment horizontal="left"/>
    </xf>
    <xf numFmtId="0" fontId="17" fillId="11" borderId="40" xfId="0" applyFont="1" applyFill="1" applyBorder="1" applyAlignment="1" applyProtection="1">
      <alignment horizontal="center"/>
      <protection locked="0"/>
    </xf>
    <xf numFmtId="0" fontId="0" fillId="13" borderId="33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52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53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17" fillId="11" borderId="12" xfId="0" applyFont="1" applyFill="1" applyBorder="1" applyAlignment="1" applyProtection="1">
      <alignment horizontal="center"/>
      <protection locked="0"/>
    </xf>
    <xf numFmtId="0" fontId="17" fillId="11" borderId="6" xfId="0" applyFont="1" applyFill="1" applyBorder="1" applyAlignment="1" applyProtection="1">
      <alignment horizontal="center"/>
      <protection locked="0"/>
    </xf>
    <xf numFmtId="0" fontId="1" fillId="13" borderId="51" xfId="0" applyFont="1" applyFill="1" applyBorder="1" applyAlignment="1">
      <alignment horizontal="center"/>
    </xf>
    <xf numFmtId="0" fontId="1" fillId="13" borderId="37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0" fillId="13" borderId="46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0" fontId="0" fillId="12" borderId="33" xfId="0" applyFill="1" applyBorder="1" applyAlignment="1">
      <alignment horizontal="center"/>
    </xf>
    <xf numFmtId="0" fontId="0" fillId="12" borderId="54" xfId="0" applyFill="1" applyBorder="1" applyAlignment="1">
      <alignment horizontal="center"/>
    </xf>
    <xf numFmtId="0" fontId="0" fillId="13" borderId="38" xfId="0" applyFill="1" applyBorder="1" applyAlignment="1">
      <alignment horizontal="center" vertical="center"/>
    </xf>
    <xf numFmtId="0" fontId="0" fillId="13" borderId="55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17" fillId="11" borderId="32" xfId="0" applyFont="1" applyFill="1" applyBorder="1" applyAlignment="1" applyProtection="1">
      <alignment horizontal="center"/>
      <protection locked="0"/>
    </xf>
    <xf numFmtId="0" fontId="17" fillId="11" borderId="70" xfId="0" applyFont="1" applyFill="1" applyBorder="1" applyAlignment="1" applyProtection="1">
      <alignment horizontal="center"/>
      <protection locked="0"/>
    </xf>
    <xf numFmtId="0" fontId="17" fillId="11" borderId="71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13" borderId="43" xfId="0" applyFont="1" applyFill="1" applyBorder="1" applyAlignment="1">
      <alignment horizontal="center"/>
    </xf>
    <xf numFmtId="0" fontId="1" fillId="13" borderId="47" xfId="0" applyFont="1" applyFill="1" applyBorder="1" applyAlignment="1">
      <alignment horizontal="center"/>
    </xf>
    <xf numFmtId="0" fontId="1" fillId="13" borderId="48" xfId="0" applyFont="1" applyFill="1" applyBorder="1" applyAlignment="1">
      <alignment horizontal="center"/>
    </xf>
    <xf numFmtId="0" fontId="3" fillId="13" borderId="25" xfId="0" applyFont="1" applyFill="1" applyBorder="1" applyAlignment="1">
      <alignment horizontal="center" vertical="center" wrapText="1"/>
    </xf>
    <xf numFmtId="0" fontId="3" fillId="13" borderId="57" xfId="0" applyFont="1" applyFill="1" applyBorder="1" applyAlignment="1">
      <alignment horizontal="center" vertical="center" wrapText="1"/>
    </xf>
    <xf numFmtId="0" fontId="3" fillId="13" borderId="35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" fillId="13" borderId="52" xfId="0" applyFont="1" applyFill="1" applyBorder="1" applyAlignment="1">
      <alignment horizontal="center" vertical="center"/>
    </xf>
    <xf numFmtId="0" fontId="1" fillId="13" borderId="36" xfId="0" applyFont="1" applyFill="1" applyBorder="1" applyAlignment="1">
      <alignment horizontal="center" vertical="center"/>
    </xf>
    <xf numFmtId="0" fontId="1" fillId="13" borderId="38" xfId="0" applyFont="1" applyFill="1" applyBorder="1" applyAlignment="1">
      <alignment horizontal="center" vertical="center"/>
    </xf>
    <xf numFmtId="0" fontId="1" fillId="13" borderId="55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3" borderId="39" xfId="0" applyFont="1" applyFill="1" applyBorder="1" applyAlignment="1">
      <alignment horizontal="center" vertical="center"/>
    </xf>
    <xf numFmtId="0" fontId="1" fillId="13" borderId="53" xfId="0" applyFont="1" applyFill="1" applyBorder="1" applyAlignment="1">
      <alignment horizontal="center" vertical="center"/>
    </xf>
    <xf numFmtId="0" fontId="1" fillId="13" borderId="37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164" fontId="12" fillId="13" borderId="25" xfId="0" applyNumberFormat="1" applyFont="1" applyFill="1" applyBorder="1" applyAlignment="1">
      <alignment horizontal="center" vertical="center"/>
    </xf>
    <xf numFmtId="164" fontId="12" fillId="13" borderId="35" xfId="0" applyNumberFormat="1" applyFont="1" applyFill="1" applyBorder="1" applyAlignment="1">
      <alignment horizontal="center" vertical="center"/>
    </xf>
    <xf numFmtId="1" fontId="3" fillId="13" borderId="25" xfId="0" applyNumberFormat="1" applyFont="1" applyFill="1" applyBorder="1" applyAlignment="1">
      <alignment horizontal="center" vertical="center"/>
    </xf>
    <xf numFmtId="1" fontId="3" fillId="13" borderId="35" xfId="0" applyNumberFormat="1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29" xfId="0" applyFont="1" applyFill="1" applyBorder="1" applyAlignment="1">
      <alignment horizontal="center" vertical="center"/>
    </xf>
    <xf numFmtId="20" fontId="15" fillId="11" borderId="25" xfId="0" applyNumberFormat="1" applyFont="1" applyFill="1" applyBorder="1" applyAlignment="1" applyProtection="1">
      <alignment horizontal="center" vertical="center" wrapText="1"/>
      <protection locked="0"/>
    </xf>
    <xf numFmtId="20" fontId="15" fillId="11" borderId="35" xfId="0" applyNumberFormat="1" applyFont="1" applyFill="1" applyBorder="1" applyAlignment="1" applyProtection="1">
      <alignment horizontal="center" vertical="center" wrapText="1"/>
      <protection locked="0"/>
    </xf>
    <xf numFmtId="0" fontId="15" fillId="11" borderId="25" xfId="0" applyFont="1" applyFill="1" applyBorder="1" applyAlignment="1" applyProtection="1">
      <alignment horizontal="center" vertical="center"/>
      <protection locked="0"/>
    </xf>
    <xf numFmtId="0" fontId="15" fillId="11" borderId="35" xfId="0" applyFont="1" applyFill="1" applyBorder="1" applyAlignment="1" applyProtection="1">
      <alignment horizontal="center" vertical="center"/>
      <protection locked="0"/>
    </xf>
    <xf numFmtId="164" fontId="3" fillId="13" borderId="25" xfId="0" applyNumberFormat="1" applyFont="1" applyFill="1" applyBorder="1" applyAlignment="1">
      <alignment horizontal="center" vertical="center"/>
    </xf>
    <xf numFmtId="164" fontId="3" fillId="13" borderId="35" xfId="0" applyNumberFormat="1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 vertical="center"/>
    </xf>
    <xf numFmtId="20" fontId="15" fillId="11" borderId="57" xfId="0" applyNumberFormat="1" applyFont="1" applyFill="1" applyBorder="1" applyAlignment="1" applyProtection="1">
      <alignment horizontal="center" vertical="center" wrapText="1"/>
      <protection locked="0"/>
    </xf>
    <xf numFmtId="1" fontId="3" fillId="13" borderId="57" xfId="0" applyNumberFormat="1" applyFont="1" applyFill="1" applyBorder="1" applyAlignment="1">
      <alignment horizontal="center" vertical="center"/>
    </xf>
    <xf numFmtId="0" fontId="15" fillId="11" borderId="57" xfId="0" applyFont="1" applyFill="1" applyBorder="1" applyAlignment="1" applyProtection="1">
      <alignment horizontal="center" vertical="center"/>
      <protection locked="0"/>
    </xf>
    <xf numFmtId="164" fontId="3" fillId="13" borderId="57" xfId="0" applyNumberFormat="1" applyFont="1" applyFill="1" applyBorder="1" applyAlignment="1">
      <alignment horizontal="center" vertical="center"/>
    </xf>
    <xf numFmtId="164" fontId="12" fillId="13" borderId="57" xfId="0" applyNumberFormat="1" applyFont="1" applyFill="1" applyBorder="1" applyAlignment="1">
      <alignment horizontal="center" vertical="center"/>
    </xf>
    <xf numFmtId="0" fontId="1" fillId="13" borderId="7" xfId="0" applyFont="1" applyFill="1" applyBorder="1"/>
    <xf numFmtId="0" fontId="3" fillId="13" borderId="18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 wrapText="1"/>
    </xf>
    <xf numFmtId="0" fontId="3" fillId="13" borderId="27" xfId="0" applyFont="1" applyFill="1" applyBorder="1" applyAlignment="1">
      <alignment horizontal="center" vertical="center" wrapText="1"/>
    </xf>
    <xf numFmtId="0" fontId="3" fillId="13" borderId="28" xfId="0" applyFont="1" applyFill="1" applyBorder="1" applyAlignment="1">
      <alignment horizontal="center" vertical="center" wrapText="1"/>
    </xf>
    <xf numFmtId="0" fontId="3" fillId="13" borderId="18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3" borderId="58" xfId="0" applyFont="1" applyFill="1" applyBorder="1" applyAlignment="1">
      <alignment horizontal="center" vertical="center" wrapText="1"/>
    </xf>
    <xf numFmtId="0" fontId="0" fillId="13" borderId="25" xfId="0" applyFill="1" applyBorder="1" applyAlignment="1">
      <alignment horizontal="center" vertical="center" wrapText="1"/>
    </xf>
    <xf numFmtId="0" fontId="0" fillId="13" borderId="35" xfId="0" applyFill="1" applyBorder="1" applyAlignment="1">
      <alignment horizontal="center" vertical="center" wrapText="1"/>
    </xf>
    <xf numFmtId="0" fontId="0" fillId="13" borderId="57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0" borderId="18" xfId="0" applyBorder="1" applyAlignment="1" applyProtection="1">
      <alignment horizontal="center" vertical="center" wrapText="1"/>
      <protection locked="0"/>
    </xf>
    <xf numFmtId="0" fontId="14" fillId="11" borderId="43" xfId="0" applyFont="1" applyFill="1" applyBorder="1" applyAlignment="1" applyProtection="1">
      <alignment horizontal="center"/>
      <protection locked="0"/>
    </xf>
    <xf numFmtId="0" fontId="14" fillId="11" borderId="47" xfId="0" applyFont="1" applyFill="1" applyBorder="1" applyAlignment="1" applyProtection="1">
      <alignment horizontal="center"/>
      <protection locked="0"/>
    </xf>
    <xf numFmtId="0" fontId="14" fillId="11" borderId="48" xfId="0" applyFont="1" applyFill="1" applyBorder="1" applyAlignment="1" applyProtection="1">
      <alignment horizontal="center"/>
      <protection locked="0"/>
    </xf>
    <xf numFmtId="166" fontId="13" fillId="13" borderId="4" xfId="0" applyNumberFormat="1" applyFont="1" applyFill="1" applyBorder="1" applyAlignment="1">
      <alignment horizontal="center" vertical="center"/>
    </xf>
    <xf numFmtId="166" fontId="13" fillId="13" borderId="24" xfId="0" applyNumberFormat="1" applyFont="1" applyFill="1" applyBorder="1" applyAlignment="1">
      <alignment horizontal="center" vertical="center"/>
    </xf>
    <xf numFmtId="0" fontId="1" fillId="13" borderId="27" xfId="0" applyFont="1" applyFill="1" applyBorder="1" applyAlignment="1">
      <alignment horizontal="center" vertical="center"/>
    </xf>
    <xf numFmtId="0" fontId="1" fillId="13" borderId="42" xfId="0" applyFont="1" applyFill="1" applyBorder="1" applyAlignment="1">
      <alignment horizontal="center" vertical="center"/>
    </xf>
    <xf numFmtId="0" fontId="1" fillId="13" borderId="30" xfId="0" applyFont="1" applyFill="1" applyBorder="1" applyAlignment="1">
      <alignment horizontal="center" vertical="center"/>
    </xf>
    <xf numFmtId="0" fontId="1" fillId="13" borderId="41" xfId="0" applyFont="1" applyFill="1" applyBorder="1" applyAlignment="1">
      <alignment horizontal="center" vertical="center"/>
    </xf>
    <xf numFmtId="0" fontId="14" fillId="11" borderId="44" xfId="0" applyFont="1" applyFill="1" applyBorder="1" applyAlignment="1" applyProtection="1">
      <alignment horizontal="center"/>
      <protection locked="0"/>
    </xf>
    <xf numFmtId="0" fontId="14" fillId="11" borderId="45" xfId="0" applyFont="1" applyFill="1" applyBorder="1" applyAlignment="1" applyProtection="1">
      <alignment horizontal="center"/>
      <protection locked="0"/>
    </xf>
    <xf numFmtId="0" fontId="14" fillId="11" borderId="14" xfId="0" applyFont="1" applyFill="1" applyBorder="1" applyAlignment="1" applyProtection="1">
      <alignment horizontal="center"/>
      <protection locked="0"/>
    </xf>
    <xf numFmtId="0" fontId="1" fillId="13" borderId="29" xfId="0" applyFont="1" applyFill="1" applyBorder="1" applyAlignment="1">
      <alignment horizontal="right"/>
    </xf>
    <xf numFmtId="0" fontId="1" fillId="13" borderId="30" xfId="0" applyFont="1" applyFill="1" applyBorder="1" applyAlignment="1">
      <alignment horizontal="right"/>
    </xf>
    <xf numFmtId="0" fontId="1" fillId="13" borderId="47" xfId="0" applyFont="1" applyFill="1" applyBorder="1" applyAlignment="1">
      <alignment horizontal="right"/>
    </xf>
    <xf numFmtId="0" fontId="1" fillId="13" borderId="48" xfId="0" applyFont="1" applyFill="1" applyBorder="1" applyAlignment="1">
      <alignment horizontal="right"/>
    </xf>
    <xf numFmtId="0" fontId="1" fillId="13" borderId="26" xfId="0" applyFont="1" applyFill="1" applyBorder="1" applyAlignment="1">
      <alignment horizontal="center" vertical="center" wrapText="1"/>
    </xf>
    <xf numFmtId="0" fontId="1" fillId="13" borderId="29" xfId="0" applyFont="1" applyFill="1" applyBorder="1" applyAlignment="1">
      <alignment horizontal="center" vertical="center" wrapText="1"/>
    </xf>
    <xf numFmtId="0" fontId="1" fillId="13" borderId="28" xfId="0" applyFont="1" applyFill="1" applyBorder="1" applyAlignment="1">
      <alignment horizontal="center" vertical="center" wrapText="1"/>
    </xf>
    <xf numFmtId="0" fontId="1" fillId="13" borderId="23" xfId="0" applyFont="1" applyFill="1" applyBorder="1" applyAlignment="1">
      <alignment horizontal="center" vertical="center" wrapText="1"/>
    </xf>
    <xf numFmtId="0" fontId="1" fillId="13" borderId="25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13" borderId="58" xfId="0" applyFont="1" applyFill="1" applyBorder="1" applyAlignment="1">
      <alignment horizontal="center" vertical="center" wrapText="1"/>
    </xf>
    <xf numFmtId="0" fontId="1" fillId="13" borderId="27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3" borderId="39" xfId="0" applyFont="1" applyFill="1" applyBorder="1" applyAlignment="1">
      <alignment horizontal="center" vertical="center" wrapText="1"/>
    </xf>
    <xf numFmtId="0" fontId="1" fillId="13" borderId="57" xfId="0" applyFont="1" applyFill="1" applyBorder="1" applyAlignment="1">
      <alignment horizontal="center" vertical="center" wrapText="1"/>
    </xf>
    <xf numFmtId="0" fontId="1" fillId="13" borderId="44" xfId="0" applyFont="1" applyFill="1" applyBorder="1" applyAlignment="1">
      <alignment horizontal="center" wrapText="1"/>
    </xf>
    <xf numFmtId="0" fontId="1" fillId="13" borderId="14" xfId="0" applyFont="1" applyFill="1" applyBorder="1" applyAlignment="1">
      <alignment horizontal="center" wrapText="1"/>
    </xf>
    <xf numFmtId="0" fontId="1" fillId="13" borderId="30" xfId="0" applyFont="1" applyFill="1" applyBorder="1" applyAlignment="1">
      <alignment horizontal="center" vertical="center" wrapText="1"/>
    </xf>
    <xf numFmtId="0" fontId="1" fillId="13" borderId="41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0" fontId="9" fillId="13" borderId="18" xfId="0" applyFont="1" applyFill="1" applyBorder="1" applyAlignment="1">
      <alignment horizontal="center" vertical="center" wrapText="1"/>
    </xf>
    <xf numFmtId="0" fontId="9" fillId="13" borderId="29" xfId="0" applyFont="1" applyFill="1" applyBorder="1" applyAlignment="1">
      <alignment horizontal="center" vertical="center" wrapText="1"/>
    </xf>
    <xf numFmtId="0" fontId="6" fillId="11" borderId="60" xfId="0" applyFont="1" applyFill="1" applyBorder="1" applyAlignment="1" applyProtection="1">
      <alignment horizontal="left" vertical="top" wrapText="1"/>
      <protection locked="0"/>
    </xf>
    <xf numFmtId="0" fontId="6" fillId="11" borderId="40" xfId="0" applyFont="1" applyFill="1" applyBorder="1" applyAlignment="1" applyProtection="1">
      <alignment horizontal="left" vertical="top" wrapText="1"/>
      <protection locked="0"/>
    </xf>
    <xf numFmtId="0" fontId="6" fillId="11" borderId="60" xfId="0" applyFont="1" applyFill="1" applyBorder="1" applyAlignment="1" applyProtection="1">
      <alignment horizontal="center" vertical="center" wrapText="1"/>
      <protection locked="0"/>
    </xf>
    <xf numFmtId="0" fontId="6" fillId="11" borderId="45" xfId="0" applyFont="1" applyFill="1" applyBorder="1" applyAlignment="1" applyProtection="1">
      <alignment horizontal="center" vertical="center" wrapText="1"/>
      <protection locked="0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46" xfId="0" applyFont="1" applyFill="1" applyBorder="1" applyAlignment="1" applyProtection="1">
      <alignment horizontal="left" vertical="top" wrapText="1"/>
      <protection locked="0"/>
    </xf>
    <xf numFmtId="0" fontId="6" fillId="11" borderId="6" xfId="0" applyFont="1" applyFill="1" applyBorder="1" applyAlignment="1" applyProtection="1">
      <alignment horizontal="left" vertical="top" wrapText="1"/>
      <protection locked="0"/>
    </xf>
    <xf numFmtId="0" fontId="6" fillId="11" borderId="53" xfId="0" applyFont="1" applyFill="1" applyBorder="1" applyAlignment="1" applyProtection="1">
      <alignment horizontal="center" vertical="center" wrapText="1"/>
      <protection locked="0"/>
    </xf>
    <xf numFmtId="0" fontId="6" fillId="11" borderId="37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7" xfId="0" applyFont="1" applyFill="1" applyBorder="1" applyAlignment="1" applyProtection="1">
      <alignment horizontal="left" vertical="top" wrapText="1"/>
      <protection locked="0"/>
    </xf>
    <xf numFmtId="0" fontId="6" fillId="11" borderId="22" xfId="0" applyFont="1" applyFill="1" applyBorder="1" applyAlignment="1" applyProtection="1">
      <alignment horizontal="left" vertical="top" wrapText="1"/>
      <protection locked="0"/>
    </xf>
    <xf numFmtId="0" fontId="6" fillId="11" borderId="56" xfId="0" applyFont="1" applyFill="1" applyBorder="1" applyAlignment="1" applyProtection="1">
      <alignment horizontal="center" vertical="center" wrapText="1"/>
      <protection locked="0"/>
    </xf>
    <xf numFmtId="0" fontId="6" fillId="11" borderId="30" xfId="0" applyFont="1" applyFill="1" applyBorder="1" applyAlignment="1" applyProtection="1">
      <alignment horizontal="center" vertical="center" wrapText="1"/>
      <protection locked="0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9" fillId="13" borderId="18" xfId="0" applyFont="1" applyFill="1" applyBorder="1" applyAlignment="1" applyProtection="1">
      <alignment horizontal="center" vertical="center" wrapText="1"/>
      <protection locked="0"/>
    </xf>
    <xf numFmtId="0" fontId="9" fillId="13" borderId="29" xfId="0" applyFont="1" applyFill="1" applyBorder="1" applyAlignment="1" applyProtection="1">
      <alignment horizontal="center" vertical="center" wrapText="1"/>
      <protection locked="0"/>
    </xf>
    <xf numFmtId="0" fontId="6" fillId="11" borderId="16" xfId="0" applyFont="1" applyFill="1" applyBorder="1" applyAlignment="1" applyProtection="1">
      <alignment horizontal="left" vertical="center" wrapText="1"/>
      <protection locked="0"/>
    </xf>
    <xf numFmtId="0" fontId="4" fillId="11" borderId="16" xfId="0" applyFont="1" applyFill="1" applyBorder="1" applyAlignment="1" applyProtection="1">
      <alignment vertical="center" wrapText="1"/>
      <protection locked="0"/>
    </xf>
    <xf numFmtId="0" fontId="6" fillId="11" borderId="7" xfId="0" applyFont="1" applyFill="1" applyBorder="1" applyAlignment="1" applyProtection="1">
      <alignment horizontal="left" vertical="center" wrapText="1"/>
      <protection locked="0"/>
    </xf>
    <xf numFmtId="0" fontId="4" fillId="11" borderId="7" xfId="0" applyFont="1" applyFill="1" applyBorder="1" applyAlignment="1" applyProtection="1">
      <alignment vertical="center" wrapText="1"/>
      <protection locked="0"/>
    </xf>
    <xf numFmtId="0" fontId="9" fillId="13" borderId="26" xfId="0" applyFont="1" applyFill="1" applyBorder="1" applyAlignment="1" applyProtection="1">
      <alignment horizontal="center" vertical="center" wrapText="1"/>
      <protection locked="0"/>
    </xf>
    <xf numFmtId="0" fontId="6" fillId="34" borderId="9" xfId="0" applyFont="1" applyFill="1" applyBorder="1" applyAlignment="1" applyProtection="1">
      <alignment horizontal="left" vertical="center" wrapText="1"/>
      <protection locked="0"/>
    </xf>
    <xf numFmtId="0" fontId="4" fillId="34" borderId="9" xfId="0" applyFont="1" applyFill="1" applyBorder="1" applyAlignment="1" applyProtection="1">
      <alignment vertical="center" wrapText="1"/>
      <protection locked="0"/>
    </xf>
    <xf numFmtId="0" fontId="6" fillId="34" borderId="7" xfId="0" applyFont="1" applyFill="1" applyBorder="1" applyAlignment="1" applyProtection="1">
      <alignment horizontal="left" vertical="center" wrapText="1"/>
      <protection locked="0"/>
    </xf>
    <xf numFmtId="0" fontId="4" fillId="34" borderId="7" xfId="0" applyFont="1" applyFill="1" applyBorder="1" applyAlignment="1" applyProtection="1">
      <alignment vertical="center" wrapText="1"/>
      <protection locked="0"/>
    </xf>
    <xf numFmtId="14" fontId="13" fillId="13" borderId="43" xfId="0" applyNumberFormat="1" applyFont="1" applyFill="1" applyBorder="1" applyAlignment="1">
      <alignment horizontal="center"/>
    </xf>
    <xf numFmtId="14" fontId="13" fillId="13" borderId="47" xfId="0" applyNumberFormat="1" applyFont="1" applyFill="1" applyBorder="1" applyAlignment="1">
      <alignment horizontal="center"/>
    </xf>
    <xf numFmtId="14" fontId="13" fillId="13" borderId="48" xfId="0" applyNumberFormat="1" applyFont="1" applyFill="1" applyBorder="1" applyAlignment="1">
      <alignment horizontal="center"/>
    </xf>
    <xf numFmtId="0" fontId="4" fillId="13" borderId="46" xfId="0" applyFont="1" applyFill="1" applyBorder="1" applyAlignment="1">
      <alignment horizontal="left"/>
    </xf>
    <xf numFmtId="0" fontId="17" fillId="11" borderId="5" xfId="0" applyFont="1" applyFill="1" applyBorder="1" applyAlignment="1" applyProtection="1">
      <alignment horizontal="center"/>
      <protection locked="0"/>
    </xf>
    <xf numFmtId="0" fontId="17" fillId="11" borderId="8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17" fillId="11" borderId="102" xfId="0" applyFont="1" applyFill="1" applyBorder="1" applyAlignment="1" applyProtection="1">
      <alignment horizontal="center"/>
      <protection locked="0"/>
    </xf>
    <xf numFmtId="0" fontId="17" fillId="11" borderId="22" xfId="0" applyFont="1" applyFill="1" applyBorder="1" applyAlignment="1" applyProtection="1">
      <alignment horizontal="center"/>
      <protection locked="0"/>
    </xf>
    <xf numFmtId="0" fontId="17" fillId="11" borderId="90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" fillId="13" borderId="25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3" borderId="57" xfId="0" applyFont="1" applyFill="1" applyBorder="1" applyAlignment="1">
      <alignment horizontal="center" vertical="center"/>
    </xf>
    <xf numFmtId="0" fontId="14" fillId="11" borderId="59" xfId="0" applyFont="1" applyFill="1" applyBorder="1" applyAlignment="1" applyProtection="1">
      <alignment horizontal="center"/>
      <protection locked="0"/>
    </xf>
    <xf numFmtId="0" fontId="14" fillId="11" borderId="9" xfId="0" applyFont="1" applyFill="1" applyBorder="1" applyAlignment="1" applyProtection="1">
      <alignment horizontal="center"/>
      <protection locked="0"/>
    </xf>
    <xf numFmtId="0" fontId="14" fillId="11" borderId="10" xfId="0" applyFont="1" applyFill="1" applyBorder="1" applyAlignment="1" applyProtection="1">
      <alignment horizontal="center"/>
      <protection locked="0"/>
    </xf>
    <xf numFmtId="0" fontId="4" fillId="13" borderId="7" xfId="0" applyFont="1" applyFill="1" applyBorder="1" applyAlignment="1">
      <alignment horizontal="center" vertical="center"/>
    </xf>
    <xf numFmtId="0" fontId="17" fillId="11" borderId="7" xfId="0" applyFont="1" applyFill="1" applyBorder="1" applyAlignment="1" applyProtection="1">
      <alignment horizontal="center" vertical="center"/>
      <protection locked="0"/>
    </xf>
    <xf numFmtId="0" fontId="5" fillId="13" borderId="7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1" fillId="13" borderId="29" xfId="0" applyFont="1" applyFill="1" applyBorder="1" applyAlignment="1">
      <alignment horizontal="center"/>
    </xf>
    <xf numFmtId="0" fontId="1" fillId="13" borderId="30" xfId="0" applyFont="1" applyFill="1" applyBorder="1" applyAlignment="1">
      <alignment horizontal="center"/>
    </xf>
    <xf numFmtId="0" fontId="1" fillId="13" borderId="23" xfId="0" applyFont="1" applyFill="1" applyBorder="1" applyAlignment="1">
      <alignment horizontal="center"/>
    </xf>
    <xf numFmtId="0" fontId="17" fillId="11" borderId="46" xfId="0" applyFont="1" applyFill="1" applyBorder="1" applyAlignment="1" applyProtection="1">
      <alignment horizontal="center" vertical="center"/>
      <protection locked="0"/>
    </xf>
    <xf numFmtId="0" fontId="17" fillId="11" borderId="6" xfId="0" applyFont="1" applyFill="1" applyBorder="1" applyAlignment="1" applyProtection="1">
      <alignment horizontal="center" vertical="center"/>
      <protection locked="0"/>
    </xf>
    <xf numFmtId="0" fontId="4" fillId="13" borderId="6" xfId="0" applyFont="1" applyFill="1" applyBorder="1" applyAlignment="1">
      <alignment horizontal="center" vertical="center"/>
    </xf>
    <xf numFmtId="0" fontId="4" fillId="13" borderId="46" xfId="0" applyFont="1" applyFill="1" applyBorder="1" applyAlignment="1">
      <alignment horizontal="center" vertical="center"/>
    </xf>
    <xf numFmtId="0" fontId="4" fillId="13" borderId="26" xfId="0" applyFont="1" applyFill="1" applyBorder="1" applyAlignment="1">
      <alignment horizontal="left"/>
    </xf>
    <xf numFmtId="0" fontId="4" fillId="13" borderId="27" xfId="0" applyFont="1" applyFill="1" applyBorder="1" applyAlignment="1">
      <alignment horizontal="left"/>
    </xf>
    <xf numFmtId="0" fontId="4" fillId="13" borderId="28" xfId="0" applyFont="1" applyFill="1" applyBorder="1" applyAlignment="1">
      <alignment horizontal="left"/>
    </xf>
  </cellXfs>
  <cellStyles count="43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36" xr:uid="{00000000-0005-0000-0000-000024000000}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975"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s\&#1052;&#1077;&#1088;&#1082;&#1091;&#1088;&#1080;&#1081;\&#1051;&#1080;&#1089;&#1090;%20Microsoft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1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printerSettings" Target="../printerSettings/printerSettings1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4" Type="http://schemas.openxmlformats.org/officeDocument/2006/relationships/printerSettings" Target="../printerSettings/printerSettings2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printerSettings" Target="../printerSettings/printerSettings2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4" Type="http://schemas.openxmlformats.org/officeDocument/2006/relationships/printerSettings" Target="../printerSettings/printerSettings2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.bin"/><Relationship Id="rId2" Type="http://schemas.openxmlformats.org/officeDocument/2006/relationships/printerSettings" Target="../printerSettings/printerSettings31.bin"/><Relationship Id="rId1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3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4" Type="http://schemas.openxmlformats.org/officeDocument/2006/relationships/printerSettings" Target="../printerSettings/printerSettings3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Relationship Id="rId4" Type="http://schemas.openxmlformats.org/officeDocument/2006/relationships/printerSettings" Target="../printerSettings/printerSettings4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.bin"/><Relationship Id="rId2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42.bin"/><Relationship Id="rId4" Type="http://schemas.openxmlformats.org/officeDocument/2006/relationships/printerSettings" Target="../printerSettings/printerSettings4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4" Type="http://schemas.openxmlformats.org/officeDocument/2006/relationships/printerSettings" Target="../printerSettings/printerSettings4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.bin"/><Relationship Id="rId2" Type="http://schemas.openxmlformats.org/officeDocument/2006/relationships/printerSettings" Target="../printerSettings/printerSettings51.bin"/><Relationship Id="rId1" Type="http://schemas.openxmlformats.org/officeDocument/2006/relationships/printerSettings" Target="../printerSettings/printerSettings50.bin"/><Relationship Id="rId4" Type="http://schemas.openxmlformats.org/officeDocument/2006/relationships/printerSettings" Target="../printerSettings/printerSettings5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.bin"/><Relationship Id="rId2" Type="http://schemas.openxmlformats.org/officeDocument/2006/relationships/printerSettings" Target="../printerSettings/printerSettings55.bin"/><Relationship Id="rId1" Type="http://schemas.openxmlformats.org/officeDocument/2006/relationships/printerSettings" Target="../printerSettings/printerSettings54.bin"/><Relationship Id="rId4" Type="http://schemas.openxmlformats.org/officeDocument/2006/relationships/printerSettings" Target="../printerSettings/printerSettings5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.bin"/><Relationship Id="rId2" Type="http://schemas.openxmlformats.org/officeDocument/2006/relationships/printerSettings" Target="../printerSettings/printerSettings59.bin"/><Relationship Id="rId1" Type="http://schemas.openxmlformats.org/officeDocument/2006/relationships/printerSettings" Target="../printerSettings/printerSettings58.bin"/><Relationship Id="rId4" Type="http://schemas.openxmlformats.org/officeDocument/2006/relationships/printerSettings" Target="../printerSettings/printerSettings6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4.bin"/><Relationship Id="rId2" Type="http://schemas.openxmlformats.org/officeDocument/2006/relationships/printerSettings" Target="../printerSettings/printerSettings63.bin"/><Relationship Id="rId1" Type="http://schemas.openxmlformats.org/officeDocument/2006/relationships/printerSettings" Target="../printerSettings/printerSettings62.bin"/><Relationship Id="rId4" Type="http://schemas.openxmlformats.org/officeDocument/2006/relationships/printerSettings" Target="../printerSettings/printerSettings6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.bin"/><Relationship Id="rId2" Type="http://schemas.openxmlformats.org/officeDocument/2006/relationships/printerSettings" Target="../printerSettings/printerSettings67.bin"/><Relationship Id="rId1" Type="http://schemas.openxmlformats.org/officeDocument/2006/relationships/printerSettings" Target="../printerSettings/printerSettings66.bin"/><Relationship Id="rId4" Type="http://schemas.openxmlformats.org/officeDocument/2006/relationships/printerSettings" Target="../printerSettings/printerSettings6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.bin"/><Relationship Id="rId2" Type="http://schemas.openxmlformats.org/officeDocument/2006/relationships/printerSettings" Target="../printerSettings/printerSettings71.bin"/><Relationship Id="rId1" Type="http://schemas.openxmlformats.org/officeDocument/2006/relationships/printerSettings" Target="../printerSettings/printerSettings70.bin"/><Relationship Id="rId4" Type="http://schemas.openxmlformats.org/officeDocument/2006/relationships/printerSettings" Target="../printerSettings/printerSettings7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6.bin"/><Relationship Id="rId2" Type="http://schemas.openxmlformats.org/officeDocument/2006/relationships/printerSettings" Target="../printerSettings/printerSettings75.bin"/><Relationship Id="rId1" Type="http://schemas.openxmlformats.org/officeDocument/2006/relationships/printerSettings" Target="../printerSettings/printerSettings74.bin"/><Relationship Id="rId4" Type="http://schemas.openxmlformats.org/officeDocument/2006/relationships/printerSettings" Target="../printerSettings/printerSettings7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0.bin"/><Relationship Id="rId2" Type="http://schemas.openxmlformats.org/officeDocument/2006/relationships/printerSettings" Target="../printerSettings/printerSettings79.bin"/><Relationship Id="rId1" Type="http://schemas.openxmlformats.org/officeDocument/2006/relationships/printerSettings" Target="../printerSettings/printerSettings78.bin"/><Relationship Id="rId4" Type="http://schemas.openxmlformats.org/officeDocument/2006/relationships/printerSettings" Target="../printerSettings/printerSettings8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1:AK61"/>
  <sheetViews>
    <sheetView showGridLines="0" topLeftCell="A13" zoomScale="75" zoomScaleNormal="75" workbookViewId="0">
      <selection activeCell="G26" sqref="G26"/>
    </sheetView>
  </sheetViews>
  <sheetFormatPr defaultColWidth="9.140625" defaultRowHeight="15.75"/>
  <cols>
    <col min="1" max="1" width="2.7109375" style="115" customWidth="1"/>
    <col min="2" max="2" width="9.28515625" style="115" bestFit="1" customWidth="1"/>
    <col min="3" max="3" width="10.7109375" style="115" bestFit="1" customWidth="1"/>
    <col min="4" max="4" width="25.5703125" style="115" bestFit="1" customWidth="1"/>
    <col min="5" max="5" width="9.28515625" style="115" bestFit="1" customWidth="1"/>
    <col min="6" max="6" width="13.85546875" style="115" customWidth="1"/>
    <col min="7" max="37" width="8.85546875" style="115" customWidth="1"/>
    <col min="38" max="16384" width="9.140625" style="115"/>
  </cols>
  <sheetData>
    <row r="1" spans="2:37" ht="19.5" thickBot="1">
      <c r="B1" s="246" t="s">
        <v>94</v>
      </c>
      <c r="C1" s="246"/>
      <c r="D1" s="246"/>
    </row>
    <row r="2" spans="2:37" ht="16.5" thickBot="1">
      <c r="B2" s="148" t="s">
        <v>82</v>
      </c>
      <c r="C2" s="247" t="s">
        <v>77</v>
      </c>
      <c r="D2" s="248"/>
      <c r="E2" s="149" t="s">
        <v>78</v>
      </c>
      <c r="F2" s="150" t="s">
        <v>15</v>
      </c>
      <c r="G2" s="151">
        <v>1</v>
      </c>
      <c r="H2" s="152">
        <v>2</v>
      </c>
      <c r="I2" s="152">
        <v>3</v>
      </c>
      <c r="J2" s="152">
        <v>4</v>
      </c>
      <c r="K2" s="152">
        <v>5</v>
      </c>
      <c r="L2" s="152">
        <v>6</v>
      </c>
      <c r="M2" s="152">
        <v>7</v>
      </c>
      <c r="N2" s="152">
        <v>8</v>
      </c>
      <c r="O2" s="152">
        <v>9</v>
      </c>
      <c r="P2" s="152">
        <v>10</v>
      </c>
      <c r="Q2" s="152">
        <v>11</v>
      </c>
      <c r="R2" s="152">
        <v>12</v>
      </c>
      <c r="S2" s="152">
        <v>13</v>
      </c>
      <c r="T2" s="152">
        <v>14</v>
      </c>
      <c r="U2" s="152">
        <v>15</v>
      </c>
      <c r="V2" s="152">
        <v>16</v>
      </c>
      <c r="W2" s="152">
        <v>17</v>
      </c>
      <c r="X2" s="152">
        <v>18</v>
      </c>
      <c r="Y2" s="152">
        <v>19</v>
      </c>
      <c r="Z2" s="152">
        <v>20</v>
      </c>
      <c r="AA2" s="152">
        <v>21</v>
      </c>
      <c r="AB2" s="152">
        <v>22</v>
      </c>
      <c r="AC2" s="152">
        <v>23</v>
      </c>
      <c r="AD2" s="152">
        <v>24</v>
      </c>
      <c r="AE2" s="152">
        <v>25</v>
      </c>
      <c r="AF2" s="152">
        <v>26</v>
      </c>
      <c r="AG2" s="152">
        <v>27</v>
      </c>
      <c r="AH2" s="152">
        <v>28</v>
      </c>
      <c r="AI2" s="152">
        <v>29</v>
      </c>
      <c r="AJ2" s="152">
        <v>30</v>
      </c>
      <c r="AK2" s="153">
        <v>31</v>
      </c>
    </row>
    <row r="3" spans="2:37">
      <c r="B3" s="243" t="s">
        <v>83</v>
      </c>
      <c r="C3" s="236" t="s">
        <v>76</v>
      </c>
      <c r="D3" s="237"/>
      <c r="E3" s="117" t="s">
        <v>79</v>
      </c>
      <c r="F3" s="169" t="e">
        <f>SUM(G3:AK3)</f>
        <v>#REF!</v>
      </c>
      <c r="G3" s="122">
        <f>SUM('1'!$K$21:$K$32)</f>
        <v>40217</v>
      </c>
      <c r="H3" s="122">
        <f>SUM('2'!$K$21:$K$32)</f>
        <v>35009</v>
      </c>
      <c r="I3" s="122">
        <f>SUM('3'!$K$21:$K$32)</f>
        <v>14097</v>
      </c>
      <c r="J3" s="122">
        <f>SUM('4'!$K$21:$K$32)</f>
        <v>31467</v>
      </c>
      <c r="K3" s="122">
        <f>SUM('5'!$K$21:$K$32)</f>
        <v>33338</v>
      </c>
      <c r="L3" s="122">
        <f>SUM('6'!$K$21:$K$32)</f>
        <v>11347</v>
      </c>
      <c r="M3" s="122">
        <f>SUM('7'!$K$21:$K$32)</f>
        <v>32500</v>
      </c>
      <c r="N3" s="122">
        <f>SUM('8'!$K$21:$K$32)</f>
        <v>7980</v>
      </c>
      <c r="O3" s="122">
        <f>SUM('9'!$K$21:$K$32)</f>
        <v>30591</v>
      </c>
      <c r="P3" s="122">
        <f>SUM('10'!$K$21:$K$32)</f>
        <v>17935</v>
      </c>
      <c r="Q3" s="122">
        <f>SUM('11'!$K$21:$K$32)</f>
        <v>23600</v>
      </c>
      <c r="R3" s="122">
        <f>SUM('12'!$K$21:$K$32)</f>
        <v>21044</v>
      </c>
      <c r="S3" s="122">
        <f>SUM('13'!$K$21:$K$32)</f>
        <v>26388</v>
      </c>
      <c r="T3" s="122">
        <f>SUM('14'!$K$21:$K$32)</f>
        <v>10386</v>
      </c>
      <c r="U3" s="122">
        <f>SUM('15'!$K$21:$K$32)</f>
        <v>33480</v>
      </c>
      <c r="V3" s="122">
        <f>SUM('16'!$K$21:$K$32)</f>
        <v>2529</v>
      </c>
      <c r="W3" s="122">
        <f>SUM('17'!$K$21:$K$32)</f>
        <v>14730</v>
      </c>
      <c r="X3" s="122">
        <f>SUM('18'!$K$21:$K$32)</f>
        <v>18677</v>
      </c>
      <c r="Y3" s="122">
        <f>SUM('19'!$K$21:$K$32)</f>
        <v>37300</v>
      </c>
      <c r="Z3" s="122">
        <f>SUM('20'!$K$21:$K$32)</f>
        <v>0</v>
      </c>
      <c r="AA3" s="122" t="e">
        <f>SUM(#REF!)</f>
        <v>#REF!</v>
      </c>
      <c r="AB3" s="122" t="e">
        <f>SUM(#REF!)</f>
        <v>#REF!</v>
      </c>
      <c r="AC3" s="122" t="e">
        <f>SUM(#REF!)</f>
        <v>#REF!</v>
      </c>
      <c r="AD3" s="122" t="e">
        <f>SUM(#REF!)</f>
        <v>#REF!</v>
      </c>
      <c r="AE3" s="122" t="e">
        <f>SUM(#REF!)</f>
        <v>#REF!</v>
      </c>
      <c r="AF3" s="122" t="e">
        <f>SUM(#REF!)</f>
        <v>#REF!</v>
      </c>
      <c r="AG3" s="122" t="e">
        <f>SUM(#REF!)</f>
        <v>#REF!</v>
      </c>
      <c r="AH3" s="122" t="e">
        <f>SUM(#REF!)</f>
        <v>#REF!</v>
      </c>
      <c r="AI3" s="122" t="e">
        <f>SUM(#REF!)</f>
        <v>#REF!</v>
      </c>
      <c r="AJ3" s="122" t="e">
        <f>SUM(#REF!)</f>
        <v>#REF!</v>
      </c>
      <c r="AK3" s="122" t="e">
        <f>SUM(#REF!)</f>
        <v>#REF!</v>
      </c>
    </row>
    <row r="4" spans="2:37" ht="19.149999999999999" customHeight="1">
      <c r="B4" s="244"/>
      <c r="C4" s="238" t="s">
        <v>95</v>
      </c>
      <c r="D4" s="239"/>
      <c r="E4" s="121" t="s">
        <v>81</v>
      </c>
      <c r="F4" s="202" t="e">
        <f>SUM(G4:AK4)</f>
        <v>#REF!</v>
      </c>
      <c r="G4" s="199">
        <f>SUM('1'!$F$21:$F$32)</f>
        <v>603.255</v>
      </c>
      <c r="H4" s="199">
        <f>SUM('2'!$F$21:$F$32)</f>
        <v>567.71351351351348</v>
      </c>
      <c r="I4" s="199">
        <f>SUM('3'!$F$21:$F$32)</f>
        <v>228.6</v>
      </c>
      <c r="J4" s="199">
        <f>SUM('4'!$F$21:$F$32)</f>
        <v>410.43913043478261</v>
      </c>
      <c r="K4" s="199">
        <f>SUM('5'!$F$21:$F$32)</f>
        <v>500.07</v>
      </c>
      <c r="L4" s="199">
        <f>SUM('6'!$F$21:$F$32)</f>
        <v>170.20499999999998</v>
      </c>
      <c r="M4" s="199">
        <f>SUM('7'!$F$21:$F$32)</f>
        <v>423.91304347826087</v>
      </c>
      <c r="N4" s="199">
        <f>SUM('8'!$F$21:$F$32)</f>
        <v>129.40540540540542</v>
      </c>
      <c r="O4" s="199">
        <f>SUM('9'!$F$21:$F$32)</f>
        <v>458.86500000000001</v>
      </c>
      <c r="P4" s="199">
        <f>SUM('10'!$F$21:$F$32)</f>
        <v>290.83783783783781</v>
      </c>
      <c r="Q4" s="199">
        <f>SUM('11'!$F$21:$F$32)</f>
        <v>307.82608695652175</v>
      </c>
      <c r="R4" s="199">
        <f>SUM('12'!$F$21:$F$32)</f>
        <v>210.44</v>
      </c>
      <c r="S4" s="199">
        <f>SUM('13'!$F$21:$F$32)</f>
        <v>427.91351351351352</v>
      </c>
      <c r="T4" s="199">
        <f>SUM('14'!$F$21:$F$32)</f>
        <v>168.42162162162163</v>
      </c>
      <c r="U4" s="199">
        <f>SUM('15'!$F$21:$F$32)</f>
        <v>542.91891891891896</v>
      </c>
      <c r="V4" s="199">
        <f>SUM('16'!$F$21:$F$32)</f>
        <v>37.935000000000002</v>
      </c>
      <c r="W4" s="199">
        <f>SUM('17'!$F$21:$F$32)</f>
        <v>238.86486486486487</v>
      </c>
      <c r="X4" s="199">
        <f>SUM('18'!$F$21:$F$32)</f>
        <v>280.15499999999997</v>
      </c>
      <c r="Y4" s="199">
        <f>SUM('19'!$F$21:$F$32)</f>
        <v>486.52173913043475</v>
      </c>
      <c r="Z4" s="199">
        <f>SUM('20'!$F$21:$F$32)</f>
        <v>0</v>
      </c>
      <c r="AA4" s="199" t="e">
        <f>SUM(#REF!)</f>
        <v>#REF!</v>
      </c>
      <c r="AB4" s="199" t="e">
        <f>SUM(#REF!)</f>
        <v>#REF!</v>
      </c>
      <c r="AC4" s="199" t="e">
        <f>SUM(#REF!)</f>
        <v>#REF!</v>
      </c>
      <c r="AD4" s="199" t="e">
        <f>SUM(#REF!)</f>
        <v>#REF!</v>
      </c>
      <c r="AE4" s="199" t="e">
        <f>SUM(#REF!)</f>
        <v>#REF!</v>
      </c>
      <c r="AF4" s="199" t="e">
        <f>SUM(#REF!)</f>
        <v>#REF!</v>
      </c>
      <c r="AG4" s="199" t="e">
        <f>SUM(#REF!)</f>
        <v>#REF!</v>
      </c>
      <c r="AH4" s="199" t="e">
        <f>SUM(#REF!)</f>
        <v>#REF!</v>
      </c>
      <c r="AI4" s="199" t="e">
        <f>SUM(#REF!)</f>
        <v>#REF!</v>
      </c>
      <c r="AJ4" s="199" t="e">
        <f>SUM(#REF!)</f>
        <v>#REF!</v>
      </c>
      <c r="AK4" s="199" t="e">
        <f>SUM(#REF!)</f>
        <v>#REF!</v>
      </c>
    </row>
    <row r="5" spans="2:37">
      <c r="B5" s="244"/>
      <c r="C5" s="238" t="s">
        <v>80</v>
      </c>
      <c r="D5" s="239"/>
      <c r="E5" s="121" t="s">
        <v>81</v>
      </c>
      <c r="F5" s="170" t="e">
        <f t="shared" ref="F5:F14" si="0">SUM(G5:AK5)</f>
        <v>#REF!</v>
      </c>
      <c r="G5" s="122">
        <f>SUM('1'!$D$21:$D$32)</f>
        <v>720</v>
      </c>
      <c r="H5" s="123">
        <f>SUM('2'!$D$21:$D$32)</f>
        <v>720</v>
      </c>
      <c r="I5" s="123">
        <f>SUM('3'!$D$21:$D$32)</f>
        <v>720</v>
      </c>
      <c r="J5" s="123">
        <f>SUM('4'!$D$21:$D$32)</f>
        <v>720</v>
      </c>
      <c r="K5" s="123">
        <f>SUM('5'!$D$21:$D$32)</f>
        <v>720</v>
      </c>
      <c r="L5" s="123">
        <f>SUM('6'!$D$21:$D$32)</f>
        <v>720</v>
      </c>
      <c r="M5" s="123">
        <f>SUM('7'!$D$21:$D$32)</f>
        <v>720</v>
      </c>
      <c r="N5" s="123">
        <f>SUM('8'!$D$21:$D$32)</f>
        <v>720</v>
      </c>
      <c r="O5" s="123">
        <f>SUM('9'!$D$21:$D$32)</f>
        <v>720</v>
      </c>
      <c r="P5" s="123">
        <f>SUM('10'!$D$21:$D$32)</f>
        <v>397</v>
      </c>
      <c r="Q5" s="123">
        <f>SUM('11'!$D$21:$D$32)</f>
        <v>720</v>
      </c>
      <c r="R5" s="123">
        <f>SUM('12'!$D$21:$D$32)</f>
        <v>720.00000000000011</v>
      </c>
      <c r="S5" s="123">
        <f>SUM('13'!$D$21:$D$32)</f>
        <v>720</v>
      </c>
      <c r="T5" s="123">
        <f>SUM('14'!$D$21:$D$32)</f>
        <v>720</v>
      </c>
      <c r="U5" s="123">
        <f>SUM('15'!$D$21:$D$32)</f>
        <v>720</v>
      </c>
      <c r="V5" s="123">
        <f>SUM('16'!$D$21:$D$32)</f>
        <v>720</v>
      </c>
      <c r="W5" s="123">
        <f>SUM('17'!$D$21:$D$32)</f>
        <v>720</v>
      </c>
      <c r="X5" s="123">
        <f>SUM('18'!$D$21:$D$32)</f>
        <v>720</v>
      </c>
      <c r="Y5" s="123">
        <f>SUM('19'!$D$21:$D$32)</f>
        <v>720</v>
      </c>
      <c r="Z5" s="123">
        <f>SUM('20'!$D$21:$D$32)</f>
        <v>0</v>
      </c>
      <c r="AA5" s="123" t="e">
        <f>SUM(#REF!)</f>
        <v>#REF!</v>
      </c>
      <c r="AB5" s="123" t="e">
        <f>SUM(#REF!)</f>
        <v>#REF!</v>
      </c>
      <c r="AC5" s="123" t="e">
        <f>SUM(#REF!)</f>
        <v>#REF!</v>
      </c>
      <c r="AD5" s="123" t="e">
        <f>SUM(#REF!)</f>
        <v>#REF!</v>
      </c>
      <c r="AE5" s="123" t="e">
        <f>SUM(#REF!)</f>
        <v>#REF!</v>
      </c>
      <c r="AF5" s="123" t="e">
        <f>SUM(#REF!)</f>
        <v>#REF!</v>
      </c>
      <c r="AG5" s="123" t="e">
        <f>SUM(#REF!)</f>
        <v>#REF!</v>
      </c>
      <c r="AH5" s="123" t="e">
        <f>SUM(#REF!)</f>
        <v>#REF!</v>
      </c>
      <c r="AI5" s="123" t="e">
        <f>SUM(#REF!)</f>
        <v>#REF!</v>
      </c>
      <c r="AJ5" s="123" t="e">
        <f>SUM(#REF!)</f>
        <v>#REF!</v>
      </c>
      <c r="AK5" s="124" t="e">
        <f>SUM(#REF!)</f>
        <v>#REF!</v>
      </c>
    </row>
    <row r="6" spans="2:37" ht="4.9000000000000004" customHeight="1">
      <c r="B6" s="244"/>
      <c r="C6" s="154"/>
      <c r="D6" s="155"/>
      <c r="E6" s="194"/>
      <c r="F6" s="195"/>
      <c r="G6" s="196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8"/>
    </row>
    <row r="7" spans="2:37" ht="12.75" customHeight="1">
      <c r="B7" s="244"/>
      <c r="C7" s="240" t="s">
        <v>26</v>
      </c>
      <c r="D7" s="156" t="s">
        <v>17</v>
      </c>
      <c r="E7" s="125" t="s">
        <v>81</v>
      </c>
      <c r="F7" s="171" t="e">
        <f t="shared" si="0"/>
        <v>#REF!</v>
      </c>
      <c r="G7" s="126">
        <f>'1'!$V19</f>
        <v>20.000000000000089</v>
      </c>
      <c r="H7" s="127">
        <f>'2'!$V19</f>
        <v>50.000000000000057</v>
      </c>
      <c r="I7" s="127">
        <f>'3'!$V19</f>
        <v>366.00000000000017</v>
      </c>
      <c r="J7" s="127">
        <f>'4'!$V19</f>
        <v>50.000000000000057</v>
      </c>
      <c r="K7" s="127">
        <f>'5'!$V19</f>
        <v>19.999999999999929</v>
      </c>
      <c r="L7" s="127">
        <f>'6'!$V19</f>
        <v>108.0000000000001</v>
      </c>
      <c r="M7" s="127">
        <f>'7'!$V19</f>
        <v>49.999999999999979</v>
      </c>
      <c r="N7" s="127">
        <f>'8'!$V19</f>
        <v>440.00000000000028</v>
      </c>
      <c r="O7" s="127">
        <f>'9'!$V19</f>
        <v>20.000000000000089</v>
      </c>
      <c r="P7" s="127">
        <f>'10'!$V19</f>
        <v>49.999999999999986</v>
      </c>
      <c r="Q7" s="127">
        <f>'11'!$V19</f>
        <v>190.00000000000011</v>
      </c>
      <c r="R7" s="127">
        <f>'12'!$V19</f>
        <v>79.999999999999886</v>
      </c>
      <c r="S7" s="127">
        <f>'13'!$V19</f>
        <v>56.000000000000043</v>
      </c>
      <c r="T7" s="127">
        <f>'14'!$V19</f>
        <v>59.999999999999787</v>
      </c>
      <c r="U7" s="127">
        <f>'15'!$V19</f>
        <v>50.000000000000057</v>
      </c>
      <c r="V7" s="127">
        <f>'16'!$V19</f>
        <v>243</v>
      </c>
      <c r="W7" s="127">
        <f>'17'!$V19</f>
        <v>260.00000000000011</v>
      </c>
      <c r="X7" s="127">
        <f>'18'!$V19</f>
        <v>389.99999999999989</v>
      </c>
      <c r="Y7" s="127">
        <f>'19'!$V19</f>
        <v>72.000000000000057</v>
      </c>
      <c r="Z7" s="127">
        <f>'20'!$V19</f>
        <v>0</v>
      </c>
      <c r="AA7" s="127" t="e">
        <f>#REF!</f>
        <v>#REF!</v>
      </c>
      <c r="AB7" s="127" t="e">
        <f>#REF!</f>
        <v>#REF!</v>
      </c>
      <c r="AC7" s="127" t="e">
        <f>#REF!</f>
        <v>#REF!</v>
      </c>
      <c r="AD7" s="127" t="e">
        <f>#REF!</f>
        <v>#REF!</v>
      </c>
      <c r="AE7" s="127" t="e">
        <f>#REF!</f>
        <v>#REF!</v>
      </c>
      <c r="AF7" s="127" t="e">
        <f>#REF!</f>
        <v>#REF!</v>
      </c>
      <c r="AG7" s="127" t="e">
        <f>#REF!</f>
        <v>#REF!</v>
      </c>
      <c r="AH7" s="127" t="e">
        <f>#REF!</f>
        <v>#REF!</v>
      </c>
      <c r="AI7" s="127" t="e">
        <f>#REF!</f>
        <v>#REF!</v>
      </c>
      <c r="AJ7" s="127" t="e">
        <f>#REF!</f>
        <v>#REF!</v>
      </c>
      <c r="AK7" s="128" t="e">
        <f>#REF!</f>
        <v>#REF!</v>
      </c>
    </row>
    <row r="8" spans="2:37">
      <c r="B8" s="244"/>
      <c r="C8" s="241"/>
      <c r="D8" s="157" t="s">
        <v>18</v>
      </c>
      <c r="E8" s="129" t="s">
        <v>81</v>
      </c>
      <c r="F8" s="172" t="e">
        <f t="shared" si="0"/>
        <v>#REF!</v>
      </c>
      <c r="G8" s="130">
        <f>'1'!$V20</f>
        <v>0</v>
      </c>
      <c r="H8" s="131">
        <f>'2'!$V20</f>
        <v>0</v>
      </c>
      <c r="I8" s="131">
        <f>'3'!$V20</f>
        <v>0</v>
      </c>
      <c r="J8" s="131">
        <f>'4'!$V20</f>
        <v>15.000000000000027</v>
      </c>
      <c r="K8" s="131">
        <f>'5'!$V20</f>
        <v>14.999999999999947</v>
      </c>
      <c r="L8" s="131">
        <f>'6'!$V20</f>
        <v>0</v>
      </c>
      <c r="M8" s="131">
        <f>'7'!$V20</f>
        <v>0</v>
      </c>
      <c r="N8" s="131">
        <f>'8'!$V20</f>
        <v>0</v>
      </c>
      <c r="O8" s="131">
        <f>'9'!$V20</f>
        <v>0</v>
      </c>
      <c r="P8" s="131">
        <f>'10'!$V20</f>
        <v>0</v>
      </c>
      <c r="Q8" s="131">
        <f>'11'!$V20</f>
        <v>19.999999999999929</v>
      </c>
      <c r="R8" s="131">
        <f>'12'!$V20</f>
        <v>69.999999999999915</v>
      </c>
      <c r="S8" s="131">
        <f>'13'!$V20</f>
        <v>0</v>
      </c>
      <c r="T8" s="131">
        <f>'14'!$V20</f>
        <v>51.000000000000142</v>
      </c>
      <c r="U8" s="131">
        <f>'15'!$V20</f>
        <v>29.999999999999893</v>
      </c>
      <c r="V8" s="131">
        <f>'16'!$V20</f>
        <v>0</v>
      </c>
      <c r="W8" s="131">
        <f>'17'!$V20</f>
        <v>0</v>
      </c>
      <c r="X8" s="131">
        <f>'18'!$V20</f>
        <v>0</v>
      </c>
      <c r="Y8" s="131">
        <f>'19'!$V20</f>
        <v>24.999999999999911</v>
      </c>
      <c r="Z8" s="131">
        <f>'20'!$V20</f>
        <v>0</v>
      </c>
      <c r="AA8" s="131" t="e">
        <f>#REF!</f>
        <v>#REF!</v>
      </c>
      <c r="AB8" s="131" t="e">
        <f>#REF!</f>
        <v>#REF!</v>
      </c>
      <c r="AC8" s="131" t="e">
        <f>#REF!</f>
        <v>#REF!</v>
      </c>
      <c r="AD8" s="131" t="e">
        <f>#REF!</f>
        <v>#REF!</v>
      </c>
      <c r="AE8" s="131" t="e">
        <f>#REF!</f>
        <v>#REF!</v>
      </c>
      <c r="AF8" s="131" t="e">
        <f>#REF!</f>
        <v>#REF!</v>
      </c>
      <c r="AG8" s="131" t="e">
        <f>#REF!</f>
        <v>#REF!</v>
      </c>
      <c r="AH8" s="131" t="e">
        <f>#REF!</f>
        <v>#REF!</v>
      </c>
      <c r="AI8" s="131" t="e">
        <f>#REF!</f>
        <v>#REF!</v>
      </c>
      <c r="AJ8" s="131" t="e">
        <f>#REF!</f>
        <v>#REF!</v>
      </c>
      <c r="AK8" s="132" t="e">
        <f>#REF!</f>
        <v>#REF!</v>
      </c>
    </row>
    <row r="9" spans="2:37">
      <c r="B9" s="244"/>
      <c r="C9" s="241"/>
      <c r="D9" s="157" t="s">
        <v>19</v>
      </c>
      <c r="E9" s="129" t="s">
        <v>81</v>
      </c>
      <c r="F9" s="172" t="e">
        <f t="shared" si="0"/>
        <v>#REF!</v>
      </c>
      <c r="G9" s="130">
        <f>'1'!$V21</f>
        <v>109.99999999999993</v>
      </c>
      <c r="H9" s="131">
        <f>'2'!$V21</f>
        <v>60.000000000000028</v>
      </c>
      <c r="I9" s="131">
        <f>'3'!$V21</f>
        <v>137</v>
      </c>
      <c r="J9" s="131">
        <f>'4'!$V21</f>
        <v>184.99999999999989</v>
      </c>
      <c r="K9" s="131">
        <f>'5'!$V21</f>
        <v>198</v>
      </c>
      <c r="L9" s="131">
        <f>'6'!$V21</f>
        <v>480</v>
      </c>
      <c r="M9" s="131">
        <f>'7'!$V21</f>
        <v>5.0000000000000622</v>
      </c>
      <c r="N9" s="131">
        <f>'8'!$V21</f>
        <v>74.99999999999973</v>
      </c>
      <c r="O9" s="131">
        <f>'9'!$V21</f>
        <v>120.00000000000006</v>
      </c>
      <c r="P9" s="131">
        <f>'10'!$V21</f>
        <v>26.999999999999904</v>
      </c>
      <c r="Q9" s="131">
        <f>'11'!$V21</f>
        <v>113.00000000000009</v>
      </c>
      <c r="R9" s="131">
        <f>'12'!$V21</f>
        <v>345.00000000000011</v>
      </c>
      <c r="S9" s="131">
        <f>'13'!$V21</f>
        <v>238.00000000000006</v>
      </c>
      <c r="T9" s="131">
        <f>'14'!$V21</f>
        <v>444.00000000000028</v>
      </c>
      <c r="U9" s="131">
        <f>'15'!$V21</f>
        <v>68</v>
      </c>
      <c r="V9" s="131">
        <f>'16'!$V21</f>
        <v>0</v>
      </c>
      <c r="W9" s="131">
        <f>'17'!$V21</f>
        <v>144.99999999999994</v>
      </c>
      <c r="X9" s="131">
        <f>'18'!$V21</f>
        <v>0</v>
      </c>
      <c r="Y9" s="131">
        <f>'19'!$V21</f>
        <v>132</v>
      </c>
      <c r="Z9" s="131">
        <f>'20'!$V21</f>
        <v>0</v>
      </c>
      <c r="AA9" s="131" t="e">
        <f>#REF!</f>
        <v>#REF!</v>
      </c>
      <c r="AB9" s="131" t="e">
        <f>#REF!</f>
        <v>#REF!</v>
      </c>
      <c r="AC9" s="131" t="e">
        <f>#REF!</f>
        <v>#REF!</v>
      </c>
      <c r="AD9" s="131" t="e">
        <f>#REF!</f>
        <v>#REF!</v>
      </c>
      <c r="AE9" s="131" t="e">
        <f>#REF!</f>
        <v>#REF!</v>
      </c>
      <c r="AF9" s="131" t="e">
        <f>#REF!</f>
        <v>#REF!</v>
      </c>
      <c r="AG9" s="131" t="e">
        <f>#REF!</f>
        <v>#REF!</v>
      </c>
      <c r="AH9" s="131" t="e">
        <f>#REF!</f>
        <v>#REF!</v>
      </c>
      <c r="AI9" s="131" t="e">
        <f>#REF!</f>
        <v>#REF!</v>
      </c>
      <c r="AJ9" s="131" t="e">
        <f>#REF!</f>
        <v>#REF!</v>
      </c>
      <c r="AK9" s="132" t="e">
        <f>#REF!</f>
        <v>#REF!</v>
      </c>
    </row>
    <row r="10" spans="2:37">
      <c r="B10" s="244"/>
      <c r="C10" s="241"/>
      <c r="D10" s="157" t="s">
        <v>20</v>
      </c>
      <c r="E10" s="129" t="s">
        <v>81</v>
      </c>
      <c r="F10" s="172" t="e">
        <f t="shared" si="0"/>
        <v>#REF!</v>
      </c>
      <c r="G10" s="130">
        <f>'1'!$V22</f>
        <v>0</v>
      </c>
      <c r="H10" s="131">
        <f>'2'!$V22</f>
        <v>0</v>
      </c>
      <c r="I10" s="131">
        <f>'3'!$V22</f>
        <v>0</v>
      </c>
      <c r="J10" s="131">
        <f>'4'!$V22</f>
        <v>0</v>
      </c>
      <c r="K10" s="131">
        <f>'5'!$V22</f>
        <v>0</v>
      </c>
      <c r="L10" s="131">
        <f>'6'!$V22</f>
        <v>0</v>
      </c>
      <c r="M10" s="131">
        <f>'7'!$V22</f>
        <v>0</v>
      </c>
      <c r="N10" s="131">
        <f>'8'!$V22</f>
        <v>0</v>
      </c>
      <c r="O10" s="131">
        <f>'9'!$V22</f>
        <v>19.000000000000014</v>
      </c>
      <c r="P10" s="131">
        <f>'10'!$V22</f>
        <v>0</v>
      </c>
      <c r="Q10" s="131">
        <f>'11'!$V22</f>
        <v>0</v>
      </c>
      <c r="R10" s="131">
        <f>'12'!$V22</f>
        <v>0</v>
      </c>
      <c r="S10" s="131">
        <f>'13'!$V22</f>
        <v>0</v>
      </c>
      <c r="T10" s="131">
        <f>'14'!$V22</f>
        <v>0</v>
      </c>
      <c r="U10" s="131">
        <f>'15'!$V22</f>
        <v>0</v>
      </c>
      <c r="V10" s="131">
        <f>'16'!$V22</f>
        <v>0</v>
      </c>
      <c r="W10" s="131">
        <f>'17'!$V22</f>
        <v>0</v>
      </c>
      <c r="X10" s="131">
        <f>'18'!$V22</f>
        <v>0</v>
      </c>
      <c r="Y10" s="131">
        <f>'19'!$V22</f>
        <v>0</v>
      </c>
      <c r="Z10" s="131">
        <f>'20'!$V22</f>
        <v>0</v>
      </c>
      <c r="AA10" s="131" t="e">
        <f>#REF!</f>
        <v>#REF!</v>
      </c>
      <c r="AB10" s="131" t="e">
        <f>#REF!</f>
        <v>#REF!</v>
      </c>
      <c r="AC10" s="131" t="e">
        <f>#REF!</f>
        <v>#REF!</v>
      </c>
      <c r="AD10" s="131" t="e">
        <f>#REF!</f>
        <v>#REF!</v>
      </c>
      <c r="AE10" s="131" t="e">
        <f>#REF!</f>
        <v>#REF!</v>
      </c>
      <c r="AF10" s="131" t="e">
        <f>#REF!</f>
        <v>#REF!</v>
      </c>
      <c r="AG10" s="131" t="e">
        <f>#REF!</f>
        <v>#REF!</v>
      </c>
      <c r="AH10" s="131" t="e">
        <f>#REF!</f>
        <v>#REF!</v>
      </c>
      <c r="AI10" s="131" t="e">
        <f>#REF!</f>
        <v>#REF!</v>
      </c>
      <c r="AJ10" s="131" t="e">
        <f>#REF!</f>
        <v>#REF!</v>
      </c>
      <c r="AK10" s="132" t="e">
        <f>#REF!</f>
        <v>#REF!</v>
      </c>
    </row>
    <row r="11" spans="2:37">
      <c r="B11" s="244"/>
      <c r="C11" s="241"/>
      <c r="D11" s="157" t="s">
        <v>27</v>
      </c>
      <c r="E11" s="129" t="s">
        <v>81</v>
      </c>
      <c r="F11" s="172" t="e">
        <f t="shared" si="0"/>
        <v>#REF!</v>
      </c>
      <c r="G11" s="130">
        <f>'1'!$V23</f>
        <v>0</v>
      </c>
      <c r="H11" s="131">
        <f>'2'!$V23</f>
        <v>0</v>
      </c>
      <c r="I11" s="131">
        <f>'3'!$V23</f>
        <v>0</v>
      </c>
      <c r="J11" s="131">
        <f>'4'!$V23</f>
        <v>0</v>
      </c>
      <c r="K11" s="131">
        <f>'5'!$V23</f>
        <v>0</v>
      </c>
      <c r="L11" s="131">
        <f>'6'!$V23</f>
        <v>0</v>
      </c>
      <c r="M11" s="131">
        <f>'7'!$V23</f>
        <v>0</v>
      </c>
      <c r="N11" s="131">
        <f>'8'!$V23</f>
        <v>0</v>
      </c>
      <c r="O11" s="131">
        <f>'9'!$V23</f>
        <v>0</v>
      </c>
      <c r="P11" s="131">
        <f>'10'!$V23</f>
        <v>0</v>
      </c>
      <c r="Q11" s="131">
        <f>'11'!$V23</f>
        <v>6.9999999999999751</v>
      </c>
      <c r="R11" s="131">
        <f>'12'!$V23</f>
        <v>0</v>
      </c>
      <c r="S11" s="131">
        <f>'13'!$V23</f>
        <v>0</v>
      </c>
      <c r="T11" s="131">
        <f>'14'!$V23</f>
        <v>9.9999999999999645</v>
      </c>
      <c r="U11" s="131">
        <f>'15'!$V23</f>
        <v>0</v>
      </c>
      <c r="V11" s="131">
        <f>'16'!$V23</f>
        <v>9.9999999999999645</v>
      </c>
      <c r="W11" s="131">
        <f>'17'!$V23</f>
        <v>0</v>
      </c>
      <c r="X11" s="131">
        <f>'18'!$V23</f>
        <v>0</v>
      </c>
      <c r="Y11" s="131">
        <f>'19'!$V23</f>
        <v>0</v>
      </c>
      <c r="Z11" s="131">
        <f>'20'!$V23</f>
        <v>0</v>
      </c>
      <c r="AA11" s="131" t="e">
        <f>#REF!</f>
        <v>#REF!</v>
      </c>
      <c r="AB11" s="131" t="e">
        <f>#REF!</f>
        <v>#REF!</v>
      </c>
      <c r="AC11" s="131" t="e">
        <f>#REF!</f>
        <v>#REF!</v>
      </c>
      <c r="AD11" s="131" t="e">
        <f>#REF!</f>
        <v>#REF!</v>
      </c>
      <c r="AE11" s="131" t="e">
        <f>#REF!</f>
        <v>#REF!</v>
      </c>
      <c r="AF11" s="131" t="e">
        <f>#REF!</f>
        <v>#REF!</v>
      </c>
      <c r="AG11" s="131" t="e">
        <f>#REF!</f>
        <v>#REF!</v>
      </c>
      <c r="AH11" s="131" t="e">
        <f>#REF!</f>
        <v>#REF!</v>
      </c>
      <c r="AI11" s="131" t="e">
        <f>#REF!</f>
        <v>#REF!</v>
      </c>
      <c r="AJ11" s="131" t="e">
        <f>#REF!</f>
        <v>#REF!</v>
      </c>
      <c r="AK11" s="132" t="e">
        <f>#REF!</f>
        <v>#REF!</v>
      </c>
    </row>
    <row r="12" spans="2:37">
      <c r="B12" s="244"/>
      <c r="C12" s="241"/>
      <c r="D12" s="158" t="s">
        <v>21</v>
      </c>
      <c r="E12" s="129" t="s">
        <v>81</v>
      </c>
      <c r="F12" s="172" t="e">
        <f t="shared" si="0"/>
        <v>#REF!</v>
      </c>
      <c r="G12" s="130">
        <f>'1'!$V24</f>
        <v>0</v>
      </c>
      <c r="H12" s="131">
        <f>'2'!$V24</f>
        <v>0</v>
      </c>
      <c r="I12" s="131">
        <f>'3'!$V24</f>
        <v>0</v>
      </c>
      <c r="J12" s="131">
        <f>'4'!$V24</f>
        <v>0</v>
      </c>
      <c r="K12" s="131">
        <f>'5'!$V24</f>
        <v>0</v>
      </c>
      <c r="L12" s="131">
        <f>'6'!$V24</f>
        <v>0</v>
      </c>
      <c r="M12" s="131">
        <f>'7'!$V24</f>
        <v>0</v>
      </c>
      <c r="N12" s="131">
        <f>'8'!$V24</f>
        <v>0</v>
      </c>
      <c r="O12" s="131">
        <f>'9'!$V24</f>
        <v>0</v>
      </c>
      <c r="P12" s="131">
        <f>'10'!$V24</f>
        <v>0</v>
      </c>
      <c r="Q12" s="131">
        <f>'11'!$V24</f>
        <v>0</v>
      </c>
      <c r="R12" s="131">
        <f>'12'!$V24</f>
        <v>0</v>
      </c>
      <c r="S12" s="131">
        <f>'13'!$V24</f>
        <v>0</v>
      </c>
      <c r="T12" s="131">
        <f>'14'!$V24</f>
        <v>0</v>
      </c>
      <c r="U12" s="131">
        <f>'15'!$V24</f>
        <v>0</v>
      </c>
      <c r="V12" s="131">
        <f>'16'!$V24</f>
        <v>0</v>
      </c>
      <c r="W12" s="131">
        <f>'17'!$V24</f>
        <v>0</v>
      </c>
      <c r="X12" s="131">
        <f>'18'!$V24</f>
        <v>0</v>
      </c>
      <c r="Y12" s="131">
        <f>'19'!$V24</f>
        <v>0</v>
      </c>
      <c r="Z12" s="131">
        <f>'20'!$V24</f>
        <v>0</v>
      </c>
      <c r="AA12" s="131" t="e">
        <f>#REF!</f>
        <v>#REF!</v>
      </c>
      <c r="AB12" s="131" t="e">
        <f>#REF!</f>
        <v>#REF!</v>
      </c>
      <c r="AC12" s="131" t="e">
        <f>#REF!</f>
        <v>#REF!</v>
      </c>
      <c r="AD12" s="131" t="e">
        <f>#REF!</f>
        <v>#REF!</v>
      </c>
      <c r="AE12" s="131" t="e">
        <f>#REF!</f>
        <v>#REF!</v>
      </c>
      <c r="AF12" s="131" t="e">
        <f>#REF!</f>
        <v>#REF!</v>
      </c>
      <c r="AG12" s="131" t="e">
        <f>#REF!</f>
        <v>#REF!</v>
      </c>
      <c r="AH12" s="131" t="e">
        <f>#REF!</f>
        <v>#REF!</v>
      </c>
      <c r="AI12" s="131" t="e">
        <f>#REF!</f>
        <v>#REF!</v>
      </c>
      <c r="AJ12" s="131" t="e">
        <f>#REF!</f>
        <v>#REF!</v>
      </c>
      <c r="AK12" s="132" t="e">
        <f>#REF!</f>
        <v>#REF!</v>
      </c>
    </row>
    <row r="13" spans="2:37">
      <c r="B13" s="244"/>
      <c r="C13" s="241"/>
      <c r="D13" s="158" t="s">
        <v>39</v>
      </c>
      <c r="E13" s="129" t="s">
        <v>81</v>
      </c>
      <c r="F13" s="172" t="e">
        <f t="shared" si="0"/>
        <v>#REF!</v>
      </c>
      <c r="G13" s="130">
        <f>'1'!$V25</f>
        <v>0</v>
      </c>
      <c r="H13" s="131">
        <f>'2'!$V25</f>
        <v>0</v>
      </c>
      <c r="I13" s="131">
        <f>'3'!$V25</f>
        <v>0</v>
      </c>
      <c r="J13" s="131">
        <f>'4'!$V25</f>
        <v>0</v>
      </c>
      <c r="K13" s="131">
        <f>'5'!$V25</f>
        <v>0</v>
      </c>
      <c r="L13" s="131">
        <f>'6'!$V25</f>
        <v>0</v>
      </c>
      <c r="M13" s="131">
        <f>'7'!$V25</f>
        <v>0</v>
      </c>
      <c r="N13" s="131">
        <f>'8'!$V25</f>
        <v>0</v>
      </c>
      <c r="O13" s="131">
        <f>'9'!$V25</f>
        <v>0</v>
      </c>
      <c r="P13" s="131">
        <f>'10'!$V25</f>
        <v>0</v>
      </c>
      <c r="Q13" s="131">
        <f>'11'!$V25</f>
        <v>0</v>
      </c>
      <c r="R13" s="131">
        <f>'12'!$V25</f>
        <v>0</v>
      </c>
      <c r="S13" s="131">
        <f>'13'!$V25</f>
        <v>0</v>
      </c>
      <c r="T13" s="131">
        <f>'14'!$V25</f>
        <v>0</v>
      </c>
      <c r="U13" s="131">
        <f>'15'!$V25</f>
        <v>0</v>
      </c>
      <c r="V13" s="131">
        <f>'16'!$V25</f>
        <v>0</v>
      </c>
      <c r="W13" s="131">
        <f>'17'!$V25</f>
        <v>0</v>
      </c>
      <c r="X13" s="131">
        <f>'18'!$V25</f>
        <v>0</v>
      </c>
      <c r="Y13" s="131">
        <f>'19'!$V25</f>
        <v>0</v>
      </c>
      <c r="Z13" s="131">
        <f>'20'!$V25</f>
        <v>0</v>
      </c>
      <c r="AA13" s="131" t="e">
        <f>#REF!</f>
        <v>#REF!</v>
      </c>
      <c r="AB13" s="131" t="e">
        <f>#REF!</f>
        <v>#REF!</v>
      </c>
      <c r="AC13" s="131" t="e">
        <f>#REF!</f>
        <v>#REF!</v>
      </c>
      <c r="AD13" s="131" t="e">
        <f>#REF!</f>
        <v>#REF!</v>
      </c>
      <c r="AE13" s="131" t="e">
        <f>#REF!</f>
        <v>#REF!</v>
      </c>
      <c r="AF13" s="131" t="e">
        <f>#REF!</f>
        <v>#REF!</v>
      </c>
      <c r="AG13" s="131" t="e">
        <f>#REF!</f>
        <v>#REF!</v>
      </c>
      <c r="AH13" s="131" t="e">
        <f>#REF!</f>
        <v>#REF!</v>
      </c>
      <c r="AI13" s="131" t="e">
        <f>#REF!</f>
        <v>#REF!</v>
      </c>
      <c r="AJ13" s="131" t="e">
        <f>#REF!</f>
        <v>#REF!</v>
      </c>
      <c r="AK13" s="132" t="e">
        <f>#REF!</f>
        <v>#REF!</v>
      </c>
    </row>
    <row r="14" spans="2:37">
      <c r="B14" s="244"/>
      <c r="C14" s="241"/>
      <c r="D14" s="159" t="s">
        <v>22</v>
      </c>
      <c r="E14" s="133" t="s">
        <v>81</v>
      </c>
      <c r="F14" s="173" t="e">
        <f t="shared" si="0"/>
        <v>#REF!</v>
      </c>
      <c r="G14" s="134">
        <f>'1'!$V26</f>
        <v>0</v>
      </c>
      <c r="H14" s="135">
        <f>'2'!$V26</f>
        <v>0</v>
      </c>
      <c r="I14" s="135">
        <f>'3'!$V26</f>
        <v>0</v>
      </c>
      <c r="J14" s="135">
        <f>'4'!$V26</f>
        <v>0</v>
      </c>
      <c r="K14" s="135">
        <f>'5'!$V26</f>
        <v>0</v>
      </c>
      <c r="L14" s="135">
        <f>'6'!$V26</f>
        <v>0</v>
      </c>
      <c r="M14" s="135">
        <f>'7'!$V26</f>
        <v>217.99999999999994</v>
      </c>
      <c r="N14" s="135">
        <f>'8'!$V26</f>
        <v>79.999999999999872</v>
      </c>
      <c r="O14" s="135">
        <f>'9'!$V26</f>
        <v>0</v>
      </c>
      <c r="P14" s="135">
        <f>'10'!$V26</f>
        <v>0</v>
      </c>
      <c r="Q14" s="135">
        <f>'11'!$V26</f>
        <v>84.999999999999943</v>
      </c>
      <c r="R14" s="135">
        <f>'12'!$V26</f>
        <v>0</v>
      </c>
      <c r="S14" s="135">
        <f>'13'!$V26</f>
        <v>0</v>
      </c>
      <c r="T14" s="135">
        <f>'14'!$V26</f>
        <v>0</v>
      </c>
      <c r="U14" s="135">
        <f>'15'!$V26</f>
        <v>30.000000000000053</v>
      </c>
      <c r="V14" s="135">
        <f>'16'!$V26</f>
        <v>435.00000000000006</v>
      </c>
      <c r="W14" s="135">
        <f>'17'!$V26</f>
        <v>0</v>
      </c>
      <c r="X14" s="135">
        <f>'18'!$V26</f>
        <v>0</v>
      </c>
      <c r="Y14" s="135">
        <f>'19'!$V26</f>
        <v>0</v>
      </c>
      <c r="Z14" s="135">
        <f>'20'!$V26</f>
        <v>0</v>
      </c>
      <c r="AA14" s="135" t="e">
        <f>#REF!</f>
        <v>#REF!</v>
      </c>
      <c r="AB14" s="135" t="e">
        <f>#REF!</f>
        <v>#REF!</v>
      </c>
      <c r="AC14" s="135" t="e">
        <f>#REF!</f>
        <v>#REF!</v>
      </c>
      <c r="AD14" s="135" t="e">
        <f>#REF!</f>
        <v>#REF!</v>
      </c>
      <c r="AE14" s="135" t="e">
        <f>#REF!</f>
        <v>#REF!</v>
      </c>
      <c r="AF14" s="135" t="e">
        <f>#REF!</f>
        <v>#REF!</v>
      </c>
      <c r="AG14" s="135" t="e">
        <f>#REF!</f>
        <v>#REF!</v>
      </c>
      <c r="AH14" s="135" t="e">
        <f>#REF!</f>
        <v>#REF!</v>
      </c>
      <c r="AI14" s="135" t="e">
        <f>#REF!</f>
        <v>#REF!</v>
      </c>
      <c r="AJ14" s="135" t="e">
        <f>#REF!</f>
        <v>#REF!</v>
      </c>
      <c r="AK14" s="136" t="e">
        <f>#REF!</f>
        <v>#REF!</v>
      </c>
    </row>
    <row r="15" spans="2:37" ht="16.5" thickBot="1">
      <c r="B15" s="244"/>
      <c r="C15" s="241"/>
      <c r="D15" s="159" t="s">
        <v>96</v>
      </c>
      <c r="E15" s="133"/>
      <c r="F15" s="173"/>
      <c r="G15" s="134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6"/>
    </row>
    <row r="16" spans="2:37" ht="16.5" thickBot="1">
      <c r="B16" s="245"/>
      <c r="C16" s="242"/>
      <c r="D16" s="149" t="s">
        <v>15</v>
      </c>
      <c r="E16" s="116" t="s">
        <v>81</v>
      </c>
      <c r="F16" s="174" t="e">
        <f>SUM(F7:F14)</f>
        <v>#REF!</v>
      </c>
      <c r="G16" s="160">
        <f t="shared" ref="G16:AK16" si="1">SUM(G7:G14)</f>
        <v>130.00000000000003</v>
      </c>
      <c r="H16" s="161">
        <f t="shared" si="1"/>
        <v>110.00000000000009</v>
      </c>
      <c r="I16" s="161">
        <f t="shared" si="1"/>
        <v>503.00000000000017</v>
      </c>
      <c r="J16" s="161">
        <f t="shared" si="1"/>
        <v>249.99999999999997</v>
      </c>
      <c r="K16" s="161">
        <f t="shared" si="1"/>
        <v>232.99999999999989</v>
      </c>
      <c r="L16" s="161">
        <f t="shared" si="1"/>
        <v>588.00000000000011</v>
      </c>
      <c r="M16" s="161">
        <f t="shared" si="1"/>
        <v>273</v>
      </c>
      <c r="N16" s="161">
        <f t="shared" si="1"/>
        <v>594.99999999999989</v>
      </c>
      <c r="O16" s="161">
        <f t="shared" si="1"/>
        <v>159.00000000000017</v>
      </c>
      <c r="P16" s="161">
        <f t="shared" si="1"/>
        <v>76.999999999999886</v>
      </c>
      <c r="Q16" s="161">
        <f t="shared" si="1"/>
        <v>415.00000000000006</v>
      </c>
      <c r="R16" s="161">
        <f t="shared" si="1"/>
        <v>494.99999999999989</v>
      </c>
      <c r="S16" s="161">
        <f t="shared" si="1"/>
        <v>294.00000000000011</v>
      </c>
      <c r="T16" s="161">
        <f t="shared" si="1"/>
        <v>565.00000000000023</v>
      </c>
      <c r="U16" s="161">
        <f t="shared" si="1"/>
        <v>178</v>
      </c>
      <c r="V16" s="161">
        <f t="shared" si="1"/>
        <v>688</v>
      </c>
      <c r="W16" s="161">
        <f t="shared" si="1"/>
        <v>405.00000000000006</v>
      </c>
      <c r="X16" s="161">
        <f t="shared" si="1"/>
        <v>389.99999999999989</v>
      </c>
      <c r="Y16" s="161">
        <f t="shared" si="1"/>
        <v>228.99999999999997</v>
      </c>
      <c r="Z16" s="161">
        <f t="shared" si="1"/>
        <v>0</v>
      </c>
      <c r="AA16" s="161" t="e">
        <f t="shared" si="1"/>
        <v>#REF!</v>
      </c>
      <c r="AB16" s="161" t="e">
        <f t="shared" si="1"/>
        <v>#REF!</v>
      </c>
      <c r="AC16" s="161" t="e">
        <f t="shared" si="1"/>
        <v>#REF!</v>
      </c>
      <c r="AD16" s="161" t="e">
        <f t="shared" si="1"/>
        <v>#REF!</v>
      </c>
      <c r="AE16" s="161" t="e">
        <f t="shared" si="1"/>
        <v>#REF!</v>
      </c>
      <c r="AF16" s="161" t="e">
        <f t="shared" si="1"/>
        <v>#REF!</v>
      </c>
      <c r="AG16" s="161" t="e">
        <f t="shared" si="1"/>
        <v>#REF!</v>
      </c>
      <c r="AH16" s="161" t="e">
        <f t="shared" si="1"/>
        <v>#REF!</v>
      </c>
      <c r="AI16" s="161" t="e">
        <f t="shared" si="1"/>
        <v>#REF!</v>
      </c>
      <c r="AJ16" s="161" t="e">
        <f t="shared" si="1"/>
        <v>#REF!</v>
      </c>
      <c r="AK16" s="162" t="e">
        <f t="shared" si="1"/>
        <v>#REF!</v>
      </c>
    </row>
    <row r="17" spans="2:37" ht="16.5" thickBot="1"/>
    <row r="18" spans="2:37" ht="16.5" thickBot="1">
      <c r="B18" s="148" t="s">
        <v>82</v>
      </c>
      <c r="C18" s="247" t="s">
        <v>77</v>
      </c>
      <c r="D18" s="248"/>
      <c r="E18" s="149" t="s">
        <v>78</v>
      </c>
      <c r="F18" s="150" t="s">
        <v>15</v>
      </c>
      <c r="G18" s="151">
        <v>1</v>
      </c>
      <c r="H18" s="152">
        <v>2</v>
      </c>
      <c r="I18" s="152">
        <v>3</v>
      </c>
      <c r="J18" s="152">
        <v>4</v>
      </c>
      <c r="K18" s="152">
        <v>5</v>
      </c>
      <c r="L18" s="152">
        <v>6</v>
      </c>
      <c r="M18" s="152">
        <v>7</v>
      </c>
      <c r="N18" s="152">
        <v>8</v>
      </c>
      <c r="O18" s="152">
        <v>9</v>
      </c>
      <c r="P18" s="152">
        <v>10</v>
      </c>
      <c r="Q18" s="152">
        <v>11</v>
      </c>
      <c r="R18" s="152">
        <v>12</v>
      </c>
      <c r="S18" s="152">
        <v>13</v>
      </c>
      <c r="T18" s="152">
        <v>14</v>
      </c>
      <c r="U18" s="152">
        <v>15</v>
      </c>
      <c r="V18" s="152">
        <v>16</v>
      </c>
      <c r="W18" s="152">
        <v>17</v>
      </c>
      <c r="X18" s="152">
        <v>18</v>
      </c>
      <c r="Y18" s="152">
        <v>19</v>
      </c>
      <c r="Z18" s="152">
        <v>20</v>
      </c>
      <c r="AA18" s="152">
        <v>21</v>
      </c>
      <c r="AB18" s="152">
        <v>22</v>
      </c>
      <c r="AC18" s="152">
        <v>23</v>
      </c>
      <c r="AD18" s="152">
        <v>24</v>
      </c>
      <c r="AE18" s="152">
        <v>25</v>
      </c>
      <c r="AF18" s="152">
        <v>26</v>
      </c>
      <c r="AG18" s="152">
        <v>27</v>
      </c>
      <c r="AH18" s="152">
        <v>28</v>
      </c>
      <c r="AI18" s="152">
        <v>29</v>
      </c>
      <c r="AJ18" s="152">
        <v>30</v>
      </c>
      <c r="AK18" s="153">
        <v>31</v>
      </c>
    </row>
    <row r="19" spans="2:37">
      <c r="B19" s="243" t="s">
        <v>84</v>
      </c>
      <c r="C19" s="236" t="s">
        <v>76</v>
      </c>
      <c r="D19" s="237"/>
      <c r="E19" s="117" t="s">
        <v>79</v>
      </c>
      <c r="F19" s="169" t="e">
        <f>SUM(G19:AK19)</f>
        <v>#REF!</v>
      </c>
      <c r="G19" s="122">
        <f>SUM('1'!$K$136:$K$147)</f>
        <v>6957</v>
      </c>
      <c r="H19" s="122">
        <f>SUM('2'!$K$136:$K$147)</f>
        <v>35000</v>
      </c>
      <c r="I19" s="122">
        <f>SUM('3'!$K$136:$K$147)</f>
        <v>25870</v>
      </c>
      <c r="J19" s="122">
        <f>SUM('4'!$K$136:$K$147)</f>
        <v>23929</v>
      </c>
      <c r="K19" s="122">
        <f>SUM('5'!$K$136:$K$147)</f>
        <v>15813</v>
      </c>
      <c r="L19" s="122">
        <f>SUM('6'!$K$136:$K$147)</f>
        <v>24000</v>
      </c>
      <c r="M19" s="122">
        <f>SUM('7'!$K$136:$K$147)</f>
        <v>32270</v>
      </c>
      <c r="N19" s="122">
        <f>SUM('8'!$K$136:$K$147)</f>
        <v>18417</v>
      </c>
      <c r="O19" s="122">
        <f>SUM('9'!$K$136:$K$147)</f>
        <v>17883</v>
      </c>
      <c r="P19" s="122">
        <f>SUM('10'!$K$136:$K$147)</f>
        <v>25500</v>
      </c>
      <c r="Q19" s="122">
        <f>SUM('11'!$K$136:$K$147)</f>
        <v>7577</v>
      </c>
      <c r="R19" s="122">
        <f>SUM('12'!$K$136:$K$147)</f>
        <v>32842</v>
      </c>
      <c r="S19" s="122">
        <f>SUM('13'!$K$136:$K$147)</f>
        <v>10424</v>
      </c>
      <c r="T19" s="122">
        <f>SUM('14'!$K$136:$K$147)</f>
        <v>25545</v>
      </c>
      <c r="U19" s="122">
        <f>SUM('15'!$K$136:$K$147)</f>
        <v>23640</v>
      </c>
      <c r="V19" s="122">
        <f>SUM('16'!$K$136:$K$147)</f>
        <v>15845</v>
      </c>
      <c r="W19" s="122">
        <f>SUM('17'!$K$136:$K$147)</f>
        <v>39000</v>
      </c>
      <c r="X19" s="122">
        <f>SUM('18'!$K$136:$K$147)</f>
        <v>30034</v>
      </c>
      <c r="Y19" s="122">
        <f>SUM('19'!$K$136:$K$147)</f>
        <v>26095</v>
      </c>
      <c r="Z19" s="122">
        <f>SUM('20'!$K$136:$K$147)</f>
        <v>0</v>
      </c>
      <c r="AA19" s="122" t="e">
        <f>SUM(#REF!)</f>
        <v>#REF!</v>
      </c>
      <c r="AB19" s="122" t="e">
        <f>SUM(#REF!)</f>
        <v>#REF!</v>
      </c>
      <c r="AC19" s="122" t="e">
        <f>SUM(#REF!)</f>
        <v>#REF!</v>
      </c>
      <c r="AD19" s="122" t="e">
        <f>SUM(#REF!)</f>
        <v>#REF!</v>
      </c>
      <c r="AE19" s="122" t="e">
        <f>SUM(#REF!)</f>
        <v>#REF!</v>
      </c>
      <c r="AF19" s="122" t="e">
        <f>SUM(#REF!)</f>
        <v>#REF!</v>
      </c>
      <c r="AG19" s="122" t="e">
        <f>SUM(#REF!)</f>
        <v>#REF!</v>
      </c>
      <c r="AH19" s="122" t="e">
        <f>SUM(#REF!)</f>
        <v>#REF!</v>
      </c>
      <c r="AI19" s="122" t="e">
        <f>SUM(#REF!)</f>
        <v>#REF!</v>
      </c>
      <c r="AJ19" s="122" t="e">
        <f>SUM(#REF!)</f>
        <v>#REF!</v>
      </c>
      <c r="AK19" s="122" t="e">
        <f>SUM(#REF!)</f>
        <v>#REF!</v>
      </c>
    </row>
    <row r="20" spans="2:37" ht="15.6" customHeight="1">
      <c r="B20" s="244"/>
      <c r="C20" s="238" t="s">
        <v>95</v>
      </c>
      <c r="D20" s="239"/>
      <c r="E20" s="121" t="s">
        <v>81</v>
      </c>
      <c r="F20" s="202" t="e">
        <f>SUM(G20:AK20)</f>
        <v>#REF!</v>
      </c>
      <c r="G20" s="199">
        <f>SUM('1'!$F$136:$F$147)</f>
        <v>112.81621621621622</v>
      </c>
      <c r="H20" s="199">
        <f>SUM('2'!$F$136:$F$147)</f>
        <v>567.56756756756761</v>
      </c>
      <c r="I20" s="199">
        <f>SUM('3'!$F$136:$F$147)</f>
        <v>337.43478260869563</v>
      </c>
      <c r="J20" s="199">
        <f>SUM('4'!$F$136:$F$147)</f>
        <v>358.935</v>
      </c>
      <c r="K20" s="199">
        <f>SUM('5'!$F$136:$F$147)</f>
        <v>237.19500000000002</v>
      </c>
      <c r="L20" s="199">
        <f>SUM('6'!$F$136:$F$147)</f>
        <v>360</v>
      </c>
      <c r="M20" s="199">
        <f>SUM('7'!$F$136:$F$147)</f>
        <v>420.91304347826087</v>
      </c>
      <c r="N20" s="199">
        <f>SUM('8'!$F$136:$F$147)</f>
        <v>298.65405405405409</v>
      </c>
      <c r="O20" s="199">
        <f>SUM('9'!$F$136:$F$147)</f>
        <v>289.99459459459456</v>
      </c>
      <c r="P20" s="199">
        <f>SUM('10'!$F$136:$F$147)</f>
        <v>413.51351351351354</v>
      </c>
      <c r="Q20" s="199">
        <f>SUM('11'!$F$136:$F$147)</f>
        <v>98.830434782608691</v>
      </c>
      <c r="R20" s="199">
        <f>SUM('12'!$F$136:$F$147)</f>
        <v>532.57297297297305</v>
      </c>
      <c r="S20" s="199">
        <f>SUM('13'!$F$136:$F$147)</f>
        <v>169.03783783783786</v>
      </c>
      <c r="T20" s="199">
        <f>SUM('14'!$F$136:$F$147)</f>
        <v>414.24324324324323</v>
      </c>
      <c r="U20" s="199">
        <f>SUM('15'!$F$136:$F$147)</f>
        <v>236.4</v>
      </c>
      <c r="V20" s="199">
        <f>SUM('16'!$F$136:$F$147)</f>
        <v>256.94594594594594</v>
      </c>
      <c r="W20" s="199">
        <f>SUM('17'!$F$136:$F$147)</f>
        <v>632.43243243243239</v>
      </c>
      <c r="X20" s="199">
        <f>SUM('18'!$F$136:$F$147)</f>
        <v>450.51</v>
      </c>
      <c r="Y20" s="199">
        <f>SUM('19'!$F$136:$F$147)</f>
        <v>340.36956521739131</v>
      </c>
      <c r="Z20" s="199">
        <f>SUM('20'!$F$136:$F$147)</f>
        <v>0</v>
      </c>
      <c r="AA20" s="199" t="e">
        <f>SUM(#REF!)</f>
        <v>#REF!</v>
      </c>
      <c r="AB20" s="199" t="e">
        <f>SUM(#REF!)</f>
        <v>#REF!</v>
      </c>
      <c r="AC20" s="199" t="e">
        <f>SUM(#REF!)</f>
        <v>#REF!</v>
      </c>
      <c r="AD20" s="199" t="e">
        <f>SUM(#REF!)</f>
        <v>#REF!</v>
      </c>
      <c r="AE20" s="199" t="e">
        <f>SUM(#REF!)</f>
        <v>#REF!</v>
      </c>
      <c r="AF20" s="199" t="e">
        <f>SUM(#REF!)</f>
        <v>#REF!</v>
      </c>
      <c r="AG20" s="199" t="e">
        <f>SUM(#REF!)</f>
        <v>#REF!</v>
      </c>
      <c r="AH20" s="199" t="e">
        <f>SUM(#REF!)</f>
        <v>#REF!</v>
      </c>
      <c r="AI20" s="199" t="e">
        <f>SUM(#REF!)</f>
        <v>#REF!</v>
      </c>
      <c r="AJ20" s="199" t="e">
        <f>SUM(#REF!)</f>
        <v>#REF!</v>
      </c>
      <c r="AK20" s="199" t="e">
        <f>SUM(#REF!)</f>
        <v>#REF!</v>
      </c>
    </row>
    <row r="21" spans="2:37" ht="18.600000000000001" customHeight="1">
      <c r="B21" s="244"/>
      <c r="C21" s="238" t="s">
        <v>80</v>
      </c>
      <c r="D21" s="239"/>
      <c r="E21" s="121" t="s">
        <v>81</v>
      </c>
      <c r="F21" s="170" t="e">
        <f t="shared" ref="F21" si="2">SUM(G21:AK21)</f>
        <v>#REF!</v>
      </c>
      <c r="G21" s="122">
        <f>SUM('1'!$D$136:$D$147)</f>
        <v>720</v>
      </c>
      <c r="H21" s="123">
        <f>SUM('2'!$D$136:$D$147)</f>
        <v>720</v>
      </c>
      <c r="I21" s="123">
        <f>SUM('3'!$D$136:$D$147)</f>
        <v>720</v>
      </c>
      <c r="J21" s="123">
        <f>SUM('4'!$D$136:$D$147)</f>
        <v>719.99999999999977</v>
      </c>
      <c r="K21" s="123">
        <f>SUM('5'!$D$136:$D$147)</f>
        <v>720</v>
      </c>
      <c r="L21" s="123">
        <f>SUM('6'!$D$136:$D$147)</f>
        <v>720</v>
      </c>
      <c r="M21" s="123">
        <f>SUM('7'!$D$136:$D$147)</f>
        <v>720</v>
      </c>
      <c r="N21" s="123">
        <f>SUM('8'!$D$136:$D$147)</f>
        <v>720</v>
      </c>
      <c r="O21" s="123">
        <f>SUM('9'!$D$136:$D$147)</f>
        <v>720</v>
      </c>
      <c r="P21" s="123">
        <f>SUM('10'!$D$136:$D$147)</f>
        <v>720</v>
      </c>
      <c r="Q21" s="123">
        <f>SUM('11'!$D$136:$D$147)</f>
        <v>720</v>
      </c>
      <c r="R21" s="123">
        <f>SUM('12'!$D$136:$D$147)</f>
        <v>719.99999999999989</v>
      </c>
      <c r="S21" s="123">
        <f>SUM('13'!$D$136:$D$147)</f>
        <v>720</v>
      </c>
      <c r="T21" s="123">
        <f>SUM('14'!$D$136:$D$147)</f>
        <v>720</v>
      </c>
      <c r="U21" s="123">
        <f>SUM('15'!$D$136:$D$147)</f>
        <v>719.99999999999977</v>
      </c>
      <c r="V21" s="123">
        <f>SUM('16'!$D$136:$D$147)</f>
        <v>720</v>
      </c>
      <c r="W21" s="123">
        <f>SUM('17'!$D$136:$D$147)</f>
        <v>720</v>
      </c>
      <c r="X21" s="123">
        <f>SUM('18'!$D$136:$D$147)</f>
        <v>720</v>
      </c>
      <c r="Y21" s="123">
        <f>SUM('19'!$D$136:$D$147)</f>
        <v>720</v>
      </c>
      <c r="Z21" s="123">
        <f>SUM('20'!$D$136:$D$147)</f>
        <v>0</v>
      </c>
      <c r="AA21" s="123" t="e">
        <f>SUM(#REF!)</f>
        <v>#REF!</v>
      </c>
      <c r="AB21" s="123" t="e">
        <f>SUM(#REF!)</f>
        <v>#REF!</v>
      </c>
      <c r="AC21" s="123" t="e">
        <f>SUM(#REF!)</f>
        <v>#REF!</v>
      </c>
      <c r="AD21" s="123" t="e">
        <f>SUM(#REF!)</f>
        <v>#REF!</v>
      </c>
      <c r="AE21" s="123" t="e">
        <f>SUM(#REF!)</f>
        <v>#REF!</v>
      </c>
      <c r="AF21" s="123" t="e">
        <f>SUM(#REF!)</f>
        <v>#REF!</v>
      </c>
      <c r="AG21" s="123" t="e">
        <f>SUM(#REF!)</f>
        <v>#REF!</v>
      </c>
      <c r="AH21" s="123" t="e">
        <f>SUM(#REF!)</f>
        <v>#REF!</v>
      </c>
      <c r="AI21" s="123" t="e">
        <f>SUM(#REF!)</f>
        <v>#REF!</v>
      </c>
      <c r="AJ21" s="123" t="e">
        <f>SUM(#REF!)</f>
        <v>#REF!</v>
      </c>
      <c r="AK21" s="124" t="e">
        <f>SUM(#REF!)</f>
        <v>#REF!</v>
      </c>
    </row>
    <row r="22" spans="2:37" ht="4.1500000000000004" customHeight="1">
      <c r="B22" s="244"/>
      <c r="C22" s="154"/>
      <c r="D22" s="155"/>
      <c r="E22" s="194"/>
      <c r="F22" s="195"/>
      <c r="G22" s="196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8"/>
    </row>
    <row r="23" spans="2:37" ht="13.15" customHeight="1">
      <c r="B23" s="244"/>
      <c r="C23" s="240" t="s">
        <v>26</v>
      </c>
      <c r="D23" s="156" t="s">
        <v>17</v>
      </c>
      <c r="E23" s="125" t="s">
        <v>81</v>
      </c>
      <c r="F23" s="171" t="e">
        <f t="shared" ref="F23:F30" si="3">SUM(G23:AK23)</f>
        <v>#REF!</v>
      </c>
      <c r="G23" s="126">
        <f>'1'!$V134</f>
        <v>320.00000000000006</v>
      </c>
      <c r="H23" s="127">
        <f>'2'!$V134</f>
        <v>50.000000000000099</v>
      </c>
      <c r="I23" s="127">
        <f>'3'!$V134</f>
        <v>279.99999999999994</v>
      </c>
      <c r="J23" s="127">
        <f>'4'!$V134</f>
        <v>229.99999999999994</v>
      </c>
      <c r="K23" s="127">
        <f>'5'!$V134</f>
        <v>19.999999999999929</v>
      </c>
      <c r="L23" s="127">
        <f>'6'!$V134</f>
        <v>239.99999999999994</v>
      </c>
      <c r="M23" s="127">
        <f>'7'!$V134</f>
        <v>124.00000000000001</v>
      </c>
      <c r="N23" s="127">
        <f>'8'!$V134</f>
        <v>49.999999999999822</v>
      </c>
      <c r="O23" s="127">
        <f>'9'!$V134</f>
        <v>189.99999999999994</v>
      </c>
      <c r="P23" s="127">
        <f>'10'!$V134</f>
        <v>175</v>
      </c>
      <c r="Q23" s="127">
        <f>'11'!$V134</f>
        <v>0</v>
      </c>
      <c r="R23" s="127">
        <f>'12'!$V134</f>
        <v>29.999999999999972</v>
      </c>
      <c r="S23" s="127">
        <f>'13'!$V134</f>
        <v>239.99999999999989</v>
      </c>
      <c r="T23" s="127">
        <f>'14'!$V134</f>
        <v>49.999999999999986</v>
      </c>
      <c r="U23" s="127">
        <f>'15'!$V134</f>
        <v>348</v>
      </c>
      <c r="V23" s="127">
        <f>'16'!$V134</f>
        <v>244</v>
      </c>
      <c r="W23" s="127">
        <f>'17'!$V134</f>
        <v>60.000000000000043</v>
      </c>
      <c r="X23" s="127">
        <f>'18'!$V134</f>
        <v>259</v>
      </c>
      <c r="Y23" s="127">
        <f>'19'!$V134</f>
        <v>350</v>
      </c>
      <c r="Z23" s="127">
        <f>'20'!$V134</f>
        <v>0</v>
      </c>
      <c r="AA23" s="127" t="e">
        <f>#REF!</f>
        <v>#REF!</v>
      </c>
      <c r="AB23" s="127" t="e">
        <f>#REF!</f>
        <v>#REF!</v>
      </c>
      <c r="AC23" s="127" t="e">
        <f>#REF!</f>
        <v>#REF!</v>
      </c>
      <c r="AD23" s="127" t="e">
        <f>#REF!</f>
        <v>#REF!</v>
      </c>
      <c r="AE23" s="127" t="e">
        <f>#REF!</f>
        <v>#REF!</v>
      </c>
      <c r="AF23" s="127" t="e">
        <f>#REF!</f>
        <v>#REF!</v>
      </c>
      <c r="AG23" s="127" t="e">
        <f>#REF!</f>
        <v>#REF!</v>
      </c>
      <c r="AH23" s="127" t="e">
        <f>#REF!</f>
        <v>#REF!</v>
      </c>
      <c r="AI23" s="127" t="e">
        <f>#REF!</f>
        <v>#REF!</v>
      </c>
      <c r="AJ23" s="127" t="e">
        <f>#REF!</f>
        <v>#REF!</v>
      </c>
      <c r="AK23" s="128" t="e">
        <f>#REF!</f>
        <v>#REF!</v>
      </c>
    </row>
    <row r="24" spans="2:37">
      <c r="B24" s="244"/>
      <c r="C24" s="241"/>
      <c r="D24" s="157" t="s">
        <v>18</v>
      </c>
      <c r="E24" s="129" t="s">
        <v>81</v>
      </c>
      <c r="F24" s="172" t="e">
        <f t="shared" si="3"/>
        <v>#REF!</v>
      </c>
      <c r="G24" s="130">
        <f>'1'!$V135</f>
        <v>0</v>
      </c>
      <c r="H24" s="131">
        <f>'2'!$V135</f>
        <v>13.999999999999989</v>
      </c>
      <c r="I24" s="131">
        <f>'3'!$V135</f>
        <v>0</v>
      </c>
      <c r="J24" s="131">
        <f>'4'!$V135</f>
        <v>0</v>
      </c>
      <c r="K24" s="131">
        <f>'5'!$V135</f>
        <v>0</v>
      </c>
      <c r="L24" s="131">
        <f>'6'!$V135</f>
        <v>0</v>
      </c>
      <c r="M24" s="131">
        <f>'7'!$V135</f>
        <v>0</v>
      </c>
      <c r="N24" s="131">
        <f>'8'!$V135</f>
        <v>0</v>
      </c>
      <c r="O24" s="131">
        <f>'9'!$V135</f>
        <v>0</v>
      </c>
      <c r="P24" s="131">
        <f>'10'!$V135</f>
        <v>15.999999999999982</v>
      </c>
      <c r="Q24" s="131">
        <f>'11'!$V135</f>
        <v>0</v>
      </c>
      <c r="R24" s="131">
        <f>'12'!$V135</f>
        <v>38.999999999999943</v>
      </c>
      <c r="S24" s="131">
        <f>'13'!$V135</f>
        <v>0</v>
      </c>
      <c r="T24" s="131">
        <f>'14'!$V135</f>
        <v>0</v>
      </c>
      <c r="U24" s="131">
        <f>'15'!$V135</f>
        <v>0</v>
      </c>
      <c r="V24" s="131">
        <f>'16'!$V135</f>
        <v>0</v>
      </c>
      <c r="W24" s="131">
        <f>'17'!$V135</f>
        <v>0</v>
      </c>
      <c r="X24" s="131">
        <f>'18'!$V135</f>
        <v>0</v>
      </c>
      <c r="Y24" s="131">
        <f>'19'!$V135</f>
        <v>31.00000000000021</v>
      </c>
      <c r="Z24" s="131">
        <f>'20'!$V135</f>
        <v>0</v>
      </c>
      <c r="AA24" s="131" t="e">
        <f>#REF!</f>
        <v>#REF!</v>
      </c>
      <c r="AB24" s="131" t="e">
        <f>#REF!</f>
        <v>#REF!</v>
      </c>
      <c r="AC24" s="131" t="e">
        <f>#REF!</f>
        <v>#REF!</v>
      </c>
      <c r="AD24" s="131" t="e">
        <f>#REF!</f>
        <v>#REF!</v>
      </c>
      <c r="AE24" s="131" t="e">
        <f>#REF!</f>
        <v>#REF!</v>
      </c>
      <c r="AF24" s="131" t="e">
        <f>#REF!</f>
        <v>#REF!</v>
      </c>
      <c r="AG24" s="131" t="e">
        <f>#REF!</f>
        <v>#REF!</v>
      </c>
      <c r="AH24" s="131" t="e">
        <f>#REF!</f>
        <v>#REF!</v>
      </c>
      <c r="AI24" s="131" t="e">
        <f>#REF!</f>
        <v>#REF!</v>
      </c>
      <c r="AJ24" s="131" t="e">
        <f>#REF!</f>
        <v>#REF!</v>
      </c>
      <c r="AK24" s="132" t="e">
        <f>#REF!</f>
        <v>#REF!</v>
      </c>
    </row>
    <row r="25" spans="2:37">
      <c r="B25" s="244"/>
      <c r="C25" s="241"/>
      <c r="D25" s="157" t="s">
        <v>19</v>
      </c>
      <c r="E25" s="129" t="s">
        <v>81</v>
      </c>
      <c r="F25" s="172" t="e">
        <f t="shared" si="3"/>
        <v>#REF!</v>
      </c>
      <c r="G25" s="130">
        <f>'1'!$V136</f>
        <v>245.00000000000003</v>
      </c>
      <c r="H25" s="131">
        <f>'2'!$V136</f>
        <v>65.999999999999645</v>
      </c>
      <c r="I25" s="131">
        <f>'3'!$V136</f>
        <v>60.000000000000021</v>
      </c>
      <c r="J25" s="131">
        <f>'4'!$V136</f>
        <v>89.999999999999957</v>
      </c>
      <c r="K25" s="131">
        <f>'5'!$V136</f>
        <v>500.00000000000011</v>
      </c>
      <c r="L25" s="131">
        <f>'6'!$V136</f>
        <v>15</v>
      </c>
      <c r="M25" s="131">
        <f>'7'!$V136</f>
        <v>0</v>
      </c>
      <c r="N25" s="131">
        <f>'8'!$V136</f>
        <v>261.99999999999989</v>
      </c>
      <c r="O25" s="131">
        <f>'9'!$V136</f>
        <v>179.99999999999997</v>
      </c>
      <c r="P25" s="131">
        <f>'10'!$V136</f>
        <v>63.999999999999929</v>
      </c>
      <c r="Q25" s="131">
        <f>'11'!$V136</f>
        <v>629.99999999999977</v>
      </c>
      <c r="R25" s="131">
        <f>'12'!$V136</f>
        <v>109.00000000000009</v>
      </c>
      <c r="S25" s="131">
        <f>'13'!$V136</f>
        <v>279.99999999999994</v>
      </c>
      <c r="T25" s="131">
        <f>'14'!$V136</f>
        <v>194.99999999999994</v>
      </c>
      <c r="U25" s="131">
        <f>'15'!$V136</f>
        <v>37.000000000000028</v>
      </c>
      <c r="V25" s="131">
        <f>'16'!$V136</f>
        <v>10</v>
      </c>
      <c r="W25" s="131">
        <f>'17'!$V136</f>
        <v>66.999999999999957</v>
      </c>
      <c r="X25" s="131">
        <f>'18'!$V136</f>
        <v>0</v>
      </c>
      <c r="Y25" s="131">
        <f>'19'!$V136</f>
        <v>0</v>
      </c>
      <c r="Z25" s="131">
        <f>'20'!$V136</f>
        <v>0</v>
      </c>
      <c r="AA25" s="131" t="e">
        <f>#REF!</f>
        <v>#REF!</v>
      </c>
      <c r="AB25" s="131" t="e">
        <f>#REF!</f>
        <v>#REF!</v>
      </c>
      <c r="AC25" s="131" t="e">
        <f>#REF!</f>
        <v>#REF!</v>
      </c>
      <c r="AD25" s="131" t="e">
        <f>#REF!</f>
        <v>#REF!</v>
      </c>
      <c r="AE25" s="131" t="e">
        <f>#REF!</f>
        <v>#REF!</v>
      </c>
      <c r="AF25" s="131" t="e">
        <f>#REF!</f>
        <v>#REF!</v>
      </c>
      <c r="AG25" s="131" t="e">
        <f>#REF!</f>
        <v>#REF!</v>
      </c>
      <c r="AH25" s="131" t="e">
        <f>#REF!</f>
        <v>#REF!</v>
      </c>
      <c r="AI25" s="131" t="e">
        <f>#REF!</f>
        <v>#REF!</v>
      </c>
      <c r="AJ25" s="131" t="e">
        <f>#REF!</f>
        <v>#REF!</v>
      </c>
      <c r="AK25" s="132" t="e">
        <f>#REF!</f>
        <v>#REF!</v>
      </c>
    </row>
    <row r="26" spans="2:37">
      <c r="B26" s="244"/>
      <c r="C26" s="241"/>
      <c r="D26" s="157" t="s">
        <v>20</v>
      </c>
      <c r="E26" s="129" t="s">
        <v>81</v>
      </c>
      <c r="F26" s="172" t="e">
        <f t="shared" si="3"/>
        <v>#REF!</v>
      </c>
      <c r="G26" s="130">
        <f>'1'!$V137</f>
        <v>0</v>
      </c>
      <c r="H26" s="131">
        <f>'2'!$V137</f>
        <v>0</v>
      </c>
      <c r="I26" s="131">
        <f>'3'!$V137</f>
        <v>20.000000000000007</v>
      </c>
      <c r="J26" s="131">
        <f>'4'!$V137</f>
        <v>0</v>
      </c>
      <c r="K26" s="131">
        <f>'5'!$V137</f>
        <v>0</v>
      </c>
      <c r="L26" s="131">
        <f>'6'!$V137</f>
        <v>0</v>
      </c>
      <c r="M26" s="131">
        <f>'7'!$V137</f>
        <v>0</v>
      </c>
      <c r="N26" s="131">
        <f>'8'!$V137</f>
        <v>0</v>
      </c>
      <c r="O26" s="131">
        <f>'9'!$V137</f>
        <v>57.999999999999957</v>
      </c>
      <c r="P26" s="131">
        <f>'10'!$V137</f>
        <v>21.000000000000007</v>
      </c>
      <c r="Q26" s="131">
        <f>'11'!$V137</f>
        <v>0</v>
      </c>
      <c r="R26" s="131">
        <f>'12'!$V137</f>
        <v>0</v>
      </c>
      <c r="S26" s="131">
        <f>'13'!$V137</f>
        <v>0</v>
      </c>
      <c r="T26" s="131">
        <f>'14'!$V137</f>
        <v>15.000000000000107</v>
      </c>
      <c r="U26" s="131">
        <f>'15'!$V137</f>
        <v>0</v>
      </c>
      <c r="V26" s="131">
        <f>'16'!$V137</f>
        <v>0</v>
      </c>
      <c r="W26" s="131">
        <f>'17'!$V137</f>
        <v>0</v>
      </c>
      <c r="X26" s="131">
        <f>'18'!$V137</f>
        <v>0</v>
      </c>
      <c r="Y26" s="131">
        <f>'19'!$V137</f>
        <v>0</v>
      </c>
      <c r="Z26" s="131">
        <f>'20'!$V137</f>
        <v>0</v>
      </c>
      <c r="AA26" s="131" t="e">
        <f>#REF!</f>
        <v>#REF!</v>
      </c>
      <c r="AB26" s="131" t="e">
        <f>#REF!</f>
        <v>#REF!</v>
      </c>
      <c r="AC26" s="131" t="e">
        <f>#REF!</f>
        <v>#REF!</v>
      </c>
      <c r="AD26" s="131" t="e">
        <f>#REF!</f>
        <v>#REF!</v>
      </c>
      <c r="AE26" s="131" t="e">
        <f>#REF!</f>
        <v>#REF!</v>
      </c>
      <c r="AF26" s="131" t="e">
        <f>#REF!</f>
        <v>#REF!</v>
      </c>
      <c r="AG26" s="131" t="e">
        <f>#REF!</f>
        <v>#REF!</v>
      </c>
      <c r="AH26" s="131" t="e">
        <f>#REF!</f>
        <v>#REF!</v>
      </c>
      <c r="AI26" s="131" t="e">
        <f>#REF!</f>
        <v>#REF!</v>
      </c>
      <c r="AJ26" s="131" t="e">
        <f>#REF!</f>
        <v>#REF!</v>
      </c>
      <c r="AK26" s="132" t="e">
        <f>#REF!</f>
        <v>#REF!</v>
      </c>
    </row>
    <row r="27" spans="2:37">
      <c r="B27" s="244"/>
      <c r="C27" s="241"/>
      <c r="D27" s="157" t="s">
        <v>27</v>
      </c>
      <c r="E27" s="129" t="s">
        <v>81</v>
      </c>
      <c r="F27" s="172" t="e">
        <f t="shared" si="3"/>
        <v>#REF!</v>
      </c>
      <c r="G27" s="130">
        <f>'1'!$V138</f>
        <v>0</v>
      </c>
      <c r="H27" s="131">
        <f>'2'!$V138</f>
        <v>0</v>
      </c>
      <c r="I27" s="131">
        <f>'3'!$V138</f>
        <v>0</v>
      </c>
      <c r="J27" s="131">
        <f>'4'!$V138</f>
        <v>0</v>
      </c>
      <c r="K27" s="131">
        <f>'5'!$V138</f>
        <v>0</v>
      </c>
      <c r="L27" s="131">
        <f>'6'!$V138</f>
        <v>0</v>
      </c>
      <c r="M27" s="131">
        <f>'7'!$V138</f>
        <v>0</v>
      </c>
      <c r="N27" s="131">
        <f>'8'!$V138</f>
        <v>0</v>
      </c>
      <c r="O27" s="131">
        <f>'9'!$V138</f>
        <v>0</v>
      </c>
      <c r="P27" s="131">
        <f>'10'!$V138</f>
        <v>0</v>
      </c>
      <c r="Q27" s="131">
        <f>'11'!$V138</f>
        <v>0</v>
      </c>
      <c r="R27" s="131">
        <f>'12'!$V138</f>
        <v>0</v>
      </c>
      <c r="S27" s="131">
        <f>'13'!$V138</f>
        <v>0</v>
      </c>
      <c r="T27" s="131">
        <f>'14'!$V138</f>
        <v>0</v>
      </c>
      <c r="U27" s="131">
        <f>'15'!$V138</f>
        <v>0</v>
      </c>
      <c r="V27" s="131">
        <f>'16'!$V138</f>
        <v>0</v>
      </c>
      <c r="W27" s="131">
        <f>'17'!$V138</f>
        <v>0</v>
      </c>
      <c r="X27" s="131">
        <f>'18'!$V138</f>
        <v>0</v>
      </c>
      <c r="Y27" s="131">
        <f>'19'!$V138</f>
        <v>0</v>
      </c>
      <c r="Z27" s="131">
        <f>'20'!$V138</f>
        <v>0</v>
      </c>
      <c r="AA27" s="131" t="e">
        <f>#REF!</f>
        <v>#REF!</v>
      </c>
      <c r="AB27" s="131" t="e">
        <f>#REF!</f>
        <v>#REF!</v>
      </c>
      <c r="AC27" s="131" t="e">
        <f>#REF!</f>
        <v>#REF!</v>
      </c>
      <c r="AD27" s="131" t="e">
        <f>#REF!</f>
        <v>#REF!</v>
      </c>
      <c r="AE27" s="131" t="e">
        <f>#REF!</f>
        <v>#REF!</v>
      </c>
      <c r="AF27" s="131" t="e">
        <f>#REF!</f>
        <v>#REF!</v>
      </c>
      <c r="AG27" s="131" t="e">
        <f>#REF!</f>
        <v>#REF!</v>
      </c>
      <c r="AH27" s="131" t="e">
        <f>#REF!</f>
        <v>#REF!</v>
      </c>
      <c r="AI27" s="131" t="e">
        <f>#REF!</f>
        <v>#REF!</v>
      </c>
      <c r="AJ27" s="131" t="e">
        <f>#REF!</f>
        <v>#REF!</v>
      </c>
      <c r="AK27" s="132" t="e">
        <f>#REF!</f>
        <v>#REF!</v>
      </c>
    </row>
    <row r="28" spans="2:37">
      <c r="B28" s="244"/>
      <c r="C28" s="241"/>
      <c r="D28" s="158" t="s">
        <v>21</v>
      </c>
      <c r="E28" s="129" t="s">
        <v>81</v>
      </c>
      <c r="F28" s="172" t="e">
        <f t="shared" si="3"/>
        <v>#REF!</v>
      </c>
      <c r="G28" s="130">
        <f>'1'!$V139</f>
        <v>0</v>
      </c>
      <c r="H28" s="131">
        <f>'2'!$V139</f>
        <v>0</v>
      </c>
      <c r="I28" s="131">
        <f>'3'!$V139</f>
        <v>0</v>
      </c>
      <c r="J28" s="131">
        <f>'4'!$V139</f>
        <v>0</v>
      </c>
      <c r="K28" s="131">
        <f>'5'!$V139</f>
        <v>0</v>
      </c>
      <c r="L28" s="131">
        <f>'6'!$V139</f>
        <v>0</v>
      </c>
      <c r="M28" s="131">
        <f>'7'!$V139</f>
        <v>0</v>
      </c>
      <c r="N28" s="131">
        <f>'8'!$V139</f>
        <v>0</v>
      </c>
      <c r="O28" s="131">
        <f>'9'!$V139</f>
        <v>0</v>
      </c>
      <c r="P28" s="131">
        <f>'10'!$V139</f>
        <v>0</v>
      </c>
      <c r="Q28" s="131">
        <f>'11'!$V139</f>
        <v>0</v>
      </c>
      <c r="R28" s="131">
        <f>'12'!$V139</f>
        <v>0</v>
      </c>
      <c r="S28" s="131">
        <f>'13'!$V139</f>
        <v>0</v>
      </c>
      <c r="T28" s="131">
        <f>'14'!$V139</f>
        <v>0</v>
      </c>
      <c r="U28" s="131">
        <f>'15'!$V139</f>
        <v>0</v>
      </c>
      <c r="V28" s="131">
        <f>'16'!$V139</f>
        <v>0</v>
      </c>
      <c r="W28" s="131">
        <f>'17'!$V139</f>
        <v>0</v>
      </c>
      <c r="X28" s="131">
        <f>'18'!$V139</f>
        <v>0</v>
      </c>
      <c r="Y28" s="131">
        <f>'19'!$V139</f>
        <v>0</v>
      </c>
      <c r="Z28" s="131">
        <f>'20'!$V139</f>
        <v>0</v>
      </c>
      <c r="AA28" s="131" t="e">
        <f>#REF!</f>
        <v>#REF!</v>
      </c>
      <c r="AB28" s="131" t="e">
        <f>#REF!</f>
        <v>#REF!</v>
      </c>
      <c r="AC28" s="131" t="e">
        <f>#REF!</f>
        <v>#REF!</v>
      </c>
      <c r="AD28" s="131" t="e">
        <f>#REF!</f>
        <v>#REF!</v>
      </c>
      <c r="AE28" s="131" t="e">
        <f>#REF!</f>
        <v>#REF!</v>
      </c>
      <c r="AF28" s="131" t="e">
        <f>#REF!</f>
        <v>#REF!</v>
      </c>
      <c r="AG28" s="131" t="e">
        <f>#REF!</f>
        <v>#REF!</v>
      </c>
      <c r="AH28" s="131" t="e">
        <f>#REF!</f>
        <v>#REF!</v>
      </c>
      <c r="AI28" s="131" t="e">
        <f>#REF!</f>
        <v>#REF!</v>
      </c>
      <c r="AJ28" s="131" t="e">
        <f>#REF!</f>
        <v>#REF!</v>
      </c>
      <c r="AK28" s="132" t="e">
        <f>#REF!</f>
        <v>#REF!</v>
      </c>
    </row>
    <row r="29" spans="2:37">
      <c r="B29" s="244"/>
      <c r="C29" s="241"/>
      <c r="D29" s="158" t="s">
        <v>39</v>
      </c>
      <c r="E29" s="129" t="s">
        <v>81</v>
      </c>
      <c r="F29" s="172" t="e">
        <f t="shared" si="3"/>
        <v>#REF!</v>
      </c>
      <c r="G29" s="130">
        <f>'1'!$V140</f>
        <v>0</v>
      </c>
      <c r="H29" s="131">
        <f>'2'!$V140</f>
        <v>0</v>
      </c>
      <c r="I29" s="131">
        <f>'3'!$V140</f>
        <v>0</v>
      </c>
      <c r="J29" s="131">
        <f>'4'!$V140</f>
        <v>0</v>
      </c>
      <c r="K29" s="131">
        <f>'5'!$V140</f>
        <v>0</v>
      </c>
      <c r="L29" s="131">
        <f>'6'!$V140</f>
        <v>0</v>
      </c>
      <c r="M29" s="131">
        <f>'7'!$V140</f>
        <v>0</v>
      </c>
      <c r="N29" s="131">
        <f>'8'!$V140</f>
        <v>0</v>
      </c>
      <c r="O29" s="131">
        <f>'9'!$V140</f>
        <v>0</v>
      </c>
      <c r="P29" s="131">
        <f>'10'!$V140</f>
        <v>0</v>
      </c>
      <c r="Q29" s="131">
        <f>'11'!$V140</f>
        <v>0</v>
      </c>
      <c r="R29" s="131">
        <f>'12'!$V140</f>
        <v>0</v>
      </c>
      <c r="S29" s="131">
        <f>'13'!$V140</f>
        <v>0</v>
      </c>
      <c r="T29" s="131">
        <f>'14'!$V140</f>
        <v>0</v>
      </c>
      <c r="U29" s="131">
        <f>'15'!$V140</f>
        <v>0</v>
      </c>
      <c r="V29" s="131">
        <f>'16'!$V140</f>
        <v>0</v>
      </c>
      <c r="W29" s="131">
        <f>'17'!$V140</f>
        <v>0</v>
      </c>
      <c r="X29" s="131">
        <f>'18'!$V140</f>
        <v>0</v>
      </c>
      <c r="Y29" s="131">
        <f>'19'!$V140</f>
        <v>0</v>
      </c>
      <c r="Z29" s="131">
        <f>'20'!$V140</f>
        <v>0</v>
      </c>
      <c r="AA29" s="131" t="e">
        <f>#REF!</f>
        <v>#REF!</v>
      </c>
      <c r="AB29" s="131" t="e">
        <f>#REF!</f>
        <v>#REF!</v>
      </c>
      <c r="AC29" s="131" t="e">
        <f>#REF!</f>
        <v>#REF!</v>
      </c>
      <c r="AD29" s="131" t="e">
        <f>#REF!</f>
        <v>#REF!</v>
      </c>
      <c r="AE29" s="131" t="e">
        <f>#REF!</f>
        <v>#REF!</v>
      </c>
      <c r="AF29" s="131" t="e">
        <f>#REF!</f>
        <v>#REF!</v>
      </c>
      <c r="AG29" s="131" t="e">
        <f>#REF!</f>
        <v>#REF!</v>
      </c>
      <c r="AH29" s="131" t="e">
        <f>#REF!</f>
        <v>#REF!</v>
      </c>
      <c r="AI29" s="131" t="e">
        <f>#REF!</f>
        <v>#REF!</v>
      </c>
      <c r="AJ29" s="131" t="e">
        <f>#REF!</f>
        <v>#REF!</v>
      </c>
      <c r="AK29" s="132" t="e">
        <f>#REF!</f>
        <v>#REF!</v>
      </c>
    </row>
    <row r="30" spans="2:37">
      <c r="B30" s="244"/>
      <c r="C30" s="241"/>
      <c r="D30" s="159" t="s">
        <v>22</v>
      </c>
      <c r="E30" s="133" t="s">
        <v>81</v>
      </c>
      <c r="F30" s="173" t="e">
        <f t="shared" si="3"/>
        <v>#REF!</v>
      </c>
      <c r="G30" s="134">
        <f>'1'!$V141</f>
        <v>0</v>
      </c>
      <c r="H30" s="135">
        <f>'2'!$V141</f>
        <v>0</v>
      </c>
      <c r="I30" s="135">
        <f>'3'!$V141</f>
        <v>0</v>
      </c>
      <c r="J30" s="135">
        <f>'4'!$V141</f>
        <v>0</v>
      </c>
      <c r="K30" s="135">
        <f>'5'!$V141</f>
        <v>0</v>
      </c>
      <c r="L30" s="135">
        <f>'6'!$V141</f>
        <v>0</v>
      </c>
      <c r="M30" s="135">
        <f>'7'!$V141</f>
        <v>101.99999999999994</v>
      </c>
      <c r="N30" s="135">
        <f>'8'!$V141</f>
        <v>0</v>
      </c>
      <c r="O30" s="135">
        <f>'9'!$V141</f>
        <v>0</v>
      </c>
      <c r="P30" s="135">
        <f>'10'!$V141</f>
        <v>0</v>
      </c>
      <c r="Q30" s="135">
        <f>'11'!$V141</f>
        <v>0</v>
      </c>
      <c r="R30" s="135">
        <f>'12'!$V141</f>
        <v>0</v>
      </c>
      <c r="S30" s="135">
        <f>'13'!$V141</f>
        <v>0</v>
      </c>
      <c r="T30" s="135">
        <f>'14'!$V141</f>
        <v>0</v>
      </c>
      <c r="U30" s="135">
        <f>'15'!$V141</f>
        <v>0</v>
      </c>
      <c r="V30" s="135">
        <f>'16'!$V141</f>
        <v>149.99999999999994</v>
      </c>
      <c r="W30" s="135">
        <f>'17'!$V141</f>
        <v>0</v>
      </c>
      <c r="X30" s="135">
        <f>'18'!$V141</f>
        <v>0</v>
      </c>
      <c r="Y30" s="135">
        <f>'19'!$V141</f>
        <v>0</v>
      </c>
      <c r="Z30" s="135">
        <f>'20'!$V141</f>
        <v>0</v>
      </c>
      <c r="AA30" s="135" t="e">
        <f>#REF!</f>
        <v>#REF!</v>
      </c>
      <c r="AB30" s="135" t="e">
        <f>#REF!</f>
        <v>#REF!</v>
      </c>
      <c r="AC30" s="135" t="e">
        <f>#REF!</f>
        <v>#REF!</v>
      </c>
      <c r="AD30" s="135" t="e">
        <f>#REF!</f>
        <v>#REF!</v>
      </c>
      <c r="AE30" s="135" t="e">
        <f>#REF!</f>
        <v>#REF!</v>
      </c>
      <c r="AF30" s="135" t="e">
        <f>#REF!</f>
        <v>#REF!</v>
      </c>
      <c r="AG30" s="135" t="e">
        <f>#REF!</f>
        <v>#REF!</v>
      </c>
      <c r="AH30" s="135" t="e">
        <f>#REF!</f>
        <v>#REF!</v>
      </c>
      <c r="AI30" s="135" t="e">
        <f>#REF!</f>
        <v>#REF!</v>
      </c>
      <c r="AJ30" s="135" t="e">
        <f>#REF!</f>
        <v>#REF!</v>
      </c>
      <c r="AK30" s="136" t="e">
        <f>#REF!</f>
        <v>#REF!</v>
      </c>
    </row>
    <row r="31" spans="2:37" ht="16.5" thickBot="1">
      <c r="B31" s="244"/>
      <c r="C31" s="241"/>
      <c r="D31" s="159" t="s">
        <v>96</v>
      </c>
      <c r="E31" s="133"/>
      <c r="F31" s="173"/>
      <c r="G31" s="134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6"/>
    </row>
    <row r="32" spans="2:37" ht="16.5" thickBot="1">
      <c r="B32" s="245"/>
      <c r="C32" s="242"/>
      <c r="D32" s="149" t="s">
        <v>15</v>
      </c>
      <c r="E32" s="116" t="s">
        <v>81</v>
      </c>
      <c r="F32" s="174" t="e">
        <f>SUM(F23:F30)</f>
        <v>#REF!</v>
      </c>
      <c r="G32" s="160">
        <f t="shared" ref="G32" si="4">SUM(G23:G30)</f>
        <v>565.00000000000011</v>
      </c>
      <c r="H32" s="161">
        <f t="shared" ref="H32" si="5">SUM(H23:H30)</f>
        <v>129.99999999999972</v>
      </c>
      <c r="I32" s="161">
        <f t="shared" ref="I32" si="6">SUM(I23:I30)</f>
        <v>359.99999999999994</v>
      </c>
      <c r="J32" s="161">
        <f t="shared" ref="J32" si="7">SUM(J23:J30)</f>
        <v>319.99999999999989</v>
      </c>
      <c r="K32" s="161">
        <f t="shared" ref="K32" si="8">SUM(K23:K30)</f>
        <v>520</v>
      </c>
      <c r="L32" s="161">
        <f t="shared" ref="L32" si="9">SUM(L23:L30)</f>
        <v>254.99999999999994</v>
      </c>
      <c r="M32" s="161">
        <f t="shared" ref="M32" si="10">SUM(M23:M30)</f>
        <v>225.99999999999994</v>
      </c>
      <c r="N32" s="161">
        <f t="shared" ref="N32" si="11">SUM(N23:N30)</f>
        <v>311.99999999999972</v>
      </c>
      <c r="O32" s="161">
        <f t="shared" ref="O32" si="12">SUM(O23:O30)</f>
        <v>427.99999999999983</v>
      </c>
      <c r="P32" s="161">
        <f t="shared" ref="P32" si="13">SUM(P23:P30)</f>
        <v>275.99999999999989</v>
      </c>
      <c r="Q32" s="161">
        <f t="shared" ref="Q32" si="14">SUM(Q23:Q30)</f>
        <v>629.99999999999977</v>
      </c>
      <c r="R32" s="161">
        <f t="shared" ref="R32" si="15">SUM(R23:R30)</f>
        <v>178</v>
      </c>
      <c r="S32" s="161">
        <f t="shared" ref="S32" si="16">SUM(S23:S30)</f>
        <v>519.99999999999977</v>
      </c>
      <c r="T32" s="161">
        <f t="shared" ref="T32" si="17">SUM(T23:T30)</f>
        <v>260.00000000000006</v>
      </c>
      <c r="U32" s="161">
        <f t="shared" ref="U32" si="18">SUM(U23:U30)</f>
        <v>385</v>
      </c>
      <c r="V32" s="161">
        <f t="shared" ref="V32" si="19">SUM(V23:V30)</f>
        <v>403.99999999999994</v>
      </c>
      <c r="W32" s="161">
        <f t="shared" ref="W32" si="20">SUM(W23:W30)</f>
        <v>127</v>
      </c>
      <c r="X32" s="161">
        <f t="shared" ref="X32" si="21">SUM(X23:X30)</f>
        <v>259</v>
      </c>
      <c r="Y32" s="161">
        <f t="shared" ref="Y32" si="22">SUM(Y23:Y30)</f>
        <v>381.00000000000023</v>
      </c>
      <c r="Z32" s="161">
        <f t="shared" ref="Z32" si="23">SUM(Z23:Z30)</f>
        <v>0</v>
      </c>
      <c r="AA32" s="161" t="e">
        <f t="shared" ref="AA32" si="24">SUM(AA23:AA30)</f>
        <v>#REF!</v>
      </c>
      <c r="AB32" s="161" t="e">
        <f t="shared" ref="AB32" si="25">SUM(AB23:AB30)</f>
        <v>#REF!</v>
      </c>
      <c r="AC32" s="161" t="e">
        <f t="shared" ref="AC32" si="26">SUM(AC23:AC30)</f>
        <v>#REF!</v>
      </c>
      <c r="AD32" s="161" t="e">
        <f t="shared" ref="AD32" si="27">SUM(AD23:AD30)</f>
        <v>#REF!</v>
      </c>
      <c r="AE32" s="161" t="e">
        <f t="shared" ref="AE32" si="28">SUM(AE23:AE30)</f>
        <v>#REF!</v>
      </c>
      <c r="AF32" s="161" t="e">
        <f t="shared" ref="AF32" si="29">SUM(AF23:AF30)</f>
        <v>#REF!</v>
      </c>
      <c r="AG32" s="161" t="e">
        <f t="shared" ref="AG32" si="30">SUM(AG23:AG30)</f>
        <v>#REF!</v>
      </c>
      <c r="AH32" s="161" t="e">
        <f t="shared" ref="AH32" si="31">SUM(AH23:AH30)</f>
        <v>#REF!</v>
      </c>
      <c r="AI32" s="161" t="e">
        <f t="shared" ref="AI32" si="32">SUM(AI23:AI30)</f>
        <v>#REF!</v>
      </c>
      <c r="AJ32" s="161" t="e">
        <f t="shared" ref="AJ32" si="33">SUM(AJ23:AJ30)</f>
        <v>#REF!</v>
      </c>
      <c r="AK32" s="162" t="e">
        <f t="shared" ref="AK32" si="34">SUM(AK23:AK30)</f>
        <v>#REF!</v>
      </c>
    </row>
    <row r="33" spans="2:37" ht="16.5" thickBot="1"/>
    <row r="34" spans="2:37" ht="16.5" thickBot="1">
      <c r="B34" s="148" t="s">
        <v>82</v>
      </c>
      <c r="C34" s="247" t="s">
        <v>77</v>
      </c>
      <c r="D34" s="248"/>
      <c r="E34" s="149" t="s">
        <v>78</v>
      </c>
      <c r="F34" s="150" t="s">
        <v>15</v>
      </c>
      <c r="G34" s="151">
        <v>1</v>
      </c>
      <c r="H34" s="152">
        <v>2</v>
      </c>
      <c r="I34" s="152">
        <v>3</v>
      </c>
      <c r="J34" s="152">
        <v>4</v>
      </c>
      <c r="K34" s="152">
        <v>5</v>
      </c>
      <c r="L34" s="152">
        <v>6</v>
      </c>
      <c r="M34" s="152">
        <v>7</v>
      </c>
      <c r="N34" s="152">
        <v>8</v>
      </c>
      <c r="O34" s="152">
        <v>9</v>
      </c>
      <c r="P34" s="152">
        <v>10</v>
      </c>
      <c r="Q34" s="152">
        <v>11</v>
      </c>
      <c r="R34" s="152">
        <v>12</v>
      </c>
      <c r="S34" s="152">
        <v>13</v>
      </c>
      <c r="T34" s="152">
        <v>14</v>
      </c>
      <c r="U34" s="152">
        <v>15</v>
      </c>
      <c r="V34" s="152">
        <v>16</v>
      </c>
      <c r="W34" s="152">
        <v>17</v>
      </c>
      <c r="X34" s="152">
        <v>18</v>
      </c>
      <c r="Y34" s="152">
        <v>19</v>
      </c>
      <c r="Z34" s="152">
        <v>20</v>
      </c>
      <c r="AA34" s="152">
        <v>21</v>
      </c>
      <c r="AB34" s="152">
        <v>22</v>
      </c>
      <c r="AC34" s="152">
        <v>23</v>
      </c>
      <c r="AD34" s="152">
        <v>24</v>
      </c>
      <c r="AE34" s="152">
        <v>25</v>
      </c>
      <c r="AF34" s="152">
        <v>26</v>
      </c>
      <c r="AG34" s="152">
        <v>27</v>
      </c>
      <c r="AH34" s="152">
        <v>28</v>
      </c>
      <c r="AI34" s="152">
        <v>29</v>
      </c>
      <c r="AJ34" s="152">
        <v>30</v>
      </c>
      <c r="AK34" s="153">
        <v>31</v>
      </c>
    </row>
    <row r="35" spans="2:37">
      <c r="B35" s="243" t="s">
        <v>85</v>
      </c>
      <c r="C35" s="236" t="s">
        <v>76</v>
      </c>
      <c r="D35" s="237"/>
      <c r="E35" s="117" t="s">
        <v>79</v>
      </c>
      <c r="F35" s="169" t="e">
        <f>SUM(G35:AK35)</f>
        <v>#REF!</v>
      </c>
      <c r="G35" s="118">
        <f>G3+G19</f>
        <v>47174</v>
      </c>
      <c r="H35" s="119">
        <f t="shared" ref="H35:AK35" si="35">H3+H19</f>
        <v>70009</v>
      </c>
      <c r="I35" s="119">
        <f t="shared" si="35"/>
        <v>39967</v>
      </c>
      <c r="J35" s="119">
        <f t="shared" si="35"/>
        <v>55396</v>
      </c>
      <c r="K35" s="119">
        <f t="shared" si="35"/>
        <v>49151</v>
      </c>
      <c r="L35" s="119">
        <f t="shared" si="35"/>
        <v>35347</v>
      </c>
      <c r="M35" s="119">
        <f t="shared" si="35"/>
        <v>64770</v>
      </c>
      <c r="N35" s="119">
        <f t="shared" si="35"/>
        <v>26397</v>
      </c>
      <c r="O35" s="119">
        <f t="shared" si="35"/>
        <v>48474</v>
      </c>
      <c r="P35" s="119">
        <f t="shared" si="35"/>
        <v>43435</v>
      </c>
      <c r="Q35" s="119">
        <f t="shared" si="35"/>
        <v>31177</v>
      </c>
      <c r="R35" s="119">
        <f t="shared" si="35"/>
        <v>53886</v>
      </c>
      <c r="S35" s="119">
        <f t="shared" si="35"/>
        <v>36812</v>
      </c>
      <c r="T35" s="119">
        <f t="shared" si="35"/>
        <v>35931</v>
      </c>
      <c r="U35" s="119">
        <f t="shared" si="35"/>
        <v>57120</v>
      </c>
      <c r="V35" s="119">
        <f t="shared" si="35"/>
        <v>18374</v>
      </c>
      <c r="W35" s="119">
        <f t="shared" si="35"/>
        <v>53730</v>
      </c>
      <c r="X35" s="119">
        <f t="shared" si="35"/>
        <v>48711</v>
      </c>
      <c r="Y35" s="119">
        <f t="shared" si="35"/>
        <v>63395</v>
      </c>
      <c r="Z35" s="119">
        <f t="shared" si="35"/>
        <v>0</v>
      </c>
      <c r="AA35" s="119" t="e">
        <f t="shared" si="35"/>
        <v>#REF!</v>
      </c>
      <c r="AB35" s="119" t="e">
        <f t="shared" si="35"/>
        <v>#REF!</v>
      </c>
      <c r="AC35" s="119" t="e">
        <f t="shared" si="35"/>
        <v>#REF!</v>
      </c>
      <c r="AD35" s="119" t="e">
        <f t="shared" si="35"/>
        <v>#REF!</v>
      </c>
      <c r="AE35" s="119" t="e">
        <f t="shared" si="35"/>
        <v>#REF!</v>
      </c>
      <c r="AF35" s="119" t="e">
        <f t="shared" si="35"/>
        <v>#REF!</v>
      </c>
      <c r="AG35" s="119" t="e">
        <f t="shared" si="35"/>
        <v>#REF!</v>
      </c>
      <c r="AH35" s="119" t="e">
        <f t="shared" si="35"/>
        <v>#REF!</v>
      </c>
      <c r="AI35" s="119" t="e">
        <f t="shared" si="35"/>
        <v>#REF!</v>
      </c>
      <c r="AJ35" s="119" t="e">
        <f t="shared" si="35"/>
        <v>#REF!</v>
      </c>
      <c r="AK35" s="120" t="e">
        <f t="shared" si="35"/>
        <v>#REF!</v>
      </c>
    </row>
    <row r="36" spans="2:37">
      <c r="B36" s="244"/>
      <c r="C36" s="238" t="s">
        <v>95</v>
      </c>
      <c r="D36" s="239"/>
      <c r="E36" s="121" t="s">
        <v>81</v>
      </c>
      <c r="F36" s="202" t="e">
        <f>SUM(G36:AK36)</f>
        <v>#REF!</v>
      </c>
      <c r="G36" s="203">
        <f>G4+G20</f>
        <v>716.07121621621627</v>
      </c>
      <c r="H36" s="203">
        <f t="shared" ref="H36:AK36" si="36">H4+H20</f>
        <v>1135.2810810810811</v>
      </c>
      <c r="I36" s="203">
        <f t="shared" si="36"/>
        <v>566.03478260869565</v>
      </c>
      <c r="J36" s="203">
        <f t="shared" si="36"/>
        <v>769.37413043478261</v>
      </c>
      <c r="K36" s="203">
        <f t="shared" si="36"/>
        <v>737.26499999999999</v>
      </c>
      <c r="L36" s="203">
        <f t="shared" si="36"/>
        <v>530.20499999999993</v>
      </c>
      <c r="M36" s="203">
        <f t="shared" si="36"/>
        <v>844.82608695652175</v>
      </c>
      <c r="N36" s="203">
        <f t="shared" si="36"/>
        <v>428.0594594594595</v>
      </c>
      <c r="O36" s="203">
        <f t="shared" si="36"/>
        <v>748.85959459459457</v>
      </c>
      <c r="P36" s="203">
        <f t="shared" si="36"/>
        <v>704.35135135135135</v>
      </c>
      <c r="Q36" s="203">
        <f t="shared" si="36"/>
        <v>406.65652173913043</v>
      </c>
      <c r="R36" s="203">
        <f t="shared" si="36"/>
        <v>743.0129729729731</v>
      </c>
      <c r="S36" s="203">
        <f t="shared" si="36"/>
        <v>596.95135135135138</v>
      </c>
      <c r="T36" s="203">
        <f t="shared" si="36"/>
        <v>582.66486486486485</v>
      </c>
      <c r="U36" s="203">
        <f t="shared" si="36"/>
        <v>779.31891891891894</v>
      </c>
      <c r="V36" s="203">
        <f t="shared" si="36"/>
        <v>294.88094594594594</v>
      </c>
      <c r="W36" s="203">
        <f t="shared" si="36"/>
        <v>871.29729729729729</v>
      </c>
      <c r="X36" s="203">
        <f t="shared" si="36"/>
        <v>730.66499999999996</v>
      </c>
      <c r="Y36" s="203">
        <f t="shared" si="36"/>
        <v>826.89130434782601</v>
      </c>
      <c r="Z36" s="203">
        <f t="shared" si="36"/>
        <v>0</v>
      </c>
      <c r="AA36" s="203" t="e">
        <f t="shared" si="36"/>
        <v>#REF!</v>
      </c>
      <c r="AB36" s="203" t="e">
        <f t="shared" si="36"/>
        <v>#REF!</v>
      </c>
      <c r="AC36" s="203" t="e">
        <f t="shared" si="36"/>
        <v>#REF!</v>
      </c>
      <c r="AD36" s="203" t="e">
        <f t="shared" si="36"/>
        <v>#REF!</v>
      </c>
      <c r="AE36" s="203" t="e">
        <f t="shared" si="36"/>
        <v>#REF!</v>
      </c>
      <c r="AF36" s="203" t="e">
        <f t="shared" si="36"/>
        <v>#REF!</v>
      </c>
      <c r="AG36" s="203" t="e">
        <f t="shared" si="36"/>
        <v>#REF!</v>
      </c>
      <c r="AH36" s="203" t="e">
        <f t="shared" si="36"/>
        <v>#REF!</v>
      </c>
      <c r="AI36" s="203" t="e">
        <f t="shared" si="36"/>
        <v>#REF!</v>
      </c>
      <c r="AJ36" s="203" t="e">
        <f t="shared" si="36"/>
        <v>#REF!</v>
      </c>
      <c r="AK36" s="203" t="e">
        <f t="shared" si="36"/>
        <v>#REF!</v>
      </c>
    </row>
    <row r="37" spans="2:37">
      <c r="B37" s="244"/>
      <c r="C37" s="238" t="s">
        <v>80</v>
      </c>
      <c r="D37" s="239"/>
      <c r="E37" s="121" t="s">
        <v>81</v>
      </c>
      <c r="F37" s="170" t="e">
        <f t="shared" ref="F37" si="37">SUM(G37:AK37)</f>
        <v>#REF!</v>
      </c>
      <c r="G37" s="122">
        <f t="shared" ref="G37:AK37" si="38">G5+G21</f>
        <v>1440</v>
      </c>
      <c r="H37" s="123">
        <f t="shared" si="38"/>
        <v>1440</v>
      </c>
      <c r="I37" s="123">
        <f t="shared" si="38"/>
        <v>1440</v>
      </c>
      <c r="J37" s="123">
        <f t="shared" si="38"/>
        <v>1439.9999999999998</v>
      </c>
      <c r="K37" s="123">
        <f t="shared" si="38"/>
        <v>1440</v>
      </c>
      <c r="L37" s="123">
        <f t="shared" si="38"/>
        <v>1440</v>
      </c>
      <c r="M37" s="123">
        <f t="shared" si="38"/>
        <v>1440</v>
      </c>
      <c r="N37" s="123">
        <f t="shared" si="38"/>
        <v>1440</v>
      </c>
      <c r="O37" s="123">
        <f t="shared" si="38"/>
        <v>1440</v>
      </c>
      <c r="P37" s="123">
        <f t="shared" si="38"/>
        <v>1117</v>
      </c>
      <c r="Q37" s="123">
        <f t="shared" si="38"/>
        <v>1440</v>
      </c>
      <c r="R37" s="123">
        <f t="shared" si="38"/>
        <v>1440</v>
      </c>
      <c r="S37" s="123">
        <f t="shared" si="38"/>
        <v>1440</v>
      </c>
      <c r="T37" s="123">
        <f t="shared" si="38"/>
        <v>1440</v>
      </c>
      <c r="U37" s="123">
        <f t="shared" si="38"/>
        <v>1439.9999999999998</v>
      </c>
      <c r="V37" s="123">
        <f t="shared" si="38"/>
        <v>1440</v>
      </c>
      <c r="W37" s="123">
        <f t="shared" si="38"/>
        <v>1440</v>
      </c>
      <c r="X37" s="123">
        <f t="shared" si="38"/>
        <v>1440</v>
      </c>
      <c r="Y37" s="123">
        <f t="shared" si="38"/>
        <v>1440</v>
      </c>
      <c r="Z37" s="123">
        <f t="shared" si="38"/>
        <v>0</v>
      </c>
      <c r="AA37" s="123" t="e">
        <f t="shared" si="38"/>
        <v>#REF!</v>
      </c>
      <c r="AB37" s="123" t="e">
        <f t="shared" si="38"/>
        <v>#REF!</v>
      </c>
      <c r="AC37" s="123" t="e">
        <f t="shared" si="38"/>
        <v>#REF!</v>
      </c>
      <c r="AD37" s="123" t="e">
        <f t="shared" si="38"/>
        <v>#REF!</v>
      </c>
      <c r="AE37" s="123" t="e">
        <f t="shared" si="38"/>
        <v>#REF!</v>
      </c>
      <c r="AF37" s="123" t="e">
        <f t="shared" si="38"/>
        <v>#REF!</v>
      </c>
      <c r="AG37" s="123" t="e">
        <f t="shared" si="38"/>
        <v>#REF!</v>
      </c>
      <c r="AH37" s="123" t="e">
        <f t="shared" si="38"/>
        <v>#REF!</v>
      </c>
      <c r="AI37" s="123" t="e">
        <f t="shared" si="38"/>
        <v>#REF!</v>
      </c>
      <c r="AJ37" s="123" t="e">
        <f t="shared" si="38"/>
        <v>#REF!</v>
      </c>
      <c r="AK37" s="124" t="e">
        <f t="shared" si="38"/>
        <v>#REF!</v>
      </c>
    </row>
    <row r="38" spans="2:37" ht="6.6" customHeight="1">
      <c r="B38" s="244"/>
      <c r="C38" s="154"/>
      <c r="D38" s="155"/>
      <c r="E38" s="194"/>
      <c r="F38" s="195"/>
      <c r="G38" s="196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8"/>
    </row>
    <row r="39" spans="2:37">
      <c r="B39" s="244"/>
      <c r="C39" s="240" t="s">
        <v>26</v>
      </c>
      <c r="D39" s="156" t="s">
        <v>17</v>
      </c>
      <c r="E39" s="125" t="s">
        <v>81</v>
      </c>
      <c r="F39" s="171" t="e">
        <f t="shared" ref="F39:F46" si="39">SUM(G39:AK39)</f>
        <v>#REF!</v>
      </c>
      <c r="G39" s="126">
        <f t="shared" ref="G39:AK39" si="40">G7+G23</f>
        <v>340.00000000000017</v>
      </c>
      <c r="H39" s="127">
        <f t="shared" si="40"/>
        <v>100.00000000000016</v>
      </c>
      <c r="I39" s="127">
        <f t="shared" si="40"/>
        <v>646.00000000000011</v>
      </c>
      <c r="J39" s="127">
        <f t="shared" si="40"/>
        <v>280</v>
      </c>
      <c r="K39" s="127">
        <f t="shared" si="40"/>
        <v>39.999999999999858</v>
      </c>
      <c r="L39" s="127">
        <f t="shared" si="40"/>
        <v>348.00000000000006</v>
      </c>
      <c r="M39" s="127">
        <f t="shared" si="40"/>
        <v>174</v>
      </c>
      <c r="N39" s="127">
        <f t="shared" si="40"/>
        <v>490.00000000000011</v>
      </c>
      <c r="O39" s="127">
        <f t="shared" si="40"/>
        <v>210.00000000000003</v>
      </c>
      <c r="P39" s="127">
        <f t="shared" si="40"/>
        <v>225</v>
      </c>
      <c r="Q39" s="127">
        <f t="shared" si="40"/>
        <v>190.00000000000011</v>
      </c>
      <c r="R39" s="127">
        <f t="shared" si="40"/>
        <v>109.99999999999986</v>
      </c>
      <c r="S39" s="127">
        <f t="shared" si="40"/>
        <v>295.99999999999994</v>
      </c>
      <c r="T39" s="127">
        <f t="shared" si="40"/>
        <v>109.99999999999977</v>
      </c>
      <c r="U39" s="127">
        <f t="shared" si="40"/>
        <v>398.00000000000006</v>
      </c>
      <c r="V39" s="127">
        <f t="shared" si="40"/>
        <v>487</v>
      </c>
      <c r="W39" s="127">
        <f t="shared" si="40"/>
        <v>320.00000000000017</v>
      </c>
      <c r="X39" s="127">
        <f t="shared" si="40"/>
        <v>648.99999999999989</v>
      </c>
      <c r="Y39" s="127">
        <f t="shared" si="40"/>
        <v>422.00000000000006</v>
      </c>
      <c r="Z39" s="127">
        <f t="shared" si="40"/>
        <v>0</v>
      </c>
      <c r="AA39" s="127" t="e">
        <f t="shared" si="40"/>
        <v>#REF!</v>
      </c>
      <c r="AB39" s="127" t="e">
        <f t="shared" si="40"/>
        <v>#REF!</v>
      </c>
      <c r="AC39" s="127" t="e">
        <f t="shared" si="40"/>
        <v>#REF!</v>
      </c>
      <c r="AD39" s="127" t="e">
        <f t="shared" si="40"/>
        <v>#REF!</v>
      </c>
      <c r="AE39" s="127" t="e">
        <f t="shared" si="40"/>
        <v>#REF!</v>
      </c>
      <c r="AF39" s="127" t="e">
        <f t="shared" si="40"/>
        <v>#REF!</v>
      </c>
      <c r="AG39" s="127" t="e">
        <f t="shared" si="40"/>
        <v>#REF!</v>
      </c>
      <c r="AH39" s="127" t="e">
        <f t="shared" si="40"/>
        <v>#REF!</v>
      </c>
      <c r="AI39" s="127" t="e">
        <f t="shared" si="40"/>
        <v>#REF!</v>
      </c>
      <c r="AJ39" s="127" t="e">
        <f t="shared" si="40"/>
        <v>#REF!</v>
      </c>
      <c r="AK39" s="128" t="e">
        <f t="shared" si="40"/>
        <v>#REF!</v>
      </c>
    </row>
    <row r="40" spans="2:37" ht="13.9" customHeight="1">
      <c r="B40" s="244"/>
      <c r="C40" s="241"/>
      <c r="D40" s="157" t="s">
        <v>18</v>
      </c>
      <c r="E40" s="129" t="s">
        <v>81</v>
      </c>
      <c r="F40" s="172" t="e">
        <f t="shared" si="39"/>
        <v>#REF!</v>
      </c>
      <c r="G40" s="130">
        <f t="shared" ref="G40:AK40" si="41">G8+G24</f>
        <v>0</v>
      </c>
      <c r="H40" s="131">
        <f t="shared" si="41"/>
        <v>13.999999999999989</v>
      </c>
      <c r="I40" s="131">
        <f t="shared" si="41"/>
        <v>0</v>
      </c>
      <c r="J40" s="131">
        <f t="shared" si="41"/>
        <v>15.000000000000027</v>
      </c>
      <c r="K40" s="131">
        <f t="shared" si="41"/>
        <v>14.999999999999947</v>
      </c>
      <c r="L40" s="131">
        <f t="shared" si="41"/>
        <v>0</v>
      </c>
      <c r="M40" s="131">
        <f t="shared" si="41"/>
        <v>0</v>
      </c>
      <c r="N40" s="131">
        <f t="shared" si="41"/>
        <v>0</v>
      </c>
      <c r="O40" s="131">
        <f t="shared" si="41"/>
        <v>0</v>
      </c>
      <c r="P40" s="131">
        <f t="shared" si="41"/>
        <v>15.999999999999982</v>
      </c>
      <c r="Q40" s="131">
        <f t="shared" si="41"/>
        <v>19.999999999999929</v>
      </c>
      <c r="R40" s="131">
        <f t="shared" si="41"/>
        <v>108.99999999999986</v>
      </c>
      <c r="S40" s="131">
        <f t="shared" si="41"/>
        <v>0</v>
      </c>
      <c r="T40" s="131">
        <f t="shared" si="41"/>
        <v>51.000000000000142</v>
      </c>
      <c r="U40" s="131">
        <f t="shared" si="41"/>
        <v>29.999999999999893</v>
      </c>
      <c r="V40" s="131">
        <f t="shared" si="41"/>
        <v>0</v>
      </c>
      <c r="W40" s="131">
        <f t="shared" si="41"/>
        <v>0</v>
      </c>
      <c r="X40" s="131">
        <f t="shared" si="41"/>
        <v>0</v>
      </c>
      <c r="Y40" s="131">
        <f t="shared" si="41"/>
        <v>56.000000000000121</v>
      </c>
      <c r="Z40" s="131">
        <f t="shared" si="41"/>
        <v>0</v>
      </c>
      <c r="AA40" s="131" t="e">
        <f t="shared" si="41"/>
        <v>#REF!</v>
      </c>
      <c r="AB40" s="131" t="e">
        <f t="shared" si="41"/>
        <v>#REF!</v>
      </c>
      <c r="AC40" s="131" t="e">
        <f t="shared" si="41"/>
        <v>#REF!</v>
      </c>
      <c r="AD40" s="131" t="e">
        <f t="shared" si="41"/>
        <v>#REF!</v>
      </c>
      <c r="AE40" s="131" t="e">
        <f t="shared" si="41"/>
        <v>#REF!</v>
      </c>
      <c r="AF40" s="131" t="e">
        <f t="shared" si="41"/>
        <v>#REF!</v>
      </c>
      <c r="AG40" s="131" t="e">
        <f t="shared" si="41"/>
        <v>#REF!</v>
      </c>
      <c r="AH40" s="131" t="e">
        <f t="shared" si="41"/>
        <v>#REF!</v>
      </c>
      <c r="AI40" s="131" t="e">
        <f t="shared" si="41"/>
        <v>#REF!</v>
      </c>
      <c r="AJ40" s="131" t="e">
        <f t="shared" si="41"/>
        <v>#REF!</v>
      </c>
      <c r="AK40" s="132" t="e">
        <f t="shared" si="41"/>
        <v>#REF!</v>
      </c>
    </row>
    <row r="41" spans="2:37">
      <c r="B41" s="244"/>
      <c r="C41" s="241"/>
      <c r="D41" s="157" t="s">
        <v>19</v>
      </c>
      <c r="E41" s="129" t="s">
        <v>81</v>
      </c>
      <c r="F41" s="172" t="e">
        <f t="shared" si="39"/>
        <v>#REF!</v>
      </c>
      <c r="G41" s="130">
        <f t="shared" ref="G41:AK41" si="42">G9+G25</f>
        <v>354.99999999999994</v>
      </c>
      <c r="H41" s="131">
        <f t="shared" si="42"/>
        <v>125.99999999999967</v>
      </c>
      <c r="I41" s="131">
        <f t="shared" si="42"/>
        <v>197.00000000000003</v>
      </c>
      <c r="J41" s="131">
        <f t="shared" si="42"/>
        <v>274.99999999999983</v>
      </c>
      <c r="K41" s="131">
        <f t="shared" si="42"/>
        <v>698.00000000000011</v>
      </c>
      <c r="L41" s="131">
        <f t="shared" si="42"/>
        <v>495</v>
      </c>
      <c r="M41" s="131">
        <f t="shared" si="42"/>
        <v>5.0000000000000622</v>
      </c>
      <c r="N41" s="131">
        <f t="shared" si="42"/>
        <v>336.9999999999996</v>
      </c>
      <c r="O41" s="131">
        <f t="shared" si="42"/>
        <v>300</v>
      </c>
      <c r="P41" s="131">
        <f t="shared" si="42"/>
        <v>90.999999999999829</v>
      </c>
      <c r="Q41" s="131">
        <f t="shared" si="42"/>
        <v>742.99999999999989</v>
      </c>
      <c r="R41" s="131">
        <f t="shared" si="42"/>
        <v>454.00000000000023</v>
      </c>
      <c r="S41" s="131">
        <f t="shared" si="42"/>
        <v>518</v>
      </c>
      <c r="T41" s="131">
        <f t="shared" si="42"/>
        <v>639.00000000000023</v>
      </c>
      <c r="U41" s="131">
        <f t="shared" si="42"/>
        <v>105.00000000000003</v>
      </c>
      <c r="V41" s="131">
        <f t="shared" si="42"/>
        <v>10</v>
      </c>
      <c r="W41" s="131">
        <f t="shared" si="42"/>
        <v>211.99999999999989</v>
      </c>
      <c r="X41" s="131">
        <f t="shared" si="42"/>
        <v>0</v>
      </c>
      <c r="Y41" s="131">
        <f t="shared" si="42"/>
        <v>132</v>
      </c>
      <c r="Z41" s="131">
        <f t="shared" si="42"/>
        <v>0</v>
      </c>
      <c r="AA41" s="131" t="e">
        <f t="shared" si="42"/>
        <v>#REF!</v>
      </c>
      <c r="AB41" s="131" t="e">
        <f t="shared" si="42"/>
        <v>#REF!</v>
      </c>
      <c r="AC41" s="131" t="e">
        <f t="shared" si="42"/>
        <v>#REF!</v>
      </c>
      <c r="AD41" s="131" t="e">
        <f t="shared" si="42"/>
        <v>#REF!</v>
      </c>
      <c r="AE41" s="131" t="e">
        <f t="shared" si="42"/>
        <v>#REF!</v>
      </c>
      <c r="AF41" s="131" t="e">
        <f t="shared" si="42"/>
        <v>#REF!</v>
      </c>
      <c r="AG41" s="131" t="e">
        <f t="shared" si="42"/>
        <v>#REF!</v>
      </c>
      <c r="AH41" s="131" t="e">
        <f t="shared" si="42"/>
        <v>#REF!</v>
      </c>
      <c r="AI41" s="131" t="e">
        <f t="shared" si="42"/>
        <v>#REF!</v>
      </c>
      <c r="AJ41" s="131" t="e">
        <f t="shared" si="42"/>
        <v>#REF!</v>
      </c>
      <c r="AK41" s="132" t="e">
        <f t="shared" si="42"/>
        <v>#REF!</v>
      </c>
    </row>
    <row r="42" spans="2:37">
      <c r="B42" s="244"/>
      <c r="C42" s="241"/>
      <c r="D42" s="157" t="s">
        <v>20</v>
      </c>
      <c r="E42" s="129" t="s">
        <v>81</v>
      </c>
      <c r="F42" s="172" t="e">
        <f t="shared" si="39"/>
        <v>#REF!</v>
      </c>
      <c r="G42" s="130">
        <f t="shared" ref="G42:AK42" si="43">G10+G26</f>
        <v>0</v>
      </c>
      <c r="H42" s="131">
        <f t="shared" si="43"/>
        <v>0</v>
      </c>
      <c r="I42" s="131">
        <f t="shared" si="43"/>
        <v>20.000000000000007</v>
      </c>
      <c r="J42" s="131">
        <f t="shared" si="43"/>
        <v>0</v>
      </c>
      <c r="K42" s="131">
        <f t="shared" si="43"/>
        <v>0</v>
      </c>
      <c r="L42" s="131">
        <f t="shared" si="43"/>
        <v>0</v>
      </c>
      <c r="M42" s="131">
        <f t="shared" si="43"/>
        <v>0</v>
      </c>
      <c r="N42" s="131">
        <f t="shared" si="43"/>
        <v>0</v>
      </c>
      <c r="O42" s="131">
        <f t="shared" si="43"/>
        <v>76.999999999999972</v>
      </c>
      <c r="P42" s="131">
        <f t="shared" si="43"/>
        <v>21.000000000000007</v>
      </c>
      <c r="Q42" s="131">
        <f t="shared" si="43"/>
        <v>0</v>
      </c>
      <c r="R42" s="131">
        <f t="shared" si="43"/>
        <v>0</v>
      </c>
      <c r="S42" s="131">
        <f t="shared" si="43"/>
        <v>0</v>
      </c>
      <c r="T42" s="131">
        <f t="shared" si="43"/>
        <v>15.000000000000107</v>
      </c>
      <c r="U42" s="131">
        <f t="shared" si="43"/>
        <v>0</v>
      </c>
      <c r="V42" s="131">
        <f t="shared" si="43"/>
        <v>0</v>
      </c>
      <c r="W42" s="131">
        <f t="shared" si="43"/>
        <v>0</v>
      </c>
      <c r="X42" s="131">
        <f t="shared" si="43"/>
        <v>0</v>
      </c>
      <c r="Y42" s="131">
        <f t="shared" si="43"/>
        <v>0</v>
      </c>
      <c r="Z42" s="131">
        <f t="shared" si="43"/>
        <v>0</v>
      </c>
      <c r="AA42" s="131" t="e">
        <f t="shared" si="43"/>
        <v>#REF!</v>
      </c>
      <c r="AB42" s="131" t="e">
        <f t="shared" si="43"/>
        <v>#REF!</v>
      </c>
      <c r="AC42" s="131" t="e">
        <f t="shared" si="43"/>
        <v>#REF!</v>
      </c>
      <c r="AD42" s="131" t="e">
        <f t="shared" si="43"/>
        <v>#REF!</v>
      </c>
      <c r="AE42" s="131" t="e">
        <f t="shared" si="43"/>
        <v>#REF!</v>
      </c>
      <c r="AF42" s="131" t="e">
        <f t="shared" si="43"/>
        <v>#REF!</v>
      </c>
      <c r="AG42" s="131" t="e">
        <f t="shared" si="43"/>
        <v>#REF!</v>
      </c>
      <c r="AH42" s="131" t="e">
        <f t="shared" si="43"/>
        <v>#REF!</v>
      </c>
      <c r="AI42" s="131" t="e">
        <f t="shared" si="43"/>
        <v>#REF!</v>
      </c>
      <c r="AJ42" s="131" t="e">
        <f t="shared" si="43"/>
        <v>#REF!</v>
      </c>
      <c r="AK42" s="132" t="e">
        <f t="shared" si="43"/>
        <v>#REF!</v>
      </c>
    </row>
    <row r="43" spans="2:37">
      <c r="B43" s="244"/>
      <c r="C43" s="241"/>
      <c r="D43" s="157" t="s">
        <v>27</v>
      </c>
      <c r="E43" s="129" t="s">
        <v>81</v>
      </c>
      <c r="F43" s="172" t="e">
        <f t="shared" si="39"/>
        <v>#REF!</v>
      </c>
      <c r="G43" s="130">
        <f t="shared" ref="G43:AK43" si="44">G11+G27</f>
        <v>0</v>
      </c>
      <c r="H43" s="131">
        <f t="shared" si="44"/>
        <v>0</v>
      </c>
      <c r="I43" s="131">
        <f t="shared" si="44"/>
        <v>0</v>
      </c>
      <c r="J43" s="131">
        <f t="shared" si="44"/>
        <v>0</v>
      </c>
      <c r="K43" s="131">
        <f t="shared" si="44"/>
        <v>0</v>
      </c>
      <c r="L43" s="131">
        <f t="shared" si="44"/>
        <v>0</v>
      </c>
      <c r="M43" s="131">
        <f t="shared" si="44"/>
        <v>0</v>
      </c>
      <c r="N43" s="131">
        <f t="shared" si="44"/>
        <v>0</v>
      </c>
      <c r="O43" s="131">
        <f t="shared" si="44"/>
        <v>0</v>
      </c>
      <c r="P43" s="131">
        <f t="shared" si="44"/>
        <v>0</v>
      </c>
      <c r="Q43" s="131">
        <f t="shared" si="44"/>
        <v>6.9999999999999751</v>
      </c>
      <c r="R43" s="131">
        <f t="shared" si="44"/>
        <v>0</v>
      </c>
      <c r="S43" s="131">
        <f t="shared" si="44"/>
        <v>0</v>
      </c>
      <c r="T43" s="131">
        <f t="shared" si="44"/>
        <v>9.9999999999999645</v>
      </c>
      <c r="U43" s="131">
        <f t="shared" si="44"/>
        <v>0</v>
      </c>
      <c r="V43" s="131">
        <f t="shared" si="44"/>
        <v>9.9999999999999645</v>
      </c>
      <c r="W43" s="131">
        <f t="shared" si="44"/>
        <v>0</v>
      </c>
      <c r="X43" s="131">
        <f t="shared" si="44"/>
        <v>0</v>
      </c>
      <c r="Y43" s="131">
        <f t="shared" si="44"/>
        <v>0</v>
      </c>
      <c r="Z43" s="131">
        <f t="shared" si="44"/>
        <v>0</v>
      </c>
      <c r="AA43" s="131" t="e">
        <f t="shared" si="44"/>
        <v>#REF!</v>
      </c>
      <c r="AB43" s="131" t="e">
        <f t="shared" si="44"/>
        <v>#REF!</v>
      </c>
      <c r="AC43" s="131" t="e">
        <f t="shared" si="44"/>
        <v>#REF!</v>
      </c>
      <c r="AD43" s="131" t="e">
        <f t="shared" si="44"/>
        <v>#REF!</v>
      </c>
      <c r="AE43" s="131" t="e">
        <f t="shared" si="44"/>
        <v>#REF!</v>
      </c>
      <c r="AF43" s="131" t="e">
        <f t="shared" si="44"/>
        <v>#REF!</v>
      </c>
      <c r="AG43" s="131" t="e">
        <f t="shared" si="44"/>
        <v>#REF!</v>
      </c>
      <c r="AH43" s="131" t="e">
        <f t="shared" si="44"/>
        <v>#REF!</v>
      </c>
      <c r="AI43" s="131" t="e">
        <f t="shared" si="44"/>
        <v>#REF!</v>
      </c>
      <c r="AJ43" s="131" t="e">
        <f t="shared" si="44"/>
        <v>#REF!</v>
      </c>
      <c r="AK43" s="132" t="e">
        <f t="shared" si="44"/>
        <v>#REF!</v>
      </c>
    </row>
    <row r="44" spans="2:37">
      <c r="B44" s="244"/>
      <c r="C44" s="241"/>
      <c r="D44" s="158" t="s">
        <v>21</v>
      </c>
      <c r="E44" s="129" t="s">
        <v>81</v>
      </c>
      <c r="F44" s="172" t="e">
        <f t="shared" si="39"/>
        <v>#REF!</v>
      </c>
      <c r="G44" s="130">
        <f t="shared" ref="G44:AK44" si="45">G12+G28</f>
        <v>0</v>
      </c>
      <c r="H44" s="131">
        <f t="shared" si="45"/>
        <v>0</v>
      </c>
      <c r="I44" s="131">
        <f t="shared" si="45"/>
        <v>0</v>
      </c>
      <c r="J44" s="131">
        <f t="shared" si="45"/>
        <v>0</v>
      </c>
      <c r="K44" s="131">
        <f t="shared" si="45"/>
        <v>0</v>
      </c>
      <c r="L44" s="131">
        <f t="shared" si="45"/>
        <v>0</v>
      </c>
      <c r="M44" s="131">
        <f t="shared" si="45"/>
        <v>0</v>
      </c>
      <c r="N44" s="131">
        <f t="shared" si="45"/>
        <v>0</v>
      </c>
      <c r="O44" s="131">
        <f t="shared" si="45"/>
        <v>0</v>
      </c>
      <c r="P44" s="131">
        <f t="shared" si="45"/>
        <v>0</v>
      </c>
      <c r="Q44" s="131">
        <f t="shared" si="45"/>
        <v>0</v>
      </c>
      <c r="R44" s="131">
        <f t="shared" si="45"/>
        <v>0</v>
      </c>
      <c r="S44" s="131">
        <f t="shared" si="45"/>
        <v>0</v>
      </c>
      <c r="T44" s="131">
        <f t="shared" si="45"/>
        <v>0</v>
      </c>
      <c r="U44" s="131">
        <f t="shared" si="45"/>
        <v>0</v>
      </c>
      <c r="V44" s="131">
        <f t="shared" si="45"/>
        <v>0</v>
      </c>
      <c r="W44" s="131">
        <f t="shared" si="45"/>
        <v>0</v>
      </c>
      <c r="X44" s="131">
        <f t="shared" si="45"/>
        <v>0</v>
      </c>
      <c r="Y44" s="131">
        <f t="shared" si="45"/>
        <v>0</v>
      </c>
      <c r="Z44" s="131">
        <f t="shared" si="45"/>
        <v>0</v>
      </c>
      <c r="AA44" s="131" t="e">
        <f t="shared" si="45"/>
        <v>#REF!</v>
      </c>
      <c r="AB44" s="131" t="e">
        <f t="shared" si="45"/>
        <v>#REF!</v>
      </c>
      <c r="AC44" s="131" t="e">
        <f t="shared" si="45"/>
        <v>#REF!</v>
      </c>
      <c r="AD44" s="131" t="e">
        <f t="shared" si="45"/>
        <v>#REF!</v>
      </c>
      <c r="AE44" s="131" t="e">
        <f t="shared" si="45"/>
        <v>#REF!</v>
      </c>
      <c r="AF44" s="131" t="e">
        <f t="shared" si="45"/>
        <v>#REF!</v>
      </c>
      <c r="AG44" s="131" t="e">
        <f t="shared" si="45"/>
        <v>#REF!</v>
      </c>
      <c r="AH44" s="131" t="e">
        <f t="shared" si="45"/>
        <v>#REF!</v>
      </c>
      <c r="AI44" s="131" t="e">
        <f t="shared" si="45"/>
        <v>#REF!</v>
      </c>
      <c r="AJ44" s="131" t="e">
        <f t="shared" si="45"/>
        <v>#REF!</v>
      </c>
      <c r="AK44" s="132" t="e">
        <f t="shared" si="45"/>
        <v>#REF!</v>
      </c>
    </row>
    <row r="45" spans="2:37">
      <c r="B45" s="244"/>
      <c r="C45" s="241"/>
      <c r="D45" s="158" t="s">
        <v>39</v>
      </c>
      <c r="E45" s="129" t="s">
        <v>81</v>
      </c>
      <c r="F45" s="172" t="e">
        <f t="shared" si="39"/>
        <v>#REF!</v>
      </c>
      <c r="G45" s="130">
        <f t="shared" ref="G45:AK45" si="46">G13+G29</f>
        <v>0</v>
      </c>
      <c r="H45" s="131">
        <f t="shared" si="46"/>
        <v>0</v>
      </c>
      <c r="I45" s="131">
        <f t="shared" si="46"/>
        <v>0</v>
      </c>
      <c r="J45" s="131">
        <f t="shared" si="46"/>
        <v>0</v>
      </c>
      <c r="K45" s="131">
        <f t="shared" si="46"/>
        <v>0</v>
      </c>
      <c r="L45" s="131">
        <f t="shared" si="46"/>
        <v>0</v>
      </c>
      <c r="M45" s="131">
        <f t="shared" si="46"/>
        <v>0</v>
      </c>
      <c r="N45" s="131">
        <f t="shared" si="46"/>
        <v>0</v>
      </c>
      <c r="O45" s="131">
        <f t="shared" si="46"/>
        <v>0</v>
      </c>
      <c r="P45" s="131">
        <f t="shared" si="46"/>
        <v>0</v>
      </c>
      <c r="Q45" s="131">
        <f t="shared" si="46"/>
        <v>0</v>
      </c>
      <c r="R45" s="131">
        <f t="shared" si="46"/>
        <v>0</v>
      </c>
      <c r="S45" s="131">
        <f t="shared" si="46"/>
        <v>0</v>
      </c>
      <c r="T45" s="131">
        <f t="shared" si="46"/>
        <v>0</v>
      </c>
      <c r="U45" s="131">
        <f t="shared" si="46"/>
        <v>0</v>
      </c>
      <c r="V45" s="131">
        <f t="shared" si="46"/>
        <v>0</v>
      </c>
      <c r="W45" s="131">
        <f t="shared" si="46"/>
        <v>0</v>
      </c>
      <c r="X45" s="131">
        <f t="shared" si="46"/>
        <v>0</v>
      </c>
      <c r="Y45" s="131">
        <f t="shared" si="46"/>
        <v>0</v>
      </c>
      <c r="Z45" s="131">
        <f t="shared" si="46"/>
        <v>0</v>
      </c>
      <c r="AA45" s="131" t="e">
        <f t="shared" si="46"/>
        <v>#REF!</v>
      </c>
      <c r="AB45" s="131" t="e">
        <f t="shared" si="46"/>
        <v>#REF!</v>
      </c>
      <c r="AC45" s="131" t="e">
        <f t="shared" si="46"/>
        <v>#REF!</v>
      </c>
      <c r="AD45" s="131" t="e">
        <f t="shared" si="46"/>
        <v>#REF!</v>
      </c>
      <c r="AE45" s="131" t="e">
        <f t="shared" si="46"/>
        <v>#REF!</v>
      </c>
      <c r="AF45" s="131" t="e">
        <f t="shared" si="46"/>
        <v>#REF!</v>
      </c>
      <c r="AG45" s="131" t="e">
        <f t="shared" si="46"/>
        <v>#REF!</v>
      </c>
      <c r="AH45" s="131" t="e">
        <f t="shared" si="46"/>
        <v>#REF!</v>
      </c>
      <c r="AI45" s="131" t="e">
        <f t="shared" si="46"/>
        <v>#REF!</v>
      </c>
      <c r="AJ45" s="131" t="e">
        <f t="shared" si="46"/>
        <v>#REF!</v>
      </c>
      <c r="AK45" s="132" t="e">
        <f t="shared" si="46"/>
        <v>#REF!</v>
      </c>
    </row>
    <row r="46" spans="2:37">
      <c r="B46" s="244"/>
      <c r="C46" s="241"/>
      <c r="D46" s="159" t="s">
        <v>22</v>
      </c>
      <c r="E46" s="133" t="s">
        <v>81</v>
      </c>
      <c r="F46" s="173" t="e">
        <f t="shared" si="39"/>
        <v>#REF!</v>
      </c>
      <c r="G46" s="134">
        <f t="shared" ref="G46:AK46" si="47">G14+G30</f>
        <v>0</v>
      </c>
      <c r="H46" s="135">
        <f t="shared" si="47"/>
        <v>0</v>
      </c>
      <c r="I46" s="135">
        <f t="shared" si="47"/>
        <v>0</v>
      </c>
      <c r="J46" s="135">
        <f t="shared" si="47"/>
        <v>0</v>
      </c>
      <c r="K46" s="135">
        <f t="shared" si="47"/>
        <v>0</v>
      </c>
      <c r="L46" s="135">
        <f t="shared" si="47"/>
        <v>0</v>
      </c>
      <c r="M46" s="135">
        <f t="shared" si="47"/>
        <v>319.99999999999989</v>
      </c>
      <c r="N46" s="135">
        <f t="shared" si="47"/>
        <v>79.999999999999872</v>
      </c>
      <c r="O46" s="135">
        <f t="shared" si="47"/>
        <v>0</v>
      </c>
      <c r="P46" s="135">
        <f t="shared" si="47"/>
        <v>0</v>
      </c>
      <c r="Q46" s="135">
        <f t="shared" si="47"/>
        <v>84.999999999999943</v>
      </c>
      <c r="R46" s="135">
        <f t="shared" si="47"/>
        <v>0</v>
      </c>
      <c r="S46" s="135">
        <f t="shared" si="47"/>
        <v>0</v>
      </c>
      <c r="T46" s="135">
        <f t="shared" si="47"/>
        <v>0</v>
      </c>
      <c r="U46" s="135">
        <f t="shared" si="47"/>
        <v>30.000000000000053</v>
      </c>
      <c r="V46" s="135">
        <f t="shared" si="47"/>
        <v>585</v>
      </c>
      <c r="W46" s="135">
        <f t="shared" si="47"/>
        <v>0</v>
      </c>
      <c r="X46" s="135">
        <f t="shared" si="47"/>
        <v>0</v>
      </c>
      <c r="Y46" s="135">
        <f t="shared" si="47"/>
        <v>0</v>
      </c>
      <c r="Z46" s="135">
        <f t="shared" si="47"/>
        <v>0</v>
      </c>
      <c r="AA46" s="135" t="e">
        <f t="shared" si="47"/>
        <v>#REF!</v>
      </c>
      <c r="AB46" s="135" t="e">
        <f t="shared" si="47"/>
        <v>#REF!</v>
      </c>
      <c r="AC46" s="135" t="e">
        <f t="shared" si="47"/>
        <v>#REF!</v>
      </c>
      <c r="AD46" s="135" t="e">
        <f t="shared" si="47"/>
        <v>#REF!</v>
      </c>
      <c r="AE46" s="135" t="e">
        <f t="shared" si="47"/>
        <v>#REF!</v>
      </c>
      <c r="AF46" s="135" t="e">
        <f t="shared" si="47"/>
        <v>#REF!</v>
      </c>
      <c r="AG46" s="135" t="e">
        <f t="shared" si="47"/>
        <v>#REF!</v>
      </c>
      <c r="AH46" s="135" t="e">
        <f t="shared" si="47"/>
        <v>#REF!</v>
      </c>
      <c r="AI46" s="135" t="e">
        <f t="shared" si="47"/>
        <v>#REF!</v>
      </c>
      <c r="AJ46" s="135" t="e">
        <f t="shared" si="47"/>
        <v>#REF!</v>
      </c>
      <c r="AK46" s="136" t="e">
        <f t="shared" si="47"/>
        <v>#REF!</v>
      </c>
    </row>
    <row r="47" spans="2:37" ht="16.5" thickBot="1">
      <c r="B47" s="244"/>
      <c r="C47" s="241"/>
      <c r="D47" s="159" t="s">
        <v>96</v>
      </c>
      <c r="E47" s="133"/>
      <c r="F47" s="173"/>
      <c r="G47" s="134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6"/>
    </row>
    <row r="48" spans="2:37" ht="16.5" thickBot="1">
      <c r="B48" s="245"/>
      <c r="C48" s="242"/>
      <c r="D48" s="149" t="s">
        <v>15</v>
      </c>
      <c r="E48" s="116" t="s">
        <v>81</v>
      </c>
      <c r="F48" s="174" t="e">
        <f>SUM(F39:F46)</f>
        <v>#REF!</v>
      </c>
      <c r="G48" s="160">
        <f t="shared" ref="G48" si="48">SUM(G39:G46)</f>
        <v>695.00000000000011</v>
      </c>
      <c r="H48" s="161">
        <f t="shared" ref="H48" si="49">SUM(H39:H46)</f>
        <v>239.99999999999983</v>
      </c>
      <c r="I48" s="161">
        <f t="shared" ref="I48" si="50">SUM(I39:I46)</f>
        <v>863.00000000000011</v>
      </c>
      <c r="J48" s="161">
        <f t="shared" ref="J48" si="51">SUM(J39:J46)</f>
        <v>569.99999999999977</v>
      </c>
      <c r="K48" s="161">
        <f t="shared" ref="K48" si="52">SUM(K39:K46)</f>
        <v>752.99999999999989</v>
      </c>
      <c r="L48" s="161">
        <f t="shared" ref="L48" si="53">SUM(L39:L46)</f>
        <v>843</v>
      </c>
      <c r="M48" s="161">
        <f t="shared" ref="M48" si="54">SUM(M39:M46)</f>
        <v>498.99999999999994</v>
      </c>
      <c r="N48" s="161">
        <f t="shared" ref="N48" si="55">SUM(N39:N46)</f>
        <v>906.99999999999966</v>
      </c>
      <c r="O48" s="161">
        <f t="shared" ref="O48" si="56">SUM(O39:O46)</f>
        <v>587</v>
      </c>
      <c r="P48" s="161">
        <f t="shared" ref="P48" si="57">SUM(P39:P46)</f>
        <v>352.99999999999977</v>
      </c>
      <c r="Q48" s="161">
        <f t="shared" ref="Q48" si="58">SUM(Q39:Q46)</f>
        <v>1045</v>
      </c>
      <c r="R48" s="161">
        <f t="shared" ref="R48" si="59">SUM(R39:R46)</f>
        <v>673</v>
      </c>
      <c r="S48" s="161">
        <f t="shared" ref="S48" si="60">SUM(S39:S46)</f>
        <v>814</v>
      </c>
      <c r="T48" s="161">
        <f t="shared" ref="T48" si="61">SUM(T39:T46)</f>
        <v>825.00000000000023</v>
      </c>
      <c r="U48" s="161">
        <f t="shared" ref="U48" si="62">SUM(U39:U46)</f>
        <v>563</v>
      </c>
      <c r="V48" s="161">
        <f t="shared" ref="V48" si="63">SUM(V39:V46)</f>
        <v>1092</v>
      </c>
      <c r="W48" s="161">
        <f t="shared" ref="W48" si="64">SUM(W39:W46)</f>
        <v>532</v>
      </c>
      <c r="X48" s="161">
        <f t="shared" ref="X48" si="65">SUM(X39:X46)</f>
        <v>648.99999999999989</v>
      </c>
      <c r="Y48" s="161">
        <f t="shared" ref="Y48" si="66">SUM(Y39:Y46)</f>
        <v>610.00000000000023</v>
      </c>
      <c r="Z48" s="161">
        <f t="shared" ref="Z48" si="67">SUM(Z39:Z46)</f>
        <v>0</v>
      </c>
      <c r="AA48" s="161" t="e">
        <f t="shared" ref="AA48" si="68">SUM(AA39:AA46)</f>
        <v>#REF!</v>
      </c>
      <c r="AB48" s="161" t="e">
        <f t="shared" ref="AB48" si="69">SUM(AB39:AB46)</f>
        <v>#REF!</v>
      </c>
      <c r="AC48" s="161" t="e">
        <f t="shared" ref="AC48" si="70">SUM(AC39:AC46)</f>
        <v>#REF!</v>
      </c>
      <c r="AD48" s="161" t="e">
        <f t="shared" ref="AD48" si="71">SUM(AD39:AD46)</f>
        <v>#REF!</v>
      </c>
      <c r="AE48" s="161" t="e">
        <f t="shared" ref="AE48" si="72">SUM(AE39:AE46)</f>
        <v>#REF!</v>
      </c>
      <c r="AF48" s="161" t="e">
        <f t="shared" ref="AF48" si="73">SUM(AF39:AF46)</f>
        <v>#REF!</v>
      </c>
      <c r="AG48" s="161" t="e">
        <f t="shared" ref="AG48" si="74">SUM(AG39:AG46)</f>
        <v>#REF!</v>
      </c>
      <c r="AH48" s="161" t="e">
        <f t="shared" ref="AH48" si="75">SUM(AH39:AH46)</f>
        <v>#REF!</v>
      </c>
      <c r="AI48" s="161" t="e">
        <f t="shared" ref="AI48" si="76">SUM(AI39:AI46)</f>
        <v>#REF!</v>
      </c>
      <c r="AJ48" s="161" t="e">
        <f t="shared" ref="AJ48" si="77">SUM(AJ39:AJ46)</f>
        <v>#REF!</v>
      </c>
      <c r="AK48" s="162" t="e">
        <f t="shared" ref="AK48" si="78">SUM(AK39:AK46)</f>
        <v>#REF!</v>
      </c>
    </row>
    <row r="50" spans="3:5">
      <c r="C50" s="234" t="s">
        <v>97</v>
      </c>
      <c r="D50" s="235"/>
      <c r="E50" s="200" t="s">
        <v>41</v>
      </c>
    </row>
    <row r="51" spans="3:5">
      <c r="C51" s="249" t="s">
        <v>98</v>
      </c>
      <c r="D51" s="249"/>
      <c r="E51" s="201" t="e">
        <f>IF($F35=0,"0",F35/F36)*100</f>
        <v>#REF!</v>
      </c>
    </row>
    <row r="52" spans="3:5">
      <c r="C52" s="250" t="s">
        <v>17</v>
      </c>
      <c r="D52" s="250"/>
      <c r="E52" s="201">
        <f>IF($F38=0,"0",F38/F36)*100</f>
        <v>0</v>
      </c>
    </row>
    <row r="53" spans="3:5">
      <c r="C53" s="250" t="s">
        <v>18</v>
      </c>
      <c r="D53" s="250" t="s">
        <v>18</v>
      </c>
      <c r="E53" s="201" t="e">
        <f>IF($F39=0,"0",F39/F36)*100</f>
        <v>#REF!</v>
      </c>
    </row>
    <row r="54" spans="3:5">
      <c r="C54" s="250" t="s">
        <v>19</v>
      </c>
      <c r="D54" s="250" t="s">
        <v>18</v>
      </c>
      <c r="E54" s="201" t="e">
        <f>IF($F40=0,"0",F40/F36)*100</f>
        <v>#REF!</v>
      </c>
    </row>
    <row r="55" spans="3:5">
      <c r="C55" s="250" t="s">
        <v>20</v>
      </c>
      <c r="D55" s="250" t="s">
        <v>18</v>
      </c>
      <c r="E55" s="201" t="e">
        <f>IF($F41=0,"0",F41/F36)*100</f>
        <v>#REF!</v>
      </c>
    </row>
    <row r="56" spans="3:5">
      <c r="C56" s="250" t="s">
        <v>27</v>
      </c>
      <c r="D56" s="250" t="s">
        <v>18</v>
      </c>
      <c r="E56" s="201" t="e">
        <f>IF($F42=0,"0",F42/F36)*100</f>
        <v>#REF!</v>
      </c>
    </row>
    <row r="57" spans="3:5">
      <c r="C57" s="250" t="s">
        <v>21</v>
      </c>
      <c r="D57" s="250" t="s">
        <v>18</v>
      </c>
      <c r="E57" s="201" t="e">
        <f>IF($F43=0,"0",F43/F36)*100</f>
        <v>#REF!</v>
      </c>
    </row>
    <row r="58" spans="3:5">
      <c r="C58" s="250" t="s">
        <v>39</v>
      </c>
      <c r="D58" s="250" t="s">
        <v>18</v>
      </c>
      <c r="E58" s="201" t="e">
        <f>IF($F44=0,"0",F44/F36)*100</f>
        <v>#REF!</v>
      </c>
    </row>
    <row r="59" spans="3:5">
      <c r="C59" s="250" t="s">
        <v>22</v>
      </c>
      <c r="D59" s="250" t="s">
        <v>18</v>
      </c>
      <c r="E59" s="201" t="e">
        <f>IF($F45=0,"0",F45/F36)*100</f>
        <v>#REF!</v>
      </c>
    </row>
    <row r="60" spans="3:5">
      <c r="C60" s="250" t="s">
        <v>96</v>
      </c>
      <c r="D60" s="250" t="s">
        <v>18</v>
      </c>
      <c r="E60" s="201" t="e">
        <f>IF($F46=0,"0",F46/F36)*100</f>
        <v>#REF!</v>
      </c>
    </row>
    <row r="61" spans="3:5">
      <c r="C61" s="251" t="s">
        <v>99</v>
      </c>
      <c r="D61" s="251"/>
      <c r="E61" s="201" t="e">
        <f>E53+E54+E55+E57+E58+E60+E56</f>
        <v>#REF!</v>
      </c>
    </row>
  </sheetData>
  <mergeCells count="31">
    <mergeCell ref="C51:D51"/>
    <mergeCell ref="C52:D52"/>
    <mergeCell ref="C59:D59"/>
    <mergeCell ref="C60:D60"/>
    <mergeCell ref="C61:D61"/>
    <mergeCell ref="C54:D54"/>
    <mergeCell ref="C55:D55"/>
    <mergeCell ref="C56:D56"/>
    <mergeCell ref="C57:D57"/>
    <mergeCell ref="C58:D58"/>
    <mergeCell ref="C53:D53"/>
    <mergeCell ref="B1:D1"/>
    <mergeCell ref="B35:B48"/>
    <mergeCell ref="C35:D35"/>
    <mergeCell ref="C37:D37"/>
    <mergeCell ref="C39:C48"/>
    <mergeCell ref="C18:D18"/>
    <mergeCell ref="B19:B32"/>
    <mergeCell ref="C19:D19"/>
    <mergeCell ref="C21:D21"/>
    <mergeCell ref="C23:C32"/>
    <mergeCell ref="C34:D34"/>
    <mergeCell ref="C2:D2"/>
    <mergeCell ref="C50:D50"/>
    <mergeCell ref="C3:D3"/>
    <mergeCell ref="C5:D5"/>
    <mergeCell ref="C7:C16"/>
    <mergeCell ref="B3:B16"/>
    <mergeCell ref="C36:D36"/>
    <mergeCell ref="C4:D4"/>
    <mergeCell ref="C20:D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outlinePr summaryBelow="0"/>
    <pageSetUpPr fitToPage="1"/>
  </sheetPr>
  <dimension ref="A1:AB229"/>
  <sheetViews>
    <sheetView showRuler="0" topLeftCell="A90" zoomScale="70" zoomScaleNormal="70" workbookViewId="0">
      <selection activeCell="G155" sqref="G155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97"/>
      <c r="S1" s="97"/>
      <c r="T1" s="97"/>
      <c r="U1" s="97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98"/>
      <c r="S2" s="98"/>
      <c r="T2" s="98"/>
      <c r="U2" s="98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71633.333333333314</v>
      </c>
      <c r="H3" s="93">
        <f>SUM(K21:K32)+SUM(K136:K147)</f>
        <v>47174</v>
      </c>
      <c r="I3" s="14" t="s">
        <v>56</v>
      </c>
      <c r="J3" s="95">
        <v>4000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 t="s">
        <v>100</v>
      </c>
      <c r="G5" s="270"/>
      <c r="H5" s="271"/>
      <c r="I5" s="272" t="s">
        <v>73</v>
      </c>
      <c r="J5" s="273"/>
      <c r="K5" s="269"/>
      <c r="L5" s="274"/>
      <c r="N5" s="275"/>
      <c r="O5" s="277" t="s">
        <v>29</v>
      </c>
      <c r="P5" s="278"/>
      <c r="Q5" s="278"/>
      <c r="R5" s="99"/>
      <c r="S5" s="99"/>
      <c r="T5" s="99"/>
      <c r="U5" s="99"/>
      <c r="V5" s="63" t="s">
        <v>46</v>
      </c>
      <c r="X5" s="23"/>
    </row>
    <row r="6" spans="1:24" ht="14.25">
      <c r="A6" s="101" t="s">
        <v>7</v>
      </c>
      <c r="B6" s="102"/>
      <c r="C6" s="102"/>
      <c r="D6" s="102"/>
      <c r="E6" s="103"/>
      <c r="F6" s="281" t="s">
        <v>101</v>
      </c>
      <c r="G6" s="254"/>
      <c r="H6" s="255"/>
      <c r="I6" s="272" t="s">
        <v>54</v>
      </c>
      <c r="J6" s="273"/>
      <c r="K6" s="281"/>
      <c r="L6" s="282"/>
      <c r="N6" s="276"/>
      <c r="O6" s="279"/>
      <c r="P6" s="280"/>
      <c r="Q6" s="280"/>
      <c r="R6" s="100"/>
      <c r="S6" s="100"/>
      <c r="T6" s="100"/>
      <c r="U6" s="100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/>
      <c r="G7" s="254"/>
      <c r="H7" s="255"/>
      <c r="I7" s="101" t="s">
        <v>53</v>
      </c>
      <c r="J7" s="103"/>
      <c r="K7" s="281"/>
      <c r="L7" s="282"/>
      <c r="N7" s="294"/>
      <c r="O7" s="277" t="s">
        <v>30</v>
      </c>
      <c r="P7" s="278"/>
      <c r="Q7" s="296"/>
      <c r="R7" s="105"/>
      <c r="S7" s="105"/>
      <c r="T7" s="105"/>
      <c r="U7" s="105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253"/>
      <c r="G8" s="254"/>
      <c r="H8" s="255"/>
      <c r="I8" s="101" t="s">
        <v>75</v>
      </c>
      <c r="J8" s="103"/>
      <c r="K8" s="256"/>
      <c r="L8" s="256"/>
      <c r="N8" s="295"/>
      <c r="O8" s="297"/>
      <c r="P8" s="298"/>
      <c r="Q8" s="299"/>
      <c r="R8" s="106"/>
      <c r="S8" s="106"/>
      <c r="T8" s="106"/>
      <c r="U8" s="106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300"/>
      <c r="G9" s="301"/>
      <c r="H9" s="302"/>
      <c r="I9" s="101"/>
      <c r="J9" s="103"/>
      <c r="K9" s="256"/>
      <c r="L9" s="256"/>
      <c r="N9" s="293"/>
      <c r="O9" s="293"/>
      <c r="P9" s="303"/>
      <c r="Q9" s="303"/>
      <c r="R9" s="107"/>
      <c r="S9" s="107"/>
      <c r="T9" s="107"/>
      <c r="U9" s="107"/>
      <c r="V9" s="63" t="s">
        <v>50</v>
      </c>
      <c r="X9" s="23"/>
    </row>
    <row r="10" spans="1:24" ht="14.25" hidden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13"/>
      <c r="O10" s="113"/>
      <c r="P10" s="107"/>
      <c r="Q10" s="107"/>
      <c r="R10" s="107"/>
      <c r="S10" s="107"/>
      <c r="T10" s="107"/>
      <c r="U10" s="107"/>
      <c r="V10" s="63"/>
      <c r="X10" s="23"/>
    </row>
    <row r="11" spans="1:24" ht="14.25" hidden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13"/>
      <c r="O11" s="113"/>
      <c r="P11" s="107"/>
      <c r="Q11" s="107"/>
      <c r="R11" s="107"/>
      <c r="S11" s="107"/>
      <c r="T11" s="107"/>
      <c r="U11" s="107"/>
      <c r="V11" s="63"/>
      <c r="X11" s="23"/>
    </row>
    <row r="12" spans="1:24" ht="14.25" hidden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13"/>
      <c r="O12" s="113"/>
      <c r="P12" s="107"/>
      <c r="Q12" s="107"/>
      <c r="R12" s="107"/>
      <c r="S12" s="107"/>
      <c r="T12" s="107"/>
      <c r="U12" s="10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13"/>
      <c r="O13" s="113"/>
      <c r="P13" s="107"/>
      <c r="Q13" s="107"/>
      <c r="R13" s="107"/>
      <c r="S13" s="107"/>
      <c r="T13" s="107"/>
      <c r="U13" s="107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20.000000000000089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20.000000000000089</v>
      </c>
      <c r="X19" s="107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04" t="s">
        <v>18</v>
      </c>
      <c r="O20" s="104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07"/>
    </row>
    <row r="21" spans="1:24" ht="17.25" customHeight="1">
      <c r="A21" s="307" t="str">
        <f>A37</f>
        <v>тыква 0.75</v>
      </c>
      <c r="B21" s="326">
        <v>0.33333333333333331</v>
      </c>
      <c r="C21" s="326">
        <v>0.83333333333333337</v>
      </c>
      <c r="D21" s="322">
        <f>(C21-B21+(C21&lt;B21))*24*60</f>
        <v>720</v>
      </c>
      <c r="E21" s="328">
        <v>4000</v>
      </c>
      <c r="F21" s="330">
        <f>IF(E21=0,0,(F37/J3*60))</f>
        <v>603.255</v>
      </c>
      <c r="G21" s="320">
        <f>IF($K21=0,0,(K21*100)/(D21*$J$3/60))</f>
        <v>83.785416666666663</v>
      </c>
      <c r="H21" s="330">
        <f>P19+P26</f>
        <v>20.000000000000089</v>
      </c>
      <c r="I21" s="320">
        <f>D21-F21-P27</f>
        <v>-13.255000000000024</v>
      </c>
      <c r="J21" s="322">
        <f>(D21-H21)/60*E21</f>
        <v>46666.666666666657</v>
      </c>
      <c r="K21" s="324">
        <f>F37</f>
        <v>40217</v>
      </c>
      <c r="L21" s="66">
        <f>IF($K21=0,0,K21/J21)</f>
        <v>0.86179285714285736</v>
      </c>
      <c r="N21" s="104" t="s">
        <v>19</v>
      </c>
      <c r="O21" s="104"/>
      <c r="P21" s="70">
        <f>SUM(U46:U57)</f>
        <v>109.99999999999993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109.99999999999993</v>
      </c>
      <c r="W21" s="107"/>
      <c r="X21" s="107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-6449.666666666657</v>
      </c>
      <c r="N22" s="104" t="s">
        <v>20</v>
      </c>
      <c r="O22" s="104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07"/>
      <c r="X22" s="107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104" t="s">
        <v>27</v>
      </c>
      <c r="O23" s="104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07"/>
      <c r="X23" s="107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108" t="s">
        <v>21</v>
      </c>
      <c r="O24" s="10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07"/>
      <c r="X24" s="107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08" t="s">
        <v>39</v>
      </c>
      <c r="O25" s="10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07"/>
      <c r="X25" s="107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07"/>
      <c r="X26" s="107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130.00000000000003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130.00000000000003</v>
      </c>
      <c r="W27" s="107"/>
      <c r="X27" s="107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07"/>
      <c r="X28" s="107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07"/>
      <c r="W29" s="107"/>
      <c r="X29" s="107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07"/>
      <c r="W30" s="107"/>
      <c r="X30" s="107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07"/>
      <c r="W31" s="107"/>
      <c r="X31" s="107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07"/>
      <c r="W32" s="107"/>
      <c r="X32" s="107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45" t="s">
        <v>90</v>
      </c>
      <c r="K33" s="168" t="s">
        <v>91</v>
      </c>
      <c r="L33" s="354">
        <f>IF($K34=0,0,K34/J34)</f>
        <v>0.86179285714285736</v>
      </c>
      <c r="N33" s="20"/>
      <c r="O33" s="20"/>
      <c r="P33" s="20"/>
      <c r="Q33" s="20"/>
      <c r="R33" s="20"/>
      <c r="S33" s="20"/>
      <c r="T33" s="20"/>
      <c r="U33" s="20"/>
      <c r="V33" s="107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46666.666666666657</v>
      </c>
      <c r="K34" s="168">
        <f>K21+K23+K25+K27+K29+K31</f>
        <v>40217</v>
      </c>
      <c r="L34" s="355"/>
      <c r="M34" s="107"/>
      <c r="V34" s="107"/>
      <c r="W34" s="107"/>
      <c r="X34" s="107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07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07"/>
      <c r="W36" s="27"/>
      <c r="X36" s="27"/>
    </row>
    <row r="37" spans="1:28" ht="15.75" thickBot="1">
      <c r="A37" s="351" t="s">
        <v>109</v>
      </c>
      <c r="B37" s="352"/>
      <c r="C37" s="352"/>
      <c r="D37" s="352"/>
      <c r="E37" s="353"/>
      <c r="F37" s="15">
        <v>40217</v>
      </c>
      <c r="G37" s="146">
        <v>38556</v>
      </c>
      <c r="H37" s="1"/>
      <c r="I37" s="2"/>
      <c r="J37" s="3"/>
      <c r="K37" s="67">
        <f>G37</f>
        <v>38556</v>
      </c>
      <c r="L37" s="16"/>
      <c r="M37" s="28"/>
      <c r="V37" s="107"/>
      <c r="W37" s="107"/>
      <c r="X37" s="107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07"/>
      <c r="W38" s="107"/>
      <c r="X38" s="107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07"/>
      <c r="W39" s="107"/>
      <c r="X39" s="107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07"/>
      <c r="W40" s="107"/>
      <c r="X40" s="107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07"/>
      <c r="W41" s="107"/>
      <c r="X41" s="107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07"/>
      <c r="W42" s="107"/>
      <c r="X42" s="107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38556</v>
      </c>
      <c r="L43" s="76">
        <f>SUM(L38+L38)</f>
        <v>0</v>
      </c>
      <c r="M43" s="29"/>
      <c r="V43" s="107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тыква 0.75</v>
      </c>
      <c r="B47" s="77">
        <f>B21</f>
        <v>0.33333333333333331</v>
      </c>
      <c r="C47" s="77">
        <f>B47+1/24</f>
        <v>0.375</v>
      </c>
      <c r="D47" s="30"/>
      <c r="E47" s="141"/>
      <c r="F47" s="389" t="s">
        <v>102</v>
      </c>
      <c r="G47" s="390"/>
      <c r="H47" s="31" t="s">
        <v>45</v>
      </c>
      <c r="I47" s="32">
        <v>0.33333333333333331</v>
      </c>
      <c r="J47" s="32">
        <v>0.34027777777777773</v>
      </c>
      <c r="K47" s="83">
        <f>(J47-I47+(J47&lt;I47))*24*60</f>
        <v>9.9999999999999645</v>
      </c>
      <c r="L47" s="391"/>
      <c r="M47" s="392"/>
      <c r="N47" s="393"/>
      <c r="O47" s="90" t="str">
        <f t="shared" ref="O47:O110" si="3">IF(H47=$V$5,$F$7,"")</f>
        <v/>
      </c>
      <c r="P47" s="109"/>
      <c r="Q47" s="34"/>
      <c r="R47" s="20"/>
      <c r="S47" s="87">
        <f>IF($H47="ПЛАНОВЫЕ",$K47,0)</f>
        <v>9.9999999999999645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0.375</v>
      </c>
      <c r="C48" s="78">
        <f>B48+1/24</f>
        <v>0.41666666666666669</v>
      </c>
      <c r="D48" s="37"/>
      <c r="E48" s="142"/>
      <c r="F48" s="394" t="s">
        <v>103</v>
      </c>
      <c r="G48" s="395"/>
      <c r="H48" s="38" t="s">
        <v>45</v>
      </c>
      <c r="I48" s="39">
        <v>0.34027777777777773</v>
      </c>
      <c r="J48" s="39">
        <v>0.34722222222222227</v>
      </c>
      <c r="K48" s="84">
        <f t="shared" ref="K48:K111" si="4">(J48-I48+(J48&lt;I48))*24*60</f>
        <v>10.000000000000124</v>
      </c>
      <c r="L48" s="396"/>
      <c r="M48" s="397"/>
      <c r="N48" s="398"/>
      <c r="O48" s="91" t="str">
        <f t="shared" si="3"/>
        <v/>
      </c>
      <c r="P48" s="110"/>
      <c r="Q48" s="41"/>
      <c r="R48" s="20"/>
      <c r="S48" s="87">
        <f t="shared" ref="S48:S111" si="5">IF($H48="ПЛАНОВЫЕ",$K48,0)</f>
        <v>10.000000000000124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42"/>
      <c r="F49" s="399" t="s">
        <v>104</v>
      </c>
      <c r="G49" s="399"/>
      <c r="H49" s="38" t="s">
        <v>46</v>
      </c>
      <c r="I49" s="39">
        <v>0.34722222222222227</v>
      </c>
      <c r="J49" s="39">
        <v>0.36944444444444446</v>
      </c>
      <c r="K49" s="84">
        <f t="shared" si="4"/>
        <v>31.999999999999964</v>
      </c>
      <c r="L49" s="396" t="s">
        <v>110</v>
      </c>
      <c r="M49" s="397"/>
      <c r="N49" s="398"/>
      <c r="O49" s="91">
        <f t="shared" si="3"/>
        <v>0</v>
      </c>
      <c r="P49" s="11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31.999999999999964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0.45833333333333337</v>
      </c>
      <c r="C50" s="78">
        <f t="shared" si="14"/>
        <v>0.5</v>
      </c>
      <c r="D50" s="37"/>
      <c r="E50" s="110"/>
      <c r="F50" s="399" t="s">
        <v>105</v>
      </c>
      <c r="G50" s="399"/>
      <c r="H50" s="38" t="s">
        <v>46</v>
      </c>
      <c r="I50" s="39">
        <v>0.36944444444444446</v>
      </c>
      <c r="J50" s="39">
        <v>0.3923611111111111</v>
      </c>
      <c r="K50" s="84">
        <f t="shared" si="4"/>
        <v>32.999999999999964</v>
      </c>
      <c r="L50" s="396" t="s">
        <v>106</v>
      </c>
      <c r="M50" s="397"/>
      <c r="N50" s="398"/>
      <c r="O50" s="91">
        <f t="shared" si="3"/>
        <v>0</v>
      </c>
      <c r="P50" s="11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32.999999999999964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110"/>
      <c r="F51" s="399" t="s">
        <v>107</v>
      </c>
      <c r="G51" s="399"/>
      <c r="H51" s="38" t="s">
        <v>46</v>
      </c>
      <c r="I51" s="39">
        <v>0.3923611111111111</v>
      </c>
      <c r="J51" s="39">
        <v>0.40277777777777773</v>
      </c>
      <c r="K51" s="84">
        <f t="shared" si="4"/>
        <v>14.999999999999947</v>
      </c>
      <c r="L51" s="396" t="s">
        <v>108</v>
      </c>
      <c r="M51" s="397"/>
      <c r="N51" s="398"/>
      <c r="O51" s="91">
        <f t="shared" si="3"/>
        <v>0</v>
      </c>
      <c r="P51" s="11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14.999999999999947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110"/>
      <c r="F52" s="399" t="s">
        <v>104</v>
      </c>
      <c r="G52" s="399"/>
      <c r="H52" s="38" t="s">
        <v>46</v>
      </c>
      <c r="I52" s="39">
        <v>0.40277777777777773</v>
      </c>
      <c r="J52" s="39">
        <v>0.40972222222222227</v>
      </c>
      <c r="K52" s="84">
        <f t="shared" si="4"/>
        <v>10.000000000000124</v>
      </c>
      <c r="L52" s="396" t="s">
        <v>110</v>
      </c>
      <c r="M52" s="397"/>
      <c r="N52" s="398"/>
      <c r="O52" s="91">
        <f t="shared" si="3"/>
        <v>0</v>
      </c>
      <c r="P52" s="11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10.000000000000124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96"/>
      <c r="F53" s="399" t="s">
        <v>105</v>
      </c>
      <c r="G53" s="399"/>
      <c r="H53" s="38" t="s">
        <v>46</v>
      </c>
      <c r="I53" s="39">
        <v>0.40972222222222227</v>
      </c>
      <c r="J53" s="39">
        <v>0.4236111111111111</v>
      </c>
      <c r="K53" s="84">
        <f t="shared" si="4"/>
        <v>19.999999999999929</v>
      </c>
      <c r="L53" s="396"/>
      <c r="M53" s="397"/>
      <c r="N53" s="398"/>
      <c r="O53" s="91">
        <f t="shared" si="3"/>
        <v>0</v>
      </c>
      <c r="P53" s="11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19.999999999999929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96"/>
      <c r="F54" s="394"/>
      <c r="G54" s="395"/>
      <c r="H54" s="38"/>
      <c r="I54" s="39"/>
      <c r="J54" s="39"/>
      <c r="K54" s="84">
        <f t="shared" si="4"/>
        <v>0</v>
      </c>
      <c r="L54" s="396"/>
      <c r="M54" s="397"/>
      <c r="N54" s="398"/>
      <c r="O54" s="91" t="str">
        <f t="shared" si="3"/>
        <v/>
      </c>
      <c r="P54" s="11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96"/>
      <c r="F55" s="394"/>
      <c r="G55" s="395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1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96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1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96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1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43"/>
      <c r="E58" s="43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10" t="str">
        <f t="shared" si="3"/>
        <v/>
      </c>
      <c r="P58" s="11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109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10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110"/>
      <c r="F60" s="394"/>
      <c r="G60" s="395"/>
      <c r="H60" s="38"/>
      <c r="I60" s="39"/>
      <c r="J60" s="39"/>
      <c r="K60" s="84">
        <f t="shared" si="4"/>
        <v>0</v>
      </c>
      <c r="L60" s="396"/>
      <c r="M60" s="397"/>
      <c r="N60" s="398"/>
      <c r="O60" s="91" t="str">
        <f t="shared" si="3"/>
        <v/>
      </c>
      <c r="P60" s="11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10"/>
      <c r="F61" s="399"/>
      <c r="G61" s="399"/>
      <c r="H61" s="38"/>
      <c r="I61" s="39"/>
      <c r="J61" s="39"/>
      <c r="K61" s="84">
        <f t="shared" si="4"/>
        <v>0</v>
      </c>
      <c r="L61" s="396"/>
      <c r="M61" s="397"/>
      <c r="N61" s="398"/>
      <c r="O61" s="91" t="str">
        <f t="shared" si="3"/>
        <v/>
      </c>
      <c r="P61" s="11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110"/>
      <c r="F62" s="399"/>
      <c r="G62" s="399"/>
      <c r="H62" s="38"/>
      <c r="I62" s="39"/>
      <c r="J62" s="39"/>
      <c r="K62" s="84">
        <f t="shared" si="4"/>
        <v>0</v>
      </c>
      <c r="L62" s="396"/>
      <c r="M62" s="397"/>
      <c r="N62" s="398"/>
      <c r="O62" s="91" t="str">
        <f t="shared" si="3"/>
        <v/>
      </c>
      <c r="P62" s="11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110"/>
      <c r="F63" s="399"/>
      <c r="G63" s="399"/>
      <c r="H63" s="38"/>
      <c r="I63" s="39"/>
      <c r="J63" s="39"/>
      <c r="K63" s="84">
        <f t="shared" si="4"/>
        <v>0</v>
      </c>
      <c r="L63" s="396"/>
      <c r="M63" s="397"/>
      <c r="N63" s="398"/>
      <c r="O63" s="91" t="str">
        <f t="shared" si="3"/>
        <v/>
      </c>
      <c r="P63" s="11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110"/>
      <c r="F64" s="399"/>
      <c r="G64" s="399"/>
      <c r="H64" s="38"/>
      <c r="I64" s="39"/>
      <c r="J64" s="39"/>
      <c r="K64" s="84">
        <f t="shared" si="4"/>
        <v>0</v>
      </c>
      <c r="L64" s="396"/>
      <c r="M64" s="397"/>
      <c r="N64" s="398"/>
      <c r="O64" s="91" t="str">
        <f t="shared" si="3"/>
        <v/>
      </c>
      <c r="P64" s="11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96"/>
      <c r="F65" s="399"/>
      <c r="G65" s="399"/>
      <c r="H65" s="38"/>
      <c r="I65" s="39"/>
      <c r="J65" s="39"/>
      <c r="K65" s="84">
        <f t="shared" si="4"/>
        <v>0</v>
      </c>
      <c r="L65" s="396"/>
      <c r="M65" s="397"/>
      <c r="N65" s="398"/>
      <c r="O65" s="91" t="str">
        <f t="shared" si="3"/>
        <v/>
      </c>
      <c r="P65" s="11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96"/>
      <c r="F66" s="394"/>
      <c r="G66" s="395"/>
      <c r="H66" s="38"/>
      <c r="I66" s="39"/>
      <c r="J66" s="39"/>
      <c r="K66" s="84">
        <f t="shared" si="4"/>
        <v>0</v>
      </c>
      <c r="L66" s="396"/>
      <c r="M66" s="397"/>
      <c r="N66" s="398"/>
      <c r="O66" s="91" t="str">
        <f t="shared" si="3"/>
        <v/>
      </c>
      <c r="P66" s="11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96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1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96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1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43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10" t="str">
        <f t="shared" si="3"/>
        <v/>
      </c>
      <c r="P69" s="11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09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0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10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1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10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1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10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1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10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1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10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1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96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1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96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1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96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1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96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1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43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10" t="str">
        <f t="shared" si="3"/>
        <v/>
      </c>
      <c r="P80" s="11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09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0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10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1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10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1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10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1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10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1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10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1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96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1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96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1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96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1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96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1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43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10" t="str">
        <f t="shared" si="3"/>
        <v/>
      </c>
      <c r="P91" s="11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 thickBo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0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 thickBo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0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 thickBo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0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0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0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0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0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0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0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0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0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0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0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0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0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0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0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0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0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0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0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0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20.000000000000089</v>
      </c>
      <c r="T114" s="88">
        <f t="shared" si="22"/>
        <v>0</v>
      </c>
      <c r="U114" s="88">
        <f t="shared" si="22"/>
        <v>109.99999999999993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130.00000000000003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97"/>
      <c r="S116" s="97"/>
      <c r="T116" s="97"/>
      <c r="U116" s="97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98"/>
      <c r="S117" s="98"/>
      <c r="T117" s="98"/>
      <c r="U117" s="98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3700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111</v>
      </c>
      <c r="G120" s="270"/>
      <c r="H120" s="271"/>
      <c r="I120" s="272" t="s">
        <v>73</v>
      </c>
      <c r="J120" s="273"/>
      <c r="K120" s="269" t="s">
        <v>115</v>
      </c>
      <c r="L120" s="274"/>
      <c r="N120" s="275"/>
      <c r="O120" s="277" t="s">
        <v>29</v>
      </c>
      <c r="P120" s="278"/>
      <c r="Q120" s="278"/>
      <c r="R120" s="99"/>
      <c r="S120" s="99"/>
      <c r="T120" s="99"/>
      <c r="U120" s="99"/>
      <c r="V120" s="63" t="s">
        <v>46</v>
      </c>
      <c r="X120" s="23"/>
    </row>
    <row r="121" spans="1:28" ht="14.25">
      <c r="A121" s="101" t="s">
        <v>7</v>
      </c>
      <c r="B121" s="102"/>
      <c r="C121" s="102"/>
      <c r="D121" s="102"/>
      <c r="E121" s="102"/>
      <c r="F121" s="281" t="s">
        <v>112</v>
      </c>
      <c r="G121" s="254"/>
      <c r="H121" s="255"/>
      <c r="I121" s="272" t="s">
        <v>54</v>
      </c>
      <c r="J121" s="273"/>
      <c r="K121" s="281" t="s">
        <v>116</v>
      </c>
      <c r="L121" s="282"/>
      <c r="N121" s="276"/>
      <c r="O121" s="279"/>
      <c r="P121" s="280"/>
      <c r="Q121" s="280"/>
      <c r="R121" s="100"/>
      <c r="S121" s="100"/>
      <c r="T121" s="100"/>
      <c r="U121" s="100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/>
      <c r="G122" s="254"/>
      <c r="H122" s="255"/>
      <c r="I122" s="101" t="s">
        <v>53</v>
      </c>
      <c r="J122" s="103"/>
      <c r="K122" s="281" t="s">
        <v>117</v>
      </c>
      <c r="L122" s="282"/>
      <c r="N122" s="294"/>
      <c r="O122" s="277" t="s">
        <v>30</v>
      </c>
      <c r="P122" s="278"/>
      <c r="Q122" s="296"/>
      <c r="R122" s="105"/>
      <c r="S122" s="105"/>
      <c r="T122" s="105"/>
      <c r="U122" s="105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 t="s">
        <v>113</v>
      </c>
      <c r="G123" s="256"/>
      <c r="H123" s="420"/>
      <c r="I123" s="101" t="s">
        <v>75</v>
      </c>
      <c r="J123" s="103"/>
      <c r="K123" s="256" t="s">
        <v>118</v>
      </c>
      <c r="L123" s="256"/>
      <c r="N123" s="295"/>
      <c r="O123" s="297"/>
      <c r="P123" s="298"/>
      <c r="Q123" s="299"/>
      <c r="R123" s="106"/>
      <c r="S123" s="106"/>
      <c r="T123" s="106"/>
      <c r="U123" s="106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 t="s">
        <v>114</v>
      </c>
      <c r="G124" s="423"/>
      <c r="H124" s="424"/>
      <c r="I124" s="101"/>
      <c r="J124" s="103"/>
      <c r="K124" s="256"/>
      <c r="L124" s="256"/>
      <c r="N124" s="421"/>
      <c r="O124" s="421"/>
      <c r="P124" s="425"/>
      <c r="Q124" s="425"/>
      <c r="R124" s="112"/>
      <c r="S124" s="112"/>
      <c r="T124" s="112"/>
      <c r="U124" s="112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14"/>
      <c r="O125" s="114"/>
      <c r="P125" s="112"/>
      <c r="Q125" s="112"/>
      <c r="R125" s="112"/>
      <c r="S125" s="112"/>
      <c r="T125" s="112"/>
      <c r="U125" s="112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14"/>
      <c r="O126" s="114"/>
      <c r="P126" s="112"/>
      <c r="Q126" s="112"/>
      <c r="R126" s="112"/>
      <c r="S126" s="112"/>
      <c r="T126" s="112"/>
      <c r="U126" s="112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14"/>
      <c r="O127" s="114"/>
      <c r="P127" s="112"/>
      <c r="Q127" s="112"/>
      <c r="R127" s="112"/>
      <c r="S127" s="112"/>
      <c r="T127" s="112"/>
      <c r="U127" s="112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14"/>
      <c r="O128" s="114"/>
      <c r="P128" s="112"/>
      <c r="Q128" s="112"/>
      <c r="R128" s="112"/>
      <c r="S128" s="112"/>
      <c r="T128" s="112"/>
      <c r="U128" s="112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300.00000000000006</v>
      </c>
      <c r="Q134" s="70">
        <f>SUM(S174:S184)</f>
        <v>20.000000000000007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320.00000000000006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04" t="s">
        <v>18</v>
      </c>
      <c r="O135" s="104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 t="str">
        <f>A152</f>
        <v>нектар тыква мамина дача 0,75</v>
      </c>
      <c r="B136" s="326">
        <v>0.83333333333333337</v>
      </c>
      <c r="C136" s="326">
        <v>8.3333333333333329E-2</v>
      </c>
      <c r="D136" s="322">
        <f>(C136-B136+(C136&lt;B136))*24*60</f>
        <v>360</v>
      </c>
      <c r="E136" s="328">
        <v>4000</v>
      </c>
      <c r="F136" s="330">
        <f>IF(E136=0,0,(F152/J118*60))</f>
        <v>57.972972972972975</v>
      </c>
      <c r="G136" s="320">
        <f>IF($K136=0,0,(K136*100)/(D136*$J$3/60))</f>
        <v>14.895833333333334</v>
      </c>
      <c r="H136" s="330">
        <f>P134+P141</f>
        <v>300.00000000000006</v>
      </c>
      <c r="I136" s="320">
        <f>D136-F136-P142</f>
        <v>2.0270270270269748</v>
      </c>
      <c r="J136" s="322">
        <f>(D136-H136)/60*E136</f>
        <v>3999.9999999999959</v>
      </c>
      <c r="K136" s="426">
        <f>F152</f>
        <v>3575</v>
      </c>
      <c r="L136" s="66">
        <f>IF($K136=0,0,K136/J136)</f>
        <v>0.89375000000000093</v>
      </c>
      <c r="N136" s="104" t="s">
        <v>19</v>
      </c>
      <c r="O136" s="104"/>
      <c r="P136" s="70">
        <f>SUM(U161:U172)</f>
        <v>0</v>
      </c>
      <c r="Q136" s="70">
        <f>SUM(U173:U183)</f>
        <v>245.00000000000003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245.00000000000003</v>
      </c>
      <c r="W136" s="107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-424.99999999999591</v>
      </c>
      <c r="N137" s="104" t="s">
        <v>20</v>
      </c>
      <c r="O137" s="104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07"/>
    </row>
    <row r="138" spans="1:24" ht="17.25" customHeight="1">
      <c r="A138" s="307" t="str">
        <f>A153</f>
        <v>нектар тыква Баринофф 1,0</v>
      </c>
      <c r="B138" s="326">
        <v>8.3333333333333329E-2</v>
      </c>
      <c r="C138" s="326">
        <v>0.33333333333333331</v>
      </c>
      <c r="D138" s="322">
        <f>(C138-B138+(C138&lt;B138))*24*60</f>
        <v>360</v>
      </c>
      <c r="E138" s="328">
        <v>3700</v>
      </c>
      <c r="F138" s="330">
        <f>IF(E138=0,0,(F153/J118*60))</f>
        <v>54.843243243243244</v>
      </c>
      <c r="G138" s="320">
        <f>IF($K138=0,0,(K138*100)/(D138*$J$3/60))</f>
        <v>14.091666666666667</v>
      </c>
      <c r="H138" s="330">
        <f>Q134+Q141</f>
        <v>20.000000000000007</v>
      </c>
      <c r="I138" s="320">
        <f>D138-F138-Q142</f>
        <v>40.156756756756693</v>
      </c>
      <c r="J138" s="322">
        <f>(D138-H138)/60*E138</f>
        <v>20966.666666666668</v>
      </c>
      <c r="K138" s="426">
        <f>F153</f>
        <v>3382</v>
      </c>
      <c r="L138" s="68">
        <f>IF($K138=0,0,K138/J138)</f>
        <v>0.16130365659777424</v>
      </c>
      <c r="N138" s="104" t="s">
        <v>27</v>
      </c>
      <c r="O138" s="104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07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-17584.666666666668</v>
      </c>
      <c r="N139" s="108" t="s">
        <v>21</v>
      </c>
      <c r="O139" s="10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07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08" t="s">
        <v>39</v>
      </c>
      <c r="O140" s="10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07"/>
      <c r="X140" s="107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07"/>
      <c r="X141" s="107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300.00000000000006</v>
      </c>
      <c r="Q142" s="71">
        <f t="shared" si="24"/>
        <v>265.00000000000006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565.00000000000011</v>
      </c>
      <c r="W142" s="107"/>
      <c r="X142" s="107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07"/>
      <c r="X143" s="107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07"/>
      <c r="W144" s="107"/>
      <c r="X144" s="107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07"/>
      <c r="W145" s="107"/>
      <c r="X145" s="107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07"/>
      <c r="W146" s="107"/>
      <c r="X146" s="107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07"/>
      <c r="W147" s="107"/>
      <c r="X147" s="107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45" t="s">
        <v>90</v>
      </c>
      <c r="K148" s="168" t="s">
        <v>91</v>
      </c>
      <c r="L148" s="354">
        <f>IF($K149=0,0,K149/J149)</f>
        <v>0.27865153538050735</v>
      </c>
      <c r="N148" s="20"/>
      <c r="O148" s="20"/>
      <c r="P148" s="20"/>
      <c r="Q148" s="20"/>
      <c r="R148" s="20"/>
      <c r="S148" s="20"/>
      <c r="T148" s="20"/>
      <c r="U148" s="20"/>
      <c r="V148" s="107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24966.666666666664</v>
      </c>
      <c r="K149" s="168">
        <f>K136+K138+K140+K142+K144+K146</f>
        <v>6957</v>
      </c>
      <c r="L149" s="355"/>
      <c r="M149" s="107"/>
      <c r="V149" s="107"/>
      <c r="W149" s="107"/>
      <c r="X149" s="107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07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07"/>
      <c r="W151" s="27"/>
      <c r="X151" s="27"/>
    </row>
    <row r="152" spans="1:27" ht="15.75" thickBot="1">
      <c r="A152" s="429" t="s">
        <v>119</v>
      </c>
      <c r="B152" s="430"/>
      <c r="C152" s="430"/>
      <c r="D152" s="430"/>
      <c r="E152" s="431"/>
      <c r="F152" s="15">
        <v>3575</v>
      </c>
      <c r="G152" s="146">
        <v>10614</v>
      </c>
      <c r="H152" s="1"/>
      <c r="I152" s="2"/>
      <c r="J152" s="3"/>
      <c r="K152" s="67">
        <f>G152</f>
        <v>10614</v>
      </c>
      <c r="L152" s="16"/>
      <c r="M152" s="28"/>
      <c r="V152" s="107"/>
      <c r="W152" s="107"/>
      <c r="X152" s="107"/>
    </row>
    <row r="153" spans="1:27" ht="13.5" customHeight="1" thickBot="1">
      <c r="A153" s="351" t="s">
        <v>120</v>
      </c>
      <c r="B153" s="352"/>
      <c r="C153" s="352"/>
      <c r="D153" s="352"/>
      <c r="E153" s="353"/>
      <c r="F153" s="15">
        <v>3382</v>
      </c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07"/>
      <c r="W153" s="107"/>
      <c r="X153" s="107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07"/>
      <c r="W154" s="107"/>
      <c r="X154" s="107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07"/>
      <c r="W155" s="107"/>
      <c r="X155" s="107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07"/>
      <c r="W156" s="107"/>
      <c r="X156" s="107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07"/>
      <c r="W157" s="107"/>
      <c r="X157" s="107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10614</v>
      </c>
      <c r="L158" s="76">
        <f>SUM(L153+L153)</f>
        <v>0</v>
      </c>
      <c r="M158" s="29"/>
      <c r="V158" s="107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нектар тыква мамина дача 0,75</v>
      </c>
      <c r="B162" s="77">
        <f>B136</f>
        <v>0.83333333333333337</v>
      </c>
      <c r="C162" s="77">
        <f>B162+1/24</f>
        <v>0.875</v>
      </c>
      <c r="D162" s="30"/>
      <c r="E162" s="141"/>
      <c r="F162" s="389" t="s">
        <v>121</v>
      </c>
      <c r="G162" s="390"/>
      <c r="H162" s="31" t="s">
        <v>45</v>
      </c>
      <c r="I162" s="32">
        <v>0.875</v>
      </c>
      <c r="J162" s="32">
        <v>8.3333333333333329E-2</v>
      </c>
      <c r="K162" s="83">
        <f>(J162-I162+(J162&lt;I162))*24*60</f>
        <v>300.00000000000006</v>
      </c>
      <c r="L162" s="391" t="s">
        <v>122</v>
      </c>
      <c r="M162" s="392"/>
      <c r="N162" s="393"/>
      <c r="O162" s="90" t="str">
        <f t="shared" ref="O162:O206" si="26">IF(H162=$V$5,$F$122,"")</f>
        <v/>
      </c>
      <c r="P162" s="109"/>
      <c r="Q162" s="34"/>
      <c r="R162" s="20"/>
      <c r="S162" s="87">
        <f>IF($H162="ПЛАНОВЫЕ",$K162,0)</f>
        <v>300.00000000000006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142"/>
      <c r="F163" s="394"/>
      <c r="G163" s="395"/>
      <c r="H163" s="38"/>
      <c r="I163" s="39"/>
      <c r="J163" s="39"/>
      <c r="K163" s="84">
        <f t="shared" ref="K163:K226" si="27">(J163-I163+(J163&lt;I163))*24*60</f>
        <v>0</v>
      </c>
      <c r="L163" s="396"/>
      <c r="M163" s="397"/>
      <c r="N163" s="398"/>
      <c r="O163" s="91" t="str">
        <f t="shared" si="26"/>
        <v/>
      </c>
      <c r="P163" s="11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42"/>
      <c r="F164" s="399"/>
      <c r="G164" s="399"/>
      <c r="H164" s="38"/>
      <c r="I164" s="39"/>
      <c r="J164" s="39"/>
      <c r="K164" s="84">
        <f t="shared" si="27"/>
        <v>0</v>
      </c>
      <c r="L164" s="396"/>
      <c r="M164" s="397"/>
      <c r="N164" s="398"/>
      <c r="O164" s="91" t="str">
        <f t="shared" si="26"/>
        <v/>
      </c>
      <c r="P164" s="11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42"/>
      <c r="F165" s="399"/>
      <c r="G165" s="399"/>
      <c r="H165" s="38"/>
      <c r="I165" s="39"/>
      <c r="J165" s="39"/>
      <c r="K165" s="84">
        <f t="shared" si="27"/>
        <v>0</v>
      </c>
      <c r="L165" s="396"/>
      <c r="M165" s="397"/>
      <c r="N165" s="398"/>
      <c r="O165" s="91" t="str">
        <f t="shared" si="26"/>
        <v/>
      </c>
      <c r="P165" s="11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10"/>
      <c r="F166" s="399"/>
      <c r="G166" s="399"/>
      <c r="H166" s="38"/>
      <c r="I166" s="39"/>
      <c r="J166" s="39"/>
      <c r="K166" s="84">
        <f t="shared" si="27"/>
        <v>0</v>
      </c>
      <c r="L166" s="396"/>
      <c r="M166" s="397"/>
      <c r="N166" s="398"/>
      <c r="O166" s="91" t="str">
        <f t="shared" si="26"/>
        <v/>
      </c>
      <c r="P166" s="11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10"/>
      <c r="F167" s="399"/>
      <c r="G167" s="399"/>
      <c r="H167" s="38"/>
      <c r="I167" s="39"/>
      <c r="J167" s="39"/>
      <c r="K167" s="84">
        <f t="shared" si="27"/>
        <v>0</v>
      </c>
      <c r="L167" s="396"/>
      <c r="M167" s="397"/>
      <c r="N167" s="398"/>
      <c r="O167" s="91" t="str">
        <f t="shared" si="26"/>
        <v/>
      </c>
      <c r="P167" s="11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96"/>
      <c r="F168" s="399"/>
      <c r="G168" s="399"/>
      <c r="H168" s="38"/>
      <c r="I168" s="39"/>
      <c r="J168" s="39"/>
      <c r="K168" s="84">
        <f t="shared" si="27"/>
        <v>0</v>
      </c>
      <c r="L168" s="396"/>
      <c r="M168" s="397"/>
      <c r="N168" s="398"/>
      <c r="O168" s="91" t="str">
        <f t="shared" si="26"/>
        <v/>
      </c>
      <c r="P168" s="11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96"/>
      <c r="F169" s="394"/>
      <c r="G169" s="395"/>
      <c r="H169" s="38"/>
      <c r="I169" s="39"/>
      <c r="J169" s="39"/>
      <c r="K169" s="84">
        <f t="shared" si="27"/>
        <v>0</v>
      </c>
      <c r="L169" s="396"/>
      <c r="M169" s="397"/>
      <c r="N169" s="398"/>
      <c r="O169" s="91" t="str">
        <f t="shared" si="26"/>
        <v/>
      </c>
      <c r="P169" s="11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96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1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96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1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96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1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43"/>
      <c r="E173" s="43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1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 t="str">
        <f>A153</f>
        <v>нектар тыква Баринофф 1,0</v>
      </c>
      <c r="B174" s="77">
        <f>B138</f>
        <v>8.3333333333333329E-2</v>
      </c>
      <c r="C174" s="77">
        <f>B174+1/24</f>
        <v>0.125</v>
      </c>
      <c r="D174" s="30"/>
      <c r="E174" s="109"/>
      <c r="F174" s="389" t="s">
        <v>123</v>
      </c>
      <c r="G174" s="390"/>
      <c r="H174" s="31" t="s">
        <v>45</v>
      </c>
      <c r="I174" s="32">
        <v>8.3333333333333329E-2</v>
      </c>
      <c r="J174" s="32">
        <v>9.0277777777777776E-2</v>
      </c>
      <c r="K174" s="83">
        <f t="shared" si="27"/>
        <v>10.000000000000004</v>
      </c>
      <c r="L174" s="391"/>
      <c r="M174" s="392"/>
      <c r="N174" s="393"/>
      <c r="O174" s="90" t="str">
        <f t="shared" si="26"/>
        <v/>
      </c>
      <c r="P174" s="109"/>
      <c r="Q174" s="34"/>
      <c r="R174" s="20"/>
      <c r="S174" s="87">
        <f t="shared" si="28"/>
        <v>10.000000000000004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0.125</v>
      </c>
      <c r="C175" s="78">
        <f>B175+1/24</f>
        <v>0.16666666666666666</v>
      </c>
      <c r="D175" s="37"/>
      <c r="E175" s="110"/>
      <c r="F175" s="394" t="s">
        <v>124</v>
      </c>
      <c r="G175" s="395"/>
      <c r="H175" s="38" t="s">
        <v>45</v>
      </c>
      <c r="I175" s="39">
        <v>9.0277777777777776E-2</v>
      </c>
      <c r="J175" s="39">
        <v>9.7222222222222224E-2</v>
      </c>
      <c r="K175" s="84">
        <f t="shared" si="27"/>
        <v>10.000000000000004</v>
      </c>
      <c r="L175" s="396"/>
      <c r="M175" s="397"/>
      <c r="N175" s="398"/>
      <c r="O175" s="91" t="str">
        <f t="shared" si="26"/>
        <v/>
      </c>
      <c r="P175" s="110"/>
      <c r="Q175" s="41"/>
      <c r="R175" s="20"/>
      <c r="S175" s="87">
        <f t="shared" si="28"/>
        <v>10.000000000000004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0.16666666666666666</v>
      </c>
      <c r="C176" s="78">
        <f t="shared" ref="C176:C184" si="39">B176+1/24</f>
        <v>0.20833333333333331</v>
      </c>
      <c r="D176" s="37"/>
      <c r="E176" s="110"/>
      <c r="F176" s="399" t="s">
        <v>125</v>
      </c>
      <c r="G176" s="399"/>
      <c r="H176" s="38" t="s">
        <v>46</v>
      </c>
      <c r="I176" s="39">
        <v>9.7222222222222224E-2</v>
      </c>
      <c r="J176" s="39">
        <v>0.11458333333333333</v>
      </c>
      <c r="K176" s="84">
        <f t="shared" si="27"/>
        <v>24.999999999999993</v>
      </c>
      <c r="L176" s="396"/>
      <c r="M176" s="397"/>
      <c r="N176" s="398"/>
      <c r="O176" s="91">
        <f t="shared" si="26"/>
        <v>0</v>
      </c>
      <c r="P176" s="11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24.999999999999993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0.20833333333333331</v>
      </c>
      <c r="C177" s="78">
        <f t="shared" si="39"/>
        <v>0.24999999999999997</v>
      </c>
      <c r="D177" s="37"/>
      <c r="E177" s="110"/>
      <c r="F177" s="399" t="s">
        <v>126</v>
      </c>
      <c r="G177" s="399"/>
      <c r="H177" s="38" t="s">
        <v>46</v>
      </c>
      <c r="I177" s="39">
        <v>0.1388888888888889</v>
      </c>
      <c r="J177" s="39">
        <v>0.29166666666666669</v>
      </c>
      <c r="K177" s="84">
        <f t="shared" si="27"/>
        <v>220.00000000000003</v>
      </c>
      <c r="L177" s="396" t="s">
        <v>127</v>
      </c>
      <c r="M177" s="397"/>
      <c r="N177" s="398"/>
      <c r="O177" s="91">
        <f t="shared" si="26"/>
        <v>0</v>
      </c>
      <c r="P177" s="11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220.00000000000003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0.24999999999999997</v>
      </c>
      <c r="C178" s="78">
        <f t="shared" si="39"/>
        <v>0.29166666666666663</v>
      </c>
      <c r="D178" s="37"/>
      <c r="E178" s="110"/>
      <c r="F178" s="399"/>
      <c r="G178" s="399"/>
      <c r="H178" s="38"/>
      <c r="I178" s="39"/>
      <c r="J178" s="39"/>
      <c r="K178" s="84">
        <f t="shared" si="27"/>
        <v>0</v>
      </c>
      <c r="L178" s="396"/>
      <c r="M178" s="397"/>
      <c r="N178" s="398"/>
      <c r="O178" s="91" t="str">
        <f t="shared" si="26"/>
        <v/>
      </c>
      <c r="P178" s="11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0.29166666666666663</v>
      </c>
      <c r="C179" s="78">
        <f t="shared" si="39"/>
        <v>0.33333333333333331</v>
      </c>
      <c r="D179" s="37"/>
      <c r="E179" s="110"/>
      <c r="F179" s="399"/>
      <c r="G179" s="399"/>
      <c r="H179" s="38"/>
      <c r="I179" s="39"/>
      <c r="J179" s="39"/>
      <c r="K179" s="84">
        <f t="shared" si="27"/>
        <v>0</v>
      </c>
      <c r="L179" s="396"/>
      <c r="M179" s="397"/>
      <c r="N179" s="398"/>
      <c r="O179" s="91" t="str">
        <f t="shared" si="26"/>
        <v/>
      </c>
      <c r="P179" s="11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0.33333333333333331</v>
      </c>
      <c r="C180" s="78">
        <f t="shared" si="39"/>
        <v>0.375</v>
      </c>
      <c r="D180" s="37"/>
      <c r="E180" s="96"/>
      <c r="F180" s="399"/>
      <c r="G180" s="399"/>
      <c r="H180" s="38"/>
      <c r="I180" s="39"/>
      <c r="J180" s="39"/>
      <c r="K180" s="84">
        <f t="shared" si="27"/>
        <v>0</v>
      </c>
      <c r="L180" s="396"/>
      <c r="M180" s="397"/>
      <c r="N180" s="398"/>
      <c r="O180" s="91" t="str">
        <f t="shared" si="26"/>
        <v/>
      </c>
      <c r="P180" s="11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0.375</v>
      </c>
      <c r="C181" s="78">
        <f t="shared" si="39"/>
        <v>0.41666666666666669</v>
      </c>
      <c r="D181" s="37"/>
      <c r="E181" s="96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1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0.41666666666666669</v>
      </c>
      <c r="C182" s="78">
        <f t="shared" si="39"/>
        <v>0.45833333333333337</v>
      </c>
      <c r="D182" s="37"/>
      <c r="E182" s="96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1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0.45833333333333337</v>
      </c>
      <c r="C183" s="78">
        <f t="shared" si="39"/>
        <v>0.5</v>
      </c>
      <c r="D183" s="37"/>
      <c r="E183" s="96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1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0.5</v>
      </c>
      <c r="C184" s="79">
        <f t="shared" si="39"/>
        <v>0.54166666666666663</v>
      </c>
      <c r="D184" s="47"/>
      <c r="E184" s="43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1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09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0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10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1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10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1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10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1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10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1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10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1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96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1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96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1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96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1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96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1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43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1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09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0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10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1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10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1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10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1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10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1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10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1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96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1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96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1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96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1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96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1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43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11" t="str">
        <f t="shared" si="26"/>
        <v/>
      </c>
      <c r="P206" s="11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 thickBo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0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 thickBo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0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 thickBo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0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 thickBo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0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 thickBo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0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 thickBo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0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 thickBo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0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0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0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0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0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0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0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0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0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0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0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0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0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0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0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0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320.00000000000006</v>
      </c>
      <c r="T229" s="88">
        <f t="shared" si="45"/>
        <v>0</v>
      </c>
      <c r="U229" s="88">
        <f t="shared" si="45"/>
        <v>245.00000000000003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565.00000000000011</v>
      </c>
      <c r="AB229" s="35"/>
    </row>
  </sheetData>
  <customSheetViews>
    <customSheetView guid="{37036B61-4D89-4D9A-BB9E-9EE85ACB2295}" scale="80" fitToPage="1" hiddenRows="1" showRuler="0" topLeftCell="A10">
      <selection activeCell="K3" sqref="K3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214:G214"/>
    <mergeCell ref="L214:N214"/>
    <mergeCell ref="F215:G215"/>
    <mergeCell ref="L215:N215"/>
    <mergeCell ref="F216:G216"/>
    <mergeCell ref="L216:N216"/>
    <mergeCell ref="F217:G217"/>
    <mergeCell ref="L194:N194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202:N202"/>
    <mergeCell ref="F203:G203"/>
    <mergeCell ref="L203:N203"/>
    <mergeCell ref="F204:G204"/>
    <mergeCell ref="L204:N204"/>
    <mergeCell ref="F205:G205"/>
    <mergeCell ref="L205:N205"/>
    <mergeCell ref="F183:G183"/>
    <mergeCell ref="L183:N183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91:G191"/>
    <mergeCell ref="L191:N191"/>
    <mergeCell ref="F192:G192"/>
    <mergeCell ref="L192:N192"/>
    <mergeCell ref="F193:G193"/>
    <mergeCell ref="L193:N193"/>
    <mergeCell ref="F194:G194"/>
    <mergeCell ref="L171:N171"/>
    <mergeCell ref="F172:G172"/>
    <mergeCell ref="L172:N172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L179:N179"/>
    <mergeCell ref="F180:G180"/>
    <mergeCell ref="L180:N180"/>
    <mergeCell ref="F181:G181"/>
    <mergeCell ref="L181:N181"/>
    <mergeCell ref="F182:G182"/>
    <mergeCell ref="L182:N182"/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M150:M151"/>
    <mergeCell ref="A152:E152"/>
    <mergeCell ref="A153:E153"/>
    <mergeCell ref="A154:E154"/>
    <mergeCell ref="A155:E155"/>
    <mergeCell ref="A156:E156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K160:K161"/>
    <mergeCell ref="L160:N161"/>
    <mergeCell ref="A146:A147"/>
    <mergeCell ref="B146:B147"/>
    <mergeCell ref="C146:C147"/>
    <mergeCell ref="D146:D147"/>
    <mergeCell ref="A150:E151"/>
    <mergeCell ref="F150:F151"/>
    <mergeCell ref="G150:G151"/>
    <mergeCell ref="H150:H151"/>
    <mergeCell ref="L150:L151"/>
    <mergeCell ref="E146:E147"/>
    <mergeCell ref="F146:F147"/>
    <mergeCell ref="L148:L149"/>
    <mergeCell ref="A148:I149"/>
    <mergeCell ref="I144:I145"/>
    <mergeCell ref="G146:G147"/>
    <mergeCell ref="H146:H147"/>
    <mergeCell ref="I146:I147"/>
    <mergeCell ref="N141:O141"/>
    <mergeCell ref="A142:A143"/>
    <mergeCell ref="B142:B143"/>
    <mergeCell ref="C142:C143"/>
    <mergeCell ref="J144:J145"/>
    <mergeCell ref="K144:K145"/>
    <mergeCell ref="I142:I143"/>
    <mergeCell ref="J142:J143"/>
    <mergeCell ref="K142:K143"/>
    <mergeCell ref="N142:O142"/>
    <mergeCell ref="N143:O143"/>
    <mergeCell ref="D142:D143"/>
    <mergeCell ref="E142:E143"/>
    <mergeCell ref="F142:F143"/>
    <mergeCell ref="G142:G143"/>
    <mergeCell ref="H142:H143"/>
    <mergeCell ref="F140:F141"/>
    <mergeCell ref="J146:J147"/>
    <mergeCell ref="K146:K147"/>
    <mergeCell ref="G140:G141"/>
    <mergeCell ref="H140:H141"/>
    <mergeCell ref="A144:A145"/>
    <mergeCell ref="B144:B145"/>
    <mergeCell ref="C144:C145"/>
    <mergeCell ref="D144:D145"/>
    <mergeCell ref="E144:E145"/>
    <mergeCell ref="A140:A141"/>
    <mergeCell ref="B140:B141"/>
    <mergeCell ref="C140:C141"/>
    <mergeCell ref="D140:D141"/>
    <mergeCell ref="E140:E141"/>
    <mergeCell ref="F144:F145"/>
    <mergeCell ref="G144:G145"/>
    <mergeCell ref="H144:H145"/>
    <mergeCell ref="I140:I141"/>
    <mergeCell ref="J140:J141"/>
    <mergeCell ref="K140:K141"/>
    <mergeCell ref="I138:I139"/>
    <mergeCell ref="J138:J139"/>
    <mergeCell ref="K138:K139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A124:E124"/>
    <mergeCell ref="V130:V133"/>
    <mergeCell ref="N134:O134"/>
    <mergeCell ref="N129:U129"/>
    <mergeCell ref="N124:O124"/>
    <mergeCell ref="F122:H122"/>
    <mergeCell ref="K122:L122"/>
    <mergeCell ref="N122:N123"/>
    <mergeCell ref="O122:Q123"/>
    <mergeCell ref="F124:H124"/>
    <mergeCell ref="K124:L124"/>
    <mergeCell ref="A123:E123"/>
    <mergeCell ref="F123:H123"/>
    <mergeCell ref="K123:L123"/>
    <mergeCell ref="A120:E120"/>
    <mergeCell ref="F120:H120"/>
    <mergeCell ref="I120:J120"/>
    <mergeCell ref="K120:L120"/>
    <mergeCell ref="N120:N121"/>
    <mergeCell ref="A122:E122"/>
    <mergeCell ref="O120:Q121"/>
    <mergeCell ref="F121:H121"/>
    <mergeCell ref="I121:J121"/>
    <mergeCell ref="K121:L121"/>
    <mergeCell ref="F113:G113"/>
    <mergeCell ref="L113:N113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L101:N101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F90:G90"/>
    <mergeCell ref="L90:N90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78:N78"/>
    <mergeCell ref="F79:G79"/>
    <mergeCell ref="L79:N79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67:G67"/>
    <mergeCell ref="L67:N67"/>
    <mergeCell ref="F68:G68"/>
    <mergeCell ref="L68:N68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55:N55"/>
    <mergeCell ref="F56:G56"/>
    <mergeCell ref="L56:N56"/>
    <mergeCell ref="F57:G57"/>
    <mergeCell ref="L57:N57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I29:I30"/>
    <mergeCell ref="A35:E36"/>
    <mergeCell ref="F35:F36"/>
    <mergeCell ref="G35:G36"/>
    <mergeCell ref="H35:H36"/>
    <mergeCell ref="L35:L36"/>
    <mergeCell ref="M35:M36"/>
    <mergeCell ref="A37:E37"/>
    <mergeCell ref="L33:L34"/>
    <mergeCell ref="A33:I34"/>
    <mergeCell ref="F25:F26"/>
    <mergeCell ref="G25:G26"/>
    <mergeCell ref="H25:H2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H29:H30"/>
    <mergeCell ref="G21:G22"/>
    <mergeCell ref="H21:H22"/>
    <mergeCell ref="I21:I22"/>
    <mergeCell ref="J25:J26"/>
    <mergeCell ref="K25:K26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L15:L19"/>
    <mergeCell ref="N15:O18"/>
    <mergeCell ref="P15:U18"/>
    <mergeCell ref="A9:E9"/>
    <mergeCell ref="I25:I26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A21:A22"/>
    <mergeCell ref="B21:B22"/>
    <mergeCell ref="C21:C22"/>
    <mergeCell ref="D21:D22"/>
    <mergeCell ref="E21:E22"/>
    <mergeCell ref="F21:F22"/>
    <mergeCell ref="V15:V18"/>
    <mergeCell ref="N19:O19"/>
    <mergeCell ref="N14:U14"/>
    <mergeCell ref="N9:O9"/>
    <mergeCell ref="F7:H7"/>
    <mergeCell ref="I6:J6"/>
    <mergeCell ref="K7:L7"/>
    <mergeCell ref="N7:N8"/>
    <mergeCell ref="O7:Q8"/>
    <mergeCell ref="F9:H9"/>
    <mergeCell ref="K9:L9"/>
    <mergeCell ref="P9:Q9"/>
    <mergeCell ref="A14:L14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A8:E8"/>
    <mergeCell ref="F8:H8"/>
    <mergeCell ref="K8:L8"/>
    <mergeCell ref="A1:Q1"/>
    <mergeCell ref="A2:Q2"/>
    <mergeCell ref="A3:E3"/>
    <mergeCell ref="A4:E4"/>
    <mergeCell ref="F4:H4"/>
    <mergeCell ref="I4:J4"/>
    <mergeCell ref="K4:L4"/>
    <mergeCell ref="F5:H5"/>
    <mergeCell ref="I5:J5"/>
    <mergeCell ref="K5:L5"/>
    <mergeCell ref="N5:N6"/>
    <mergeCell ref="O5:Q6"/>
    <mergeCell ref="F6:H6"/>
    <mergeCell ref="K6:L6"/>
    <mergeCell ref="N4:U4"/>
    <mergeCell ref="A5:E5"/>
    <mergeCell ref="A7:E7"/>
  </mergeCells>
  <conditionalFormatting sqref="A37:F42">
    <cfRule type="containsBlanks" dxfId="974" priority="18" stopIfTrue="1">
      <formula>LEN(TRIM(A37))=0</formula>
    </cfRule>
  </conditionalFormatting>
  <conditionalFormatting sqref="A152:F157">
    <cfRule type="containsBlanks" dxfId="973" priority="10" stopIfTrue="1">
      <formula>LEN(TRIM(A152))=0</formula>
    </cfRule>
  </conditionalFormatting>
  <conditionalFormatting sqref="B21:C32">
    <cfRule type="containsBlanks" dxfId="972" priority="20" stopIfTrue="1">
      <formula>LEN(TRIM(B21))=0</formula>
    </cfRule>
  </conditionalFormatting>
  <conditionalFormatting sqref="B136:C147">
    <cfRule type="containsBlanks" dxfId="971" priority="63" stopIfTrue="1">
      <formula>LEN(TRIM(B136))=0</formula>
    </cfRule>
  </conditionalFormatting>
  <conditionalFormatting sqref="D54:F55 H54:J55 D56:J58">
    <cfRule type="containsBlanks" dxfId="970" priority="84" stopIfTrue="1">
      <formula>LEN(TRIM(D54))=0</formula>
    </cfRule>
  </conditionalFormatting>
  <conditionalFormatting sqref="D169:F170">
    <cfRule type="containsBlanks" dxfId="969" priority="56" stopIfTrue="1">
      <formula>LEN(TRIM(D169))=0</formula>
    </cfRule>
  </conditionalFormatting>
  <conditionalFormatting sqref="D59:G65 D66:F67 D68:J69">
    <cfRule type="containsBlanks" dxfId="968" priority="83" stopIfTrue="1">
      <formula>LEN(TRIM(D59))=0</formula>
    </cfRule>
  </conditionalFormatting>
  <conditionalFormatting sqref="D70:G76 D77:F78 D79:J80">
    <cfRule type="containsBlanks" dxfId="967" priority="82" stopIfTrue="1">
      <formula>LEN(TRIM(D70))=0</formula>
    </cfRule>
  </conditionalFormatting>
  <conditionalFormatting sqref="D81:G87 D88:F89 D90:J91">
    <cfRule type="containsBlanks" dxfId="966" priority="81" stopIfTrue="1">
      <formula>LEN(TRIM(D81))=0</formula>
    </cfRule>
  </conditionalFormatting>
  <conditionalFormatting sqref="D162:G168">
    <cfRule type="containsBlanks" dxfId="965" priority="7" stopIfTrue="1">
      <formula>LEN(TRIM(D162))=0</formula>
    </cfRule>
  </conditionalFormatting>
  <conditionalFormatting sqref="D171:G180 D181:F182">
    <cfRule type="containsBlanks" dxfId="964" priority="55" stopIfTrue="1">
      <formula>LEN(TRIM(D171))=0</formula>
    </cfRule>
  </conditionalFormatting>
  <conditionalFormatting sqref="D183:G191 D192:F193">
    <cfRule type="containsBlanks" dxfId="963" priority="54" stopIfTrue="1">
      <formula>LEN(TRIM(D183))=0</formula>
    </cfRule>
  </conditionalFormatting>
  <conditionalFormatting sqref="D194:G202 D203:F204 D205:J206">
    <cfRule type="containsBlanks" dxfId="962" priority="53" stopIfTrue="1">
      <formula>LEN(TRIM(D194))=0</formula>
    </cfRule>
  </conditionalFormatting>
  <conditionalFormatting sqref="D47:J53">
    <cfRule type="containsBlanks" dxfId="961" priority="16" stopIfTrue="1">
      <formula>LEN(TRIM(D47))=0</formula>
    </cfRule>
  </conditionalFormatting>
  <conditionalFormatting sqref="E21:E32">
    <cfRule type="containsBlanks" dxfId="960" priority="90" stopIfTrue="1">
      <formula>LEN(TRIM(E21))=0</formula>
    </cfRule>
  </conditionalFormatting>
  <conditionalFormatting sqref="E136:E147">
    <cfRule type="containsBlanks" dxfId="959" priority="62" stopIfTrue="1">
      <formula>LEN(TRIM(E136))=0</formula>
    </cfRule>
  </conditionalFormatting>
  <conditionalFormatting sqref="F5:H13">
    <cfRule type="containsBlanks" dxfId="958" priority="24" stopIfTrue="1">
      <formula>LEN(TRIM(F5))=0</formula>
    </cfRule>
  </conditionalFormatting>
  <conditionalFormatting sqref="F120:H128">
    <cfRule type="containsBlanks" dxfId="957" priority="13" stopIfTrue="1">
      <formula>LEN(TRIM(F120))=0</formula>
    </cfRule>
  </conditionalFormatting>
  <conditionalFormatting sqref="G38:G42">
    <cfRule type="containsBlanks" dxfId="956" priority="25" stopIfTrue="1">
      <formula>LEN(TRIM(G38))=0</formula>
    </cfRule>
  </conditionalFormatting>
  <conditionalFormatting sqref="H59:J67">
    <cfRule type="containsBlanks" dxfId="955" priority="38" stopIfTrue="1">
      <formula>LEN(TRIM(H59))=0</formula>
    </cfRule>
  </conditionalFormatting>
  <conditionalFormatting sqref="H70:J78">
    <cfRule type="containsBlanks" dxfId="954" priority="37" stopIfTrue="1">
      <formula>LEN(TRIM(H70))=0</formula>
    </cfRule>
  </conditionalFormatting>
  <conditionalFormatting sqref="H81:J89">
    <cfRule type="containsBlanks" dxfId="953" priority="36" stopIfTrue="1">
      <formula>LEN(TRIM(H81))=0</formula>
    </cfRule>
  </conditionalFormatting>
  <conditionalFormatting sqref="H162:J204">
    <cfRule type="containsBlanks" dxfId="952" priority="1" stopIfTrue="1">
      <formula>LEN(TRIM(H162))=0</formula>
    </cfRule>
  </conditionalFormatting>
  <conditionalFormatting sqref="K5:L13">
    <cfRule type="containsBlanks" dxfId="951" priority="22" stopIfTrue="1">
      <formula>LEN(TRIM(K5))=0</formula>
    </cfRule>
  </conditionalFormatting>
  <conditionalFormatting sqref="K120:L128">
    <cfRule type="containsBlanks" dxfId="950" priority="12" stopIfTrue="1">
      <formula>LEN(TRIM(K120))=0</formula>
    </cfRule>
  </conditionalFormatting>
  <conditionalFormatting sqref="L47:L91">
    <cfRule type="containsBlanks" dxfId="949" priority="14" stopIfTrue="1">
      <formula>LEN(TRIM(L47))=0</formula>
    </cfRule>
  </conditionalFormatting>
  <conditionalFormatting sqref="L162:L206">
    <cfRule type="containsBlanks" dxfId="948" priority="4" stopIfTrue="1">
      <formula>LEN(TRIM(L162))=0</formula>
    </cfRule>
  </conditionalFormatting>
  <conditionalFormatting sqref="O163:O228">
    <cfRule type="containsBlanks" dxfId="947" priority="40" stopIfTrue="1">
      <formula>LEN(TRIM(O163))=0</formula>
    </cfRule>
  </conditionalFormatting>
  <conditionalFormatting sqref="O47:Q51 O52:O113">
    <cfRule type="containsBlanks" dxfId="946" priority="79" stopIfTrue="1">
      <formula>LEN(TRIM(O47))=0</formula>
    </cfRule>
  </conditionalFormatting>
  <conditionalFormatting sqref="O162:Q162">
    <cfRule type="containsBlanks" dxfId="945" priority="51" stopIfTrue="1">
      <formula>LEN(TRIM(O162))=0</formula>
    </cfRule>
  </conditionalFormatting>
  <conditionalFormatting sqref="P52:Q91">
    <cfRule type="containsBlanks" dxfId="944" priority="70" stopIfTrue="1">
      <formula>LEN(TRIM(P52))=0</formula>
    </cfRule>
  </conditionalFormatting>
  <conditionalFormatting sqref="P163:Q206">
    <cfRule type="containsBlanks" dxfId="943" priority="42" stopIfTrue="1">
      <formula>LEN(TRIM(P163))=0</formula>
    </cfRule>
  </conditionalFormatting>
  <dataValidations count="3">
    <dataValidation type="list" showInputMessage="1" showErrorMessage="1" sqref="H68:H69 H79:H80 H90:H91 H101:H102 H112:H113 H216:H217 H227:H228 H205:H206 H183:H184 H194:H195" xr:uid="{00000000-0002-0000-0100-000000000000}">
      <formula1>$V$3:$V$5</formula1>
    </dataValidation>
    <dataValidation type="list" showInputMessage="1" showErrorMessage="1" sqref="H218:H226 H185:H193 H50:H67 H196:H204 H103:H111 H81:H89 H70:H78 H92:H100 H207:H215 H165:H182" xr:uid="{00000000-0002-0000-0100-000001000000}">
      <formula1>$V$3:$V$17</formula1>
    </dataValidation>
    <dataValidation type="list" showInputMessage="1" showErrorMessage="1" sqref="H47:H49 H162:H164" xr:uid="{246F47D5-586E-48B9-B5F7-E6DB13EA11FB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outlinePr summaryBelow="0"/>
    <pageSetUpPr fitToPage="1"/>
  </sheetPr>
  <dimension ref="A1:AB229"/>
  <sheetViews>
    <sheetView zoomScale="75" zoomScaleNormal="75" workbookViewId="0">
      <selection activeCell="H153" sqref="H153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82633.333333333314</v>
      </c>
      <c r="H3" s="93">
        <f>SUM(K21:K32)+SUM(K136:K147)</f>
        <v>70009</v>
      </c>
      <c r="I3" s="14" t="s">
        <v>56</v>
      </c>
      <c r="J3" s="95">
        <v>3700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 t="s">
        <v>100</v>
      </c>
      <c r="G5" s="270"/>
      <c r="H5" s="271"/>
      <c r="I5" s="272" t="s">
        <v>73</v>
      </c>
      <c r="J5" s="273"/>
      <c r="K5" s="269"/>
      <c r="L5" s="274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186" t="s">
        <v>7</v>
      </c>
      <c r="B6" s="187"/>
      <c r="C6" s="187"/>
      <c r="D6" s="187"/>
      <c r="E6" s="193"/>
      <c r="F6" s="281" t="s">
        <v>101</v>
      </c>
      <c r="G6" s="254"/>
      <c r="H6" s="255"/>
      <c r="I6" s="272" t="s">
        <v>54</v>
      </c>
      <c r="J6" s="273"/>
      <c r="K6" s="281"/>
      <c r="L6" s="282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/>
      <c r="G7" s="254"/>
      <c r="H7" s="255"/>
      <c r="I7" s="186" t="s">
        <v>53</v>
      </c>
      <c r="J7" s="193"/>
      <c r="K7" s="281"/>
      <c r="L7" s="282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253"/>
      <c r="G8" s="254"/>
      <c r="H8" s="255"/>
      <c r="I8" s="186" t="s">
        <v>75</v>
      </c>
      <c r="J8" s="193"/>
      <c r="K8" s="256"/>
      <c r="L8" s="256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300"/>
      <c r="G9" s="301"/>
      <c r="H9" s="302"/>
      <c r="I9" s="186"/>
      <c r="J9" s="193"/>
      <c r="K9" s="256"/>
      <c r="L9" s="256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50.000000000000057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50.000000000000057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2"/>
    </row>
    <row r="21" spans="1:24" ht="17.25" customHeight="1">
      <c r="A21" s="307" t="str">
        <f>A37</f>
        <v>тыква 1л</v>
      </c>
      <c r="B21" s="326">
        <v>0.33333333333333331</v>
      </c>
      <c r="C21" s="326">
        <v>0.83333333333333337</v>
      </c>
      <c r="D21" s="322">
        <f>(C21-B21+(C21&lt;B21))*24*60</f>
        <v>720</v>
      </c>
      <c r="E21" s="328">
        <v>3700</v>
      </c>
      <c r="F21" s="330">
        <f>IF(E21=0,0,(F37/J3*60))</f>
        <v>567.71351351351348</v>
      </c>
      <c r="G21" s="320">
        <f>IF($K21=0,0,(K21*100)/(D21*$J$3/60))</f>
        <v>78.849099099099092</v>
      </c>
      <c r="H21" s="330">
        <f>P19+P26</f>
        <v>50.000000000000057</v>
      </c>
      <c r="I21" s="320">
        <f>D21-F21-P27</f>
        <v>42.286486486486439</v>
      </c>
      <c r="J21" s="322">
        <f>(D21-H21)/60*E21</f>
        <v>41316.666666666664</v>
      </c>
      <c r="K21" s="324">
        <f>F37</f>
        <v>35009</v>
      </c>
      <c r="L21" s="66">
        <f>IF($K21=0,0,K21/J21)</f>
        <v>0.84733360225897547</v>
      </c>
      <c r="N21" s="181" t="s">
        <v>19</v>
      </c>
      <c r="O21" s="181"/>
      <c r="P21" s="70">
        <f>SUM(U46:U57)</f>
        <v>60.000000000000028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60.000000000000028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-6307.6666666666642</v>
      </c>
      <c r="N22" s="181" t="s">
        <v>20</v>
      </c>
      <c r="O22" s="18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2"/>
      <c r="X22" s="192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181" t="s">
        <v>27</v>
      </c>
      <c r="O23" s="181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110.00000000000009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110.00000000000009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0.84733360225897547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41316.666666666664</v>
      </c>
      <c r="K34" s="168">
        <f>K21+K23+K25+K27+K29+K31</f>
        <v>35009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 t="s">
        <v>128</v>
      </c>
      <c r="B37" s="352"/>
      <c r="C37" s="352"/>
      <c r="D37" s="352"/>
      <c r="E37" s="353"/>
      <c r="F37" s="15">
        <v>35009</v>
      </c>
      <c r="G37" s="146">
        <v>32760</v>
      </c>
      <c r="H37" s="1"/>
      <c r="I37" s="2"/>
      <c r="J37" s="3"/>
      <c r="K37" s="67">
        <f>G37</f>
        <v>32760</v>
      </c>
      <c r="L37" s="16"/>
      <c r="M37" s="28"/>
      <c r="V37" s="192"/>
      <c r="W37" s="192"/>
      <c r="X37" s="192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2"/>
      <c r="W38" s="192"/>
      <c r="X38" s="192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32760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тыква 1л</v>
      </c>
      <c r="B47" s="77">
        <f>B21</f>
        <v>0.33333333333333331</v>
      </c>
      <c r="C47" s="77">
        <f>B47+1/24</f>
        <v>0.375</v>
      </c>
      <c r="D47" s="30"/>
      <c r="E47" s="177"/>
      <c r="F47" s="389" t="s">
        <v>107</v>
      </c>
      <c r="G47" s="390"/>
      <c r="H47" s="31" t="s">
        <v>45</v>
      </c>
      <c r="I47" s="32">
        <v>0.33333333333333331</v>
      </c>
      <c r="J47" s="32">
        <v>0.34027777777777773</v>
      </c>
      <c r="K47" s="83">
        <f>(J47-I47+(J47&lt;I47))*24*60</f>
        <v>9.9999999999999645</v>
      </c>
      <c r="L47" s="391"/>
      <c r="M47" s="392"/>
      <c r="N47" s="393"/>
      <c r="O47" s="90" t="str">
        <f t="shared" ref="O47:O110" si="3">IF(H47=$V$5,$F$7,"")</f>
        <v/>
      </c>
      <c r="P47" s="177"/>
      <c r="Q47" s="34"/>
      <c r="R47" s="20"/>
      <c r="S47" s="87">
        <f>IF($H47="ПЛАНОВЫЕ",$K47,0)</f>
        <v>9.9999999999999645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0.375</v>
      </c>
      <c r="C48" s="78">
        <f>B48+1/24</f>
        <v>0.41666666666666669</v>
      </c>
      <c r="D48" s="37"/>
      <c r="E48" s="176"/>
      <c r="F48" s="394" t="s">
        <v>129</v>
      </c>
      <c r="G48" s="395"/>
      <c r="H48" s="38" t="s">
        <v>45</v>
      </c>
      <c r="I48" s="39">
        <v>0.34027777777777773</v>
      </c>
      <c r="J48" s="39">
        <v>0.34722222222222227</v>
      </c>
      <c r="K48" s="84">
        <f t="shared" ref="K48:K111" si="4">(J48-I48+(J48&lt;I48))*24*60</f>
        <v>10.000000000000124</v>
      </c>
      <c r="L48" s="396"/>
      <c r="M48" s="397"/>
      <c r="N48" s="398"/>
      <c r="O48" s="91" t="str">
        <f t="shared" si="3"/>
        <v/>
      </c>
      <c r="P48" s="176"/>
      <c r="Q48" s="41"/>
      <c r="R48" s="20"/>
      <c r="S48" s="87">
        <f t="shared" ref="S48:S111" si="5">IF($H48="ПЛАНОВЫЕ",$K48,0)</f>
        <v>10.000000000000124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76"/>
      <c r="F49" s="399" t="s">
        <v>130</v>
      </c>
      <c r="G49" s="399"/>
      <c r="H49" s="38" t="s">
        <v>45</v>
      </c>
      <c r="I49" s="39">
        <v>0.34722222222222227</v>
      </c>
      <c r="J49" s="39">
        <v>0.3611111111111111</v>
      </c>
      <c r="K49" s="84">
        <f t="shared" si="4"/>
        <v>19.999999999999929</v>
      </c>
      <c r="L49" s="396" t="s">
        <v>131</v>
      </c>
      <c r="M49" s="397"/>
      <c r="N49" s="398"/>
      <c r="O49" s="91" t="str">
        <f t="shared" si="3"/>
        <v/>
      </c>
      <c r="P49" s="176"/>
      <c r="Q49" s="41"/>
      <c r="R49" s="20"/>
      <c r="S49" s="87">
        <f t="shared" si="5"/>
        <v>19.999999999999929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0.45833333333333337</v>
      </c>
      <c r="C50" s="78">
        <f t="shared" si="14"/>
        <v>0.5</v>
      </c>
      <c r="D50" s="37"/>
      <c r="E50" s="176"/>
      <c r="F50" s="399" t="s">
        <v>132</v>
      </c>
      <c r="G50" s="399"/>
      <c r="H50" s="38" t="s">
        <v>45</v>
      </c>
      <c r="I50" s="39">
        <v>0.3611111111111111</v>
      </c>
      <c r="J50" s="39">
        <v>0.36805555555555558</v>
      </c>
      <c r="K50" s="84">
        <f t="shared" si="4"/>
        <v>10.000000000000044</v>
      </c>
      <c r="L50" s="396" t="s">
        <v>133</v>
      </c>
      <c r="M50" s="397"/>
      <c r="N50" s="398"/>
      <c r="O50" s="91" t="str">
        <f t="shared" si="3"/>
        <v/>
      </c>
      <c r="P50" s="176"/>
      <c r="Q50" s="41"/>
      <c r="R50" s="20"/>
      <c r="S50" s="87">
        <f t="shared" si="5"/>
        <v>10.000000000000044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176"/>
      <c r="F51" s="399" t="s">
        <v>105</v>
      </c>
      <c r="G51" s="399"/>
      <c r="H51" s="38" t="s">
        <v>46</v>
      </c>
      <c r="I51" s="39">
        <v>0.36805555555555558</v>
      </c>
      <c r="J51" s="39">
        <v>0.38194444444444442</v>
      </c>
      <c r="K51" s="84">
        <f t="shared" si="4"/>
        <v>19.999999999999929</v>
      </c>
      <c r="L51" s="396" t="s">
        <v>134</v>
      </c>
      <c r="M51" s="397"/>
      <c r="N51" s="398"/>
      <c r="O51" s="91">
        <f t="shared" si="3"/>
        <v>0</v>
      </c>
      <c r="P51" s="176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19.999999999999929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176"/>
      <c r="F52" s="399" t="s">
        <v>135</v>
      </c>
      <c r="G52" s="399"/>
      <c r="H52" s="38" t="s">
        <v>46</v>
      </c>
      <c r="I52" s="39">
        <v>0.38194444444444442</v>
      </c>
      <c r="J52" s="39">
        <v>0.3888888888888889</v>
      </c>
      <c r="K52" s="84">
        <f t="shared" si="4"/>
        <v>10.000000000000044</v>
      </c>
      <c r="L52" s="396" t="s">
        <v>136</v>
      </c>
      <c r="M52" s="397"/>
      <c r="N52" s="398"/>
      <c r="O52" s="91">
        <f t="shared" si="3"/>
        <v>0</v>
      </c>
      <c r="P52" s="176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10.000000000000044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 t="s">
        <v>137</v>
      </c>
      <c r="G53" s="399"/>
      <c r="H53" s="38" t="s">
        <v>46</v>
      </c>
      <c r="I53" s="39">
        <v>0.3888888888888889</v>
      </c>
      <c r="J53" s="39">
        <v>0.40972222222222227</v>
      </c>
      <c r="K53" s="84">
        <f t="shared" si="4"/>
        <v>30.000000000000053</v>
      </c>
      <c r="L53" s="396" t="s">
        <v>138</v>
      </c>
      <c r="M53" s="397"/>
      <c r="N53" s="398"/>
      <c r="O53" s="91">
        <f t="shared" si="3"/>
        <v>0</v>
      </c>
      <c r="P53" s="176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30.000000000000053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4"/>
      <c r="G54" s="395"/>
      <c r="H54" s="38"/>
      <c r="I54" s="39"/>
      <c r="J54" s="39"/>
      <c r="K54" s="84">
        <f t="shared" si="4"/>
        <v>0</v>
      </c>
      <c r="L54" s="396"/>
      <c r="M54" s="397"/>
      <c r="N54" s="398"/>
      <c r="O54" s="91" t="str">
        <f t="shared" si="3"/>
        <v/>
      </c>
      <c r="P54" s="17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4"/>
      <c r="G55" s="395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177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176"/>
      <c r="F60" s="394"/>
      <c r="G60" s="395"/>
      <c r="H60" s="38"/>
      <c r="I60" s="39"/>
      <c r="J60" s="39"/>
      <c r="K60" s="84">
        <f t="shared" si="4"/>
        <v>0</v>
      </c>
      <c r="L60" s="396"/>
      <c r="M60" s="397"/>
      <c r="N60" s="398"/>
      <c r="O60" s="91" t="str">
        <f t="shared" si="3"/>
        <v/>
      </c>
      <c r="P60" s="176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76"/>
      <c r="F61" s="399"/>
      <c r="G61" s="399"/>
      <c r="H61" s="38"/>
      <c r="I61" s="39"/>
      <c r="J61" s="39"/>
      <c r="K61" s="84">
        <f t="shared" si="4"/>
        <v>0</v>
      </c>
      <c r="L61" s="396"/>
      <c r="M61" s="397"/>
      <c r="N61" s="398"/>
      <c r="O61" s="91" t="str">
        <f t="shared" si="3"/>
        <v/>
      </c>
      <c r="P61" s="176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176"/>
      <c r="F62" s="399"/>
      <c r="G62" s="399"/>
      <c r="H62" s="38"/>
      <c r="I62" s="39"/>
      <c r="J62" s="39"/>
      <c r="K62" s="84">
        <f t="shared" si="4"/>
        <v>0</v>
      </c>
      <c r="L62" s="396"/>
      <c r="M62" s="397"/>
      <c r="N62" s="398"/>
      <c r="O62" s="91" t="str">
        <f t="shared" si="3"/>
        <v/>
      </c>
      <c r="P62" s="176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176"/>
      <c r="F63" s="399"/>
      <c r="G63" s="399"/>
      <c r="H63" s="38"/>
      <c r="I63" s="39"/>
      <c r="J63" s="39"/>
      <c r="K63" s="84">
        <f t="shared" si="4"/>
        <v>0</v>
      </c>
      <c r="L63" s="396"/>
      <c r="M63" s="397"/>
      <c r="N63" s="398"/>
      <c r="O63" s="91" t="str">
        <f t="shared" si="3"/>
        <v/>
      </c>
      <c r="P63" s="176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176"/>
      <c r="F64" s="399"/>
      <c r="G64" s="399"/>
      <c r="H64" s="38"/>
      <c r="I64" s="39"/>
      <c r="J64" s="39"/>
      <c r="K64" s="84">
        <f t="shared" si="4"/>
        <v>0</v>
      </c>
      <c r="L64" s="396"/>
      <c r="M64" s="397"/>
      <c r="N64" s="398"/>
      <c r="O64" s="91" t="str">
        <f t="shared" si="3"/>
        <v/>
      </c>
      <c r="P64" s="17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84">
        <f t="shared" si="4"/>
        <v>0</v>
      </c>
      <c r="L65" s="396"/>
      <c r="M65" s="397"/>
      <c r="N65" s="398"/>
      <c r="O65" s="91" t="str">
        <f t="shared" si="3"/>
        <v/>
      </c>
      <c r="P65" s="176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84">
        <f t="shared" si="4"/>
        <v>0</v>
      </c>
      <c r="L66" s="396"/>
      <c r="M66" s="397"/>
      <c r="N66" s="398"/>
      <c r="O66" s="91" t="str">
        <f t="shared" si="3"/>
        <v/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77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50.000000000000057</v>
      </c>
      <c r="T114" s="88">
        <f t="shared" si="22"/>
        <v>0</v>
      </c>
      <c r="U114" s="88">
        <f t="shared" si="22"/>
        <v>60.000000000000028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110.00000000000009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3700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111</v>
      </c>
      <c r="G120" s="270"/>
      <c r="H120" s="271"/>
      <c r="I120" s="272" t="s">
        <v>73</v>
      </c>
      <c r="J120" s="273"/>
      <c r="K120" s="269" t="s">
        <v>115</v>
      </c>
      <c r="L120" s="274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186" t="s">
        <v>7</v>
      </c>
      <c r="B121" s="187"/>
      <c r="C121" s="187"/>
      <c r="D121" s="187"/>
      <c r="E121" s="187"/>
      <c r="F121" s="281" t="s">
        <v>112</v>
      </c>
      <c r="G121" s="254"/>
      <c r="H121" s="255"/>
      <c r="I121" s="272" t="s">
        <v>54</v>
      </c>
      <c r="J121" s="273"/>
      <c r="K121" s="281" t="s">
        <v>116</v>
      </c>
      <c r="L121" s="282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/>
      <c r="G122" s="254"/>
      <c r="H122" s="255"/>
      <c r="I122" s="186" t="s">
        <v>53</v>
      </c>
      <c r="J122" s="193"/>
      <c r="K122" s="281" t="s">
        <v>141</v>
      </c>
      <c r="L122" s="282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 t="s">
        <v>139</v>
      </c>
      <c r="G123" s="256"/>
      <c r="H123" s="420"/>
      <c r="I123" s="186" t="s">
        <v>75</v>
      </c>
      <c r="J123" s="193"/>
      <c r="K123" s="256" t="s">
        <v>118</v>
      </c>
      <c r="L123" s="256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 t="s">
        <v>140</v>
      </c>
      <c r="G124" s="423"/>
      <c r="H124" s="424"/>
      <c r="I124" s="186"/>
      <c r="J124" s="193"/>
      <c r="K124" s="256"/>
      <c r="L124" s="256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50.000000000000099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50.000000000000099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13.999999999999989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13.999999999999989</v>
      </c>
    </row>
    <row r="136" spans="1:24" ht="17.25" customHeight="1">
      <c r="A136" s="307" t="str">
        <f>A152</f>
        <v>нектар тыква Баринофф 1,0</v>
      </c>
      <c r="B136" s="326">
        <v>0.83333333333333337</v>
      </c>
      <c r="C136" s="326">
        <v>0.33333333333333331</v>
      </c>
      <c r="D136" s="322">
        <f>(C136-B136+(C136&lt;B136))*24*60</f>
        <v>720</v>
      </c>
      <c r="E136" s="328">
        <v>3700</v>
      </c>
      <c r="F136" s="330">
        <f>IF(E136=0,0,(F152/J118*60))</f>
        <v>567.56756756756761</v>
      </c>
      <c r="G136" s="320">
        <f>IF($K136=0,0,(K136*100)/(D136*$J$3/60))</f>
        <v>78.828828828828833</v>
      </c>
      <c r="H136" s="330">
        <f>P134+P141</f>
        <v>50.000000000000099</v>
      </c>
      <c r="I136" s="320">
        <f>D136-F136-P142</f>
        <v>22.432432432432677</v>
      </c>
      <c r="J136" s="322">
        <f>(D136-H136)/60*E136</f>
        <v>41316.666666666657</v>
      </c>
      <c r="K136" s="426">
        <f>F152</f>
        <v>35000</v>
      </c>
      <c r="L136" s="66">
        <f>IF($K136=0,0,K136/J136)</f>
        <v>0.84711577248890702</v>
      </c>
      <c r="N136" s="181" t="s">
        <v>19</v>
      </c>
      <c r="O136" s="181"/>
      <c r="P136" s="70">
        <f>SUM(U161:U172)</f>
        <v>65.999999999999645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65.999999999999645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-6316.666666666657</v>
      </c>
      <c r="N137" s="181" t="s">
        <v>20</v>
      </c>
      <c r="O137" s="181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2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129.99999999999972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129.99999999999972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0.84711577248890702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41316.666666666657</v>
      </c>
      <c r="K149" s="168">
        <f>K136+K138+K140+K142+K144+K146</f>
        <v>35000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429" t="s">
        <v>120</v>
      </c>
      <c r="B152" s="430"/>
      <c r="C152" s="430"/>
      <c r="D152" s="430"/>
      <c r="E152" s="431"/>
      <c r="F152" s="15">
        <v>35000</v>
      </c>
      <c r="G152" s="146">
        <v>34080</v>
      </c>
      <c r="H152" s="1"/>
      <c r="I152" s="2"/>
      <c r="J152" s="3"/>
      <c r="K152" s="67">
        <f>G152</f>
        <v>34080</v>
      </c>
      <c r="L152" s="16"/>
      <c r="M152" s="28"/>
      <c r="V152" s="192"/>
      <c r="W152" s="192"/>
      <c r="X152" s="192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34080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нектар тыква Баринофф 1,0</v>
      </c>
      <c r="B162" s="77">
        <f>B136</f>
        <v>0.83333333333333337</v>
      </c>
      <c r="C162" s="77">
        <f>B162+1/24</f>
        <v>0.875</v>
      </c>
      <c r="D162" s="30"/>
      <c r="E162" s="177"/>
      <c r="F162" s="389" t="s">
        <v>142</v>
      </c>
      <c r="G162" s="390"/>
      <c r="H162" s="31" t="s">
        <v>46</v>
      </c>
      <c r="I162" s="32">
        <v>0.84166666666666667</v>
      </c>
      <c r="J162" s="32">
        <v>0.84722222222222221</v>
      </c>
      <c r="K162" s="83">
        <f>(J162-I162+(J162&lt;I162))*24*60</f>
        <v>7.9999999999999716</v>
      </c>
      <c r="L162" s="391" t="s">
        <v>143</v>
      </c>
      <c r="M162" s="392"/>
      <c r="N162" s="393"/>
      <c r="O162" s="90">
        <f t="shared" ref="O162:O206" si="26">IF(H162=$V$5,$F$122,"")</f>
        <v>0</v>
      </c>
      <c r="P162" s="177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7.9999999999999716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176"/>
      <c r="F163" s="394" t="s">
        <v>146</v>
      </c>
      <c r="G163" s="395"/>
      <c r="H163" s="38" t="s">
        <v>45</v>
      </c>
      <c r="I163" s="39">
        <v>0.86597222222222225</v>
      </c>
      <c r="J163" s="39">
        <v>0.88680555555555562</v>
      </c>
      <c r="K163" s="84">
        <f t="shared" ref="K163:K226" si="27">(J163-I163+(J163&lt;I163))*24*60</f>
        <v>30.000000000000053</v>
      </c>
      <c r="L163" s="396" t="s">
        <v>147</v>
      </c>
      <c r="M163" s="397"/>
      <c r="N163" s="398"/>
      <c r="O163" s="91" t="str">
        <f t="shared" si="26"/>
        <v/>
      </c>
      <c r="P163" s="176"/>
      <c r="Q163" s="41"/>
      <c r="R163" s="20"/>
      <c r="S163" s="87">
        <f t="shared" ref="S163:S226" si="28">IF($H163="ПЛАНОВЫЕ",$K163,0)</f>
        <v>30.000000000000053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76"/>
      <c r="F164" s="399" t="s">
        <v>145</v>
      </c>
      <c r="G164" s="399"/>
      <c r="H164" s="38" t="s">
        <v>46</v>
      </c>
      <c r="I164" s="39">
        <v>0.89027777777777783</v>
      </c>
      <c r="J164" s="39">
        <v>0.90347222222222223</v>
      </c>
      <c r="K164" s="84">
        <f t="shared" si="27"/>
        <v>18.999999999999932</v>
      </c>
      <c r="L164" s="396" t="s">
        <v>144</v>
      </c>
      <c r="M164" s="397"/>
      <c r="N164" s="398"/>
      <c r="O164" s="91">
        <f t="shared" si="26"/>
        <v>0</v>
      </c>
      <c r="P164" s="176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18.999999999999932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76"/>
      <c r="F165" s="399" t="s">
        <v>148</v>
      </c>
      <c r="G165" s="399"/>
      <c r="H165" s="38" t="s">
        <v>46</v>
      </c>
      <c r="I165" s="39">
        <v>0.97291666666666676</v>
      </c>
      <c r="J165" s="39">
        <v>0.98749999999999993</v>
      </c>
      <c r="K165" s="84">
        <f t="shared" si="27"/>
        <v>20.999999999999766</v>
      </c>
      <c r="L165" s="396" t="s">
        <v>149</v>
      </c>
      <c r="M165" s="397"/>
      <c r="N165" s="398"/>
      <c r="O165" s="91">
        <f t="shared" si="26"/>
        <v>0</v>
      </c>
      <c r="P165" s="176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20.999999999999766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76"/>
      <c r="F166" s="399" t="s">
        <v>150</v>
      </c>
      <c r="G166" s="399"/>
      <c r="H166" s="38" t="s">
        <v>46</v>
      </c>
      <c r="I166" s="39">
        <v>0.125</v>
      </c>
      <c r="J166" s="39">
        <v>0.13749999999999998</v>
      </c>
      <c r="K166" s="84">
        <f t="shared" si="27"/>
        <v>17.999999999999975</v>
      </c>
      <c r="L166" s="396" t="s">
        <v>151</v>
      </c>
      <c r="M166" s="397"/>
      <c r="N166" s="398"/>
      <c r="O166" s="91"/>
      <c r="P166" s="176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17.999999999999975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76"/>
      <c r="F167" s="399" t="s">
        <v>152</v>
      </c>
      <c r="G167" s="399"/>
      <c r="H167" s="38" t="s">
        <v>45</v>
      </c>
      <c r="I167" s="39">
        <v>0.14791666666666667</v>
      </c>
      <c r="J167" s="39">
        <v>0.15486111111111112</v>
      </c>
      <c r="K167" s="84">
        <f t="shared" si="27"/>
        <v>10.000000000000004</v>
      </c>
      <c r="L167" s="396"/>
      <c r="M167" s="397"/>
      <c r="N167" s="398"/>
      <c r="O167" s="91" t="str">
        <f t="shared" si="26"/>
        <v/>
      </c>
      <c r="P167" s="176"/>
      <c r="Q167" s="41"/>
      <c r="R167" s="20"/>
      <c r="S167" s="87">
        <f t="shared" si="28"/>
        <v>10.000000000000004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 t="s">
        <v>153</v>
      </c>
      <c r="G168" s="399"/>
      <c r="H168" s="38" t="s">
        <v>45</v>
      </c>
      <c r="I168" s="39">
        <v>0.16597222222222222</v>
      </c>
      <c r="J168" s="39">
        <v>0.17291666666666669</v>
      </c>
      <c r="K168" s="84">
        <f t="shared" si="27"/>
        <v>10.000000000000044</v>
      </c>
      <c r="L168" s="396"/>
      <c r="M168" s="397"/>
      <c r="N168" s="398"/>
      <c r="O168" s="91" t="str">
        <f t="shared" si="26"/>
        <v/>
      </c>
      <c r="P168" s="176"/>
      <c r="Q168" s="41"/>
      <c r="R168" s="20"/>
      <c r="S168" s="87">
        <f t="shared" si="28"/>
        <v>10.000000000000044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 t="s">
        <v>154</v>
      </c>
      <c r="G169" s="395"/>
      <c r="H169" s="38" t="s">
        <v>47</v>
      </c>
      <c r="I169" s="39">
        <v>0.1875</v>
      </c>
      <c r="J169" s="39">
        <v>0.19722222222222222</v>
      </c>
      <c r="K169" s="84">
        <f t="shared" si="27"/>
        <v>13.999999999999989</v>
      </c>
      <c r="L169" s="396" t="s">
        <v>155</v>
      </c>
      <c r="M169" s="397"/>
      <c r="N169" s="398"/>
      <c r="O169" s="91" t="str">
        <f t="shared" si="26"/>
        <v/>
      </c>
      <c r="P169" s="176"/>
      <c r="Q169" s="41"/>
      <c r="R169" s="20"/>
      <c r="S169" s="87">
        <f t="shared" si="28"/>
        <v>0</v>
      </c>
      <c r="T169" s="87">
        <f t="shared" si="29"/>
        <v>13.999999999999989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177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176"/>
      <c r="F175" s="394"/>
      <c r="G175" s="395"/>
      <c r="H175" s="38"/>
      <c r="I175" s="39"/>
      <c r="J175" s="39"/>
      <c r="K175" s="84">
        <f t="shared" si="27"/>
        <v>0</v>
      </c>
      <c r="L175" s="396"/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76"/>
      <c r="F176" s="399"/>
      <c r="G176" s="399"/>
      <c r="H176" s="38"/>
      <c r="I176" s="39"/>
      <c r="J176" s="39"/>
      <c r="K176" s="84">
        <f t="shared" si="27"/>
        <v>0</v>
      </c>
      <c r="L176" s="396"/>
      <c r="M176" s="397"/>
      <c r="N176" s="398"/>
      <c r="O176" s="91" t="str">
        <f t="shared" si="26"/>
        <v/>
      </c>
      <c r="P176" s="176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176"/>
      <c r="F177" s="399"/>
      <c r="G177" s="399"/>
      <c r="H177" s="38"/>
      <c r="I177" s="39"/>
      <c r="J177" s="39"/>
      <c r="K177" s="84">
        <f t="shared" si="27"/>
        <v>0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176"/>
      <c r="F178" s="399"/>
      <c r="G178" s="399"/>
      <c r="H178" s="38"/>
      <c r="I178" s="39"/>
      <c r="J178" s="39"/>
      <c r="K178" s="84">
        <f t="shared" si="27"/>
        <v>0</v>
      </c>
      <c r="L178" s="396"/>
      <c r="M178" s="397"/>
      <c r="N178" s="398"/>
      <c r="O178" s="91" t="str">
        <f t="shared" si="26"/>
        <v/>
      </c>
      <c r="P178" s="176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176"/>
      <c r="F179" s="399"/>
      <c r="G179" s="399"/>
      <c r="H179" s="38"/>
      <c r="I179" s="39"/>
      <c r="J179" s="39"/>
      <c r="K179" s="84">
        <f t="shared" si="27"/>
        <v>0</v>
      </c>
      <c r="L179" s="396"/>
      <c r="M179" s="397"/>
      <c r="N179" s="398"/>
      <c r="O179" s="91" t="str">
        <f t="shared" si="26"/>
        <v/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84">
        <f t="shared" si="27"/>
        <v>0</v>
      </c>
      <c r="L180" s="396"/>
      <c r="M180" s="397"/>
      <c r="N180" s="398"/>
      <c r="O180" s="91" t="str">
        <f t="shared" si="26"/>
        <v/>
      </c>
      <c r="P180" s="17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50.000000000000099</v>
      </c>
      <c r="T229" s="88">
        <f t="shared" si="45"/>
        <v>13.999999999999989</v>
      </c>
      <c r="U229" s="88">
        <f t="shared" si="45"/>
        <v>65.999999999999645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129.99999999999972</v>
      </c>
      <c r="AB229" s="35"/>
    </row>
  </sheetData>
  <customSheetViews>
    <customSheetView guid="{37036B61-4D89-4D9A-BB9E-9EE85ACB2295}" scale="80" fitToPage="1" hiddenRows="1" topLeftCell="A88">
      <selection activeCell="K118" sqref="K118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942" priority="15" stopIfTrue="1">
      <formula>LEN(TRIM(A37))=0</formula>
    </cfRule>
  </conditionalFormatting>
  <conditionalFormatting sqref="A152:F157">
    <cfRule type="containsBlanks" dxfId="941" priority="7" stopIfTrue="1">
      <formula>LEN(TRIM(A152))=0</formula>
    </cfRule>
  </conditionalFormatting>
  <conditionalFormatting sqref="B21:C32">
    <cfRule type="containsBlanks" dxfId="940" priority="17" stopIfTrue="1">
      <formula>LEN(TRIM(B21))=0</formula>
    </cfRule>
  </conditionalFormatting>
  <conditionalFormatting sqref="B136:C147">
    <cfRule type="containsBlanks" dxfId="939" priority="57" stopIfTrue="1">
      <formula>LEN(TRIM(B136))=0</formula>
    </cfRule>
  </conditionalFormatting>
  <conditionalFormatting sqref="D54:F55 H54:J55 D56:J58">
    <cfRule type="containsBlanks" dxfId="938" priority="75" stopIfTrue="1">
      <formula>LEN(TRIM(D54))=0</formula>
    </cfRule>
  </conditionalFormatting>
  <conditionalFormatting sqref="D169:F170">
    <cfRule type="containsBlanks" dxfId="937" priority="52" stopIfTrue="1">
      <formula>LEN(TRIM(D169))=0</formula>
    </cfRule>
  </conditionalFormatting>
  <conditionalFormatting sqref="D59:G65 D66:F67 D68:J69">
    <cfRule type="containsBlanks" dxfId="936" priority="74" stopIfTrue="1">
      <formula>LEN(TRIM(D59))=0</formula>
    </cfRule>
  </conditionalFormatting>
  <conditionalFormatting sqref="D70:G76 D77:F78 D79:J80">
    <cfRule type="containsBlanks" dxfId="935" priority="73" stopIfTrue="1">
      <formula>LEN(TRIM(D70))=0</formula>
    </cfRule>
  </conditionalFormatting>
  <conditionalFormatting sqref="D81:G87 D88:F89 D90:J91">
    <cfRule type="containsBlanks" dxfId="934" priority="72" stopIfTrue="1">
      <formula>LEN(TRIM(D81))=0</formula>
    </cfRule>
  </conditionalFormatting>
  <conditionalFormatting sqref="D162:G168">
    <cfRule type="containsBlanks" dxfId="933" priority="5" stopIfTrue="1">
      <formula>LEN(TRIM(D162))=0</formula>
    </cfRule>
  </conditionalFormatting>
  <conditionalFormatting sqref="D171:G180 D181:F182">
    <cfRule type="containsBlanks" dxfId="932" priority="51" stopIfTrue="1">
      <formula>LEN(TRIM(D171))=0</formula>
    </cfRule>
  </conditionalFormatting>
  <conditionalFormatting sqref="D183:G191 D192:F193">
    <cfRule type="containsBlanks" dxfId="931" priority="50" stopIfTrue="1">
      <formula>LEN(TRIM(D183))=0</formula>
    </cfRule>
  </conditionalFormatting>
  <conditionalFormatting sqref="D194:G202 D203:F204 D205:J206">
    <cfRule type="containsBlanks" dxfId="930" priority="49" stopIfTrue="1">
      <formula>LEN(TRIM(D194))=0</formula>
    </cfRule>
  </conditionalFormatting>
  <conditionalFormatting sqref="D47:J53">
    <cfRule type="containsBlanks" dxfId="929" priority="13" stopIfTrue="1">
      <formula>LEN(TRIM(D47))=0</formula>
    </cfRule>
  </conditionalFormatting>
  <conditionalFormatting sqref="E21:E32">
    <cfRule type="containsBlanks" dxfId="928" priority="79" stopIfTrue="1">
      <formula>LEN(TRIM(E21))=0</formula>
    </cfRule>
  </conditionalFormatting>
  <conditionalFormatting sqref="E136:E147">
    <cfRule type="containsBlanks" dxfId="927" priority="56" stopIfTrue="1">
      <formula>LEN(TRIM(E136))=0</formula>
    </cfRule>
  </conditionalFormatting>
  <conditionalFormatting sqref="F5:H13">
    <cfRule type="containsBlanks" dxfId="926" priority="21" stopIfTrue="1">
      <formula>LEN(TRIM(F5))=0</formula>
    </cfRule>
  </conditionalFormatting>
  <conditionalFormatting sqref="F120:H128">
    <cfRule type="containsBlanks" dxfId="925" priority="10" stopIfTrue="1">
      <formula>LEN(TRIM(F120))=0</formula>
    </cfRule>
  </conditionalFormatting>
  <conditionalFormatting sqref="G38:G42">
    <cfRule type="containsBlanks" dxfId="924" priority="22" stopIfTrue="1">
      <formula>LEN(TRIM(G38))=0</formula>
    </cfRule>
  </conditionalFormatting>
  <conditionalFormatting sqref="H59:J67">
    <cfRule type="containsBlanks" dxfId="923" priority="34" stopIfTrue="1">
      <formula>LEN(TRIM(H59))=0</formula>
    </cfRule>
  </conditionalFormatting>
  <conditionalFormatting sqref="H70:J78">
    <cfRule type="containsBlanks" dxfId="922" priority="33" stopIfTrue="1">
      <formula>LEN(TRIM(H70))=0</formula>
    </cfRule>
  </conditionalFormatting>
  <conditionalFormatting sqref="H81:J89">
    <cfRule type="containsBlanks" dxfId="921" priority="32" stopIfTrue="1">
      <formula>LEN(TRIM(H81))=0</formula>
    </cfRule>
  </conditionalFormatting>
  <conditionalFormatting sqref="H162:J204">
    <cfRule type="containsBlanks" dxfId="920" priority="1" stopIfTrue="1">
      <formula>LEN(TRIM(H162))=0</formula>
    </cfRule>
  </conditionalFormatting>
  <conditionalFormatting sqref="K5:L13">
    <cfRule type="containsBlanks" dxfId="919" priority="19" stopIfTrue="1">
      <formula>LEN(TRIM(K5))=0</formula>
    </cfRule>
  </conditionalFormatting>
  <conditionalFormatting sqref="K120:L128">
    <cfRule type="containsBlanks" dxfId="918" priority="9" stopIfTrue="1">
      <formula>LEN(TRIM(K120))=0</formula>
    </cfRule>
  </conditionalFormatting>
  <conditionalFormatting sqref="L47:L91">
    <cfRule type="containsBlanks" dxfId="917" priority="11" stopIfTrue="1">
      <formula>LEN(TRIM(L47))=0</formula>
    </cfRule>
  </conditionalFormatting>
  <conditionalFormatting sqref="L162:L206">
    <cfRule type="containsBlanks" dxfId="916" priority="4" stopIfTrue="1">
      <formula>LEN(TRIM(L162))=0</formula>
    </cfRule>
  </conditionalFormatting>
  <conditionalFormatting sqref="O163:O228">
    <cfRule type="containsBlanks" dxfId="915" priority="36" stopIfTrue="1">
      <formula>LEN(TRIM(O163))=0</formula>
    </cfRule>
  </conditionalFormatting>
  <conditionalFormatting sqref="O47:Q51 O52:O113">
    <cfRule type="containsBlanks" dxfId="914" priority="71" stopIfTrue="1">
      <formula>LEN(TRIM(O47))=0</formula>
    </cfRule>
  </conditionalFormatting>
  <conditionalFormatting sqref="O162:Q162">
    <cfRule type="containsBlanks" dxfId="913" priority="47" stopIfTrue="1">
      <formula>LEN(TRIM(O162))=0</formula>
    </cfRule>
  </conditionalFormatting>
  <conditionalFormatting sqref="P52:Q91">
    <cfRule type="containsBlanks" dxfId="912" priority="62" stopIfTrue="1">
      <formula>LEN(TRIM(P52))=0</formula>
    </cfRule>
  </conditionalFormatting>
  <conditionalFormatting sqref="P163:Q206">
    <cfRule type="containsBlanks" dxfId="911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EC5D773D-76A0-4D0D-AB23-26E031718894}">
      <formula1>$V$3:$V$17</formula1>
    </dataValidation>
    <dataValidation type="list" showInputMessage="1" showErrorMessage="1" sqref="H68:H69 H79:H80 H90:H91 H101:H102 H112:H113 H216:H217 H227:H228 H205:H206 H183:H184 H194:H195" xr:uid="{98A3CCC8-CC9D-45A4-9CE4-FAA98FF1BDA1}">
      <formula1>$V$3:$V$5</formula1>
    </dataValidation>
    <dataValidation type="list" showInputMessage="1" showErrorMessage="1" sqref="H47:H49 H162:H164" xr:uid="{3A43C554-B9BE-4914-9270-5A800F36779E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outlinePr summaryBelow="0"/>
    <pageSetUpPr fitToPage="1"/>
  </sheetPr>
  <dimension ref="A1:AB229"/>
  <sheetViews>
    <sheetView zoomScale="70" zoomScaleNormal="70" workbookViewId="0">
      <selection activeCell="F63" sqref="F63:H65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59313.333333333321</v>
      </c>
      <c r="H3" s="93">
        <f>SUM(K21:K32)+SUM(K136:K147)</f>
        <v>39967</v>
      </c>
      <c r="I3" s="14" t="s">
        <v>56</v>
      </c>
      <c r="J3" s="95">
        <v>3700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 t="s">
        <v>156</v>
      </c>
      <c r="G5" s="270"/>
      <c r="H5" s="271"/>
      <c r="I5" s="272" t="s">
        <v>73</v>
      </c>
      <c r="J5" s="273"/>
      <c r="K5" s="269" t="s">
        <v>157</v>
      </c>
      <c r="L5" s="274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186" t="s">
        <v>7</v>
      </c>
      <c r="B6" s="187"/>
      <c r="C6" s="187"/>
      <c r="D6" s="187"/>
      <c r="E6" s="193"/>
      <c r="F6" s="281" t="s">
        <v>158</v>
      </c>
      <c r="G6" s="254"/>
      <c r="H6" s="255"/>
      <c r="I6" s="272" t="s">
        <v>54</v>
      </c>
      <c r="J6" s="273"/>
      <c r="K6" s="281" t="s">
        <v>159</v>
      </c>
      <c r="L6" s="282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 t="s">
        <v>160</v>
      </c>
      <c r="G7" s="254"/>
      <c r="H7" s="255"/>
      <c r="I7" s="186" t="s">
        <v>53</v>
      </c>
      <c r="J7" s="193"/>
      <c r="K7" s="281" t="s">
        <v>161</v>
      </c>
      <c r="L7" s="282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253" t="s">
        <v>159</v>
      </c>
      <c r="G8" s="254"/>
      <c r="H8" s="255"/>
      <c r="I8" s="186" t="s">
        <v>75</v>
      </c>
      <c r="J8" s="193"/>
      <c r="K8" s="256" t="s">
        <v>162</v>
      </c>
      <c r="L8" s="256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300" t="s">
        <v>163</v>
      </c>
      <c r="G9" s="301"/>
      <c r="H9" s="302"/>
      <c r="I9" s="186"/>
      <c r="J9" s="193"/>
      <c r="K9" s="256"/>
      <c r="L9" s="256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281</v>
      </c>
      <c r="Q19" s="70">
        <f>SUM(S59:S69)</f>
        <v>70.000000000000227</v>
      </c>
      <c r="R19" s="70">
        <f>SUM(S70:S80)</f>
        <v>14.999999999999947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366.00000000000017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2"/>
    </row>
    <row r="21" spans="1:24" ht="17.25" customHeight="1">
      <c r="A21" s="307" t="str">
        <f>A37</f>
        <v>Тыква Баринофф 1,0</v>
      </c>
      <c r="B21" s="326">
        <v>0.33333333333333331</v>
      </c>
      <c r="C21" s="326">
        <v>0.60069444444444442</v>
      </c>
      <c r="D21" s="322">
        <f>(C21-B21+(C21&lt;B21))*24*60</f>
        <v>384.99999999999994</v>
      </c>
      <c r="E21" s="328">
        <v>3700</v>
      </c>
      <c r="F21" s="330">
        <f>IF(E21=0,0,(F37/J3*60))</f>
        <v>53.902702702702705</v>
      </c>
      <c r="G21" s="320">
        <f>IF($K21=0,0,(K21*100)/(D21*$J$3/60))</f>
        <v>14.000702000702002</v>
      </c>
      <c r="H21" s="330">
        <f>P19+P26</f>
        <v>281</v>
      </c>
      <c r="I21" s="320">
        <f>D21-F21-P27</f>
        <v>25.097297297297189</v>
      </c>
      <c r="J21" s="322">
        <f>(D21-H21)/60*E21</f>
        <v>6413.3333333333294</v>
      </c>
      <c r="K21" s="324">
        <f>F37</f>
        <v>3324</v>
      </c>
      <c r="L21" s="66">
        <f>IF($K21=0,0,K21/J21)</f>
        <v>0.51829521829521863</v>
      </c>
      <c r="N21" s="181" t="s">
        <v>19</v>
      </c>
      <c r="O21" s="181"/>
      <c r="P21" s="70">
        <f>SUM(U46:U57)</f>
        <v>25.000000000000071</v>
      </c>
      <c r="Q21" s="70">
        <f>SUM(U58:U68)</f>
        <v>111.99999999999991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137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-3089.3333333333294</v>
      </c>
      <c r="N22" s="181" t="s">
        <v>20</v>
      </c>
      <c r="O22" s="18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2"/>
      <c r="X22" s="192"/>
    </row>
    <row r="23" spans="1:24" ht="17.25" customHeight="1">
      <c r="A23" s="307" t="str">
        <f>A38</f>
        <v>Облепиха Окей 0,75</v>
      </c>
      <c r="B23" s="326">
        <v>0.60069444444444442</v>
      </c>
      <c r="C23" s="326">
        <v>0.76041666666666663</v>
      </c>
      <c r="D23" s="322">
        <f>(C23-B23+(C23&lt;B23))*24*60</f>
        <v>229.99999999999997</v>
      </c>
      <c r="E23" s="328">
        <v>4600</v>
      </c>
      <c r="F23" s="330">
        <f>IF(E23=0,0,(F38/J3*60))</f>
        <v>99.535135135135135</v>
      </c>
      <c r="G23" s="320">
        <f>IF($K23=0,0,(K23*100)/(D23*$J$3/60))</f>
        <v>43.276145710928326</v>
      </c>
      <c r="H23" s="330">
        <f>Q19+Q26</f>
        <v>70.000000000000227</v>
      </c>
      <c r="I23" s="320">
        <f>D23-F23-Q27</f>
        <v>-51.535135135135306</v>
      </c>
      <c r="J23" s="322">
        <f>(D23-H23)/60*E23</f>
        <v>12266.666666666648</v>
      </c>
      <c r="K23" s="324">
        <f>F38</f>
        <v>6138</v>
      </c>
      <c r="L23" s="68">
        <f>IF($K23=0,0,K23/J23)</f>
        <v>0.50038043478260952</v>
      </c>
      <c r="N23" s="181" t="s">
        <v>27</v>
      </c>
      <c r="O23" s="181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-6128.6666666666479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 t="str">
        <f>A39</f>
        <v>Облепиха Мамина дача 0,75</v>
      </c>
      <c r="B25" s="326">
        <v>0.76041666666666663</v>
      </c>
      <c r="C25" s="326">
        <v>0.83333333333333337</v>
      </c>
      <c r="D25" s="322">
        <f>(C25-B25+(C25&lt;B25))*24*60</f>
        <v>105.00000000000011</v>
      </c>
      <c r="E25" s="328">
        <v>4600</v>
      </c>
      <c r="F25" s="330">
        <f>IF(E25=0,0,(F39/J3*60))</f>
        <v>75.162162162162161</v>
      </c>
      <c r="G25" s="320">
        <f>IF($K25=0,0,(K25*100)/(D25*$J$3/60))</f>
        <v>71.583011583011512</v>
      </c>
      <c r="H25" s="330">
        <f>R19+R26</f>
        <v>14.999999999999947</v>
      </c>
      <c r="I25" s="320">
        <f>D25-F25-R27</f>
        <v>14.837837837838006</v>
      </c>
      <c r="J25" s="322">
        <f>(D25-H25)/60*E25</f>
        <v>6900.0000000000136</v>
      </c>
      <c r="K25" s="324">
        <f>F39</f>
        <v>4635</v>
      </c>
      <c r="L25" s="66">
        <f>IF($K25=0,0,K25/J25)</f>
        <v>0.67173913043478128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-2265.0000000000136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306.00000000000006</v>
      </c>
      <c r="Q27" s="71">
        <f t="shared" si="1"/>
        <v>182.00000000000014</v>
      </c>
      <c r="R27" s="71">
        <f t="shared" si="1"/>
        <v>14.999999999999947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503.00000000000017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0.55109460516028164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25579.999999999993</v>
      </c>
      <c r="K34" s="168">
        <f>K21+K23+K25+K27+K29+K31</f>
        <v>14097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 t="s">
        <v>164</v>
      </c>
      <c r="B37" s="352"/>
      <c r="C37" s="352"/>
      <c r="D37" s="352"/>
      <c r="E37" s="353"/>
      <c r="F37" s="15">
        <v>3324</v>
      </c>
      <c r="G37" s="146">
        <v>9372</v>
      </c>
      <c r="H37" s="1"/>
      <c r="I37" s="2"/>
      <c r="J37" s="3"/>
      <c r="K37" s="67">
        <f>G37</f>
        <v>9372</v>
      </c>
      <c r="L37" s="16"/>
      <c r="M37" s="28"/>
      <c r="V37" s="192"/>
      <c r="W37" s="192"/>
      <c r="X37" s="192"/>
    </row>
    <row r="38" spans="1:28" ht="13.5" customHeight="1" thickBot="1">
      <c r="A38" s="351" t="s">
        <v>165</v>
      </c>
      <c r="B38" s="352"/>
      <c r="C38" s="352"/>
      <c r="D38" s="352"/>
      <c r="E38" s="353"/>
      <c r="F38" s="140">
        <v>6138</v>
      </c>
      <c r="G38" s="140">
        <v>6138</v>
      </c>
      <c r="H38" s="4"/>
      <c r="I38" s="5"/>
      <c r="J38" s="6"/>
      <c r="K38" s="67">
        <f t="shared" ref="K38:K42" si="2">G38</f>
        <v>6138</v>
      </c>
      <c r="L38" s="17"/>
      <c r="M38" s="28"/>
      <c r="V38" s="192"/>
      <c r="W38" s="192"/>
      <c r="X38" s="192"/>
    </row>
    <row r="39" spans="1:28" ht="13.5" customHeight="1" thickBot="1">
      <c r="A39" s="351" t="s">
        <v>166</v>
      </c>
      <c r="B39" s="352"/>
      <c r="C39" s="352"/>
      <c r="D39" s="352"/>
      <c r="E39" s="353"/>
      <c r="F39" s="140">
        <v>4635</v>
      </c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15510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 thickBot="1">
      <c r="A47" s="386" t="str">
        <f>A37</f>
        <v>Тыква Баринофф 1,0</v>
      </c>
      <c r="B47" s="77">
        <f>B21</f>
        <v>0.33333333333333331</v>
      </c>
      <c r="C47" s="77">
        <f>B47+1/24</f>
        <v>0.375</v>
      </c>
      <c r="D47" s="30"/>
      <c r="E47" s="177"/>
      <c r="F47" s="389" t="s">
        <v>168</v>
      </c>
      <c r="G47" s="390"/>
      <c r="H47" s="31" t="s">
        <v>46</v>
      </c>
      <c r="I47" s="32">
        <v>0.35069444444444442</v>
      </c>
      <c r="J47" s="32">
        <v>0.36805555555555558</v>
      </c>
      <c r="K47" s="83">
        <f>(J47-I47+(J47&lt;I47))*24*60</f>
        <v>25.000000000000071</v>
      </c>
      <c r="L47" s="391" t="s">
        <v>169</v>
      </c>
      <c r="M47" s="392"/>
      <c r="N47" s="393"/>
      <c r="O47" s="90" t="str">
        <f t="shared" ref="O47:O110" si="3">IF(H47=$V$5,$F$7,"")</f>
        <v>Никишова</v>
      </c>
      <c r="P47" s="177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25.000000000000071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0.375</v>
      </c>
      <c r="C48" s="78">
        <f>B48+1/24</f>
        <v>0.41666666666666669</v>
      </c>
      <c r="D48" s="37"/>
      <c r="E48" s="176"/>
      <c r="F48" s="389" t="s">
        <v>167</v>
      </c>
      <c r="G48" s="390"/>
      <c r="H48" s="31" t="s">
        <v>45</v>
      </c>
      <c r="I48" s="32">
        <v>0.4055555555555555</v>
      </c>
      <c r="J48" s="32">
        <v>0.60069444444444442</v>
      </c>
      <c r="K48" s="84">
        <f t="shared" ref="K48:K111" si="4">(J48-I48+(J48&lt;I48))*24*60</f>
        <v>281</v>
      </c>
      <c r="L48" s="396" t="s">
        <v>176</v>
      </c>
      <c r="M48" s="397"/>
      <c r="N48" s="398"/>
      <c r="O48" s="91" t="str">
        <f t="shared" si="3"/>
        <v/>
      </c>
      <c r="P48" s="176"/>
      <c r="Q48" s="41"/>
      <c r="R48" s="20"/>
      <c r="S48" s="87">
        <f t="shared" ref="S48:S111" si="5">IF($H48="ПЛАНОВЫЕ",$K48,0)</f>
        <v>281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76"/>
      <c r="F49" s="399"/>
      <c r="G49" s="399"/>
      <c r="H49" s="38"/>
      <c r="I49" s="39"/>
      <c r="J49" s="39"/>
      <c r="K49" s="84">
        <f t="shared" si="4"/>
        <v>0</v>
      </c>
      <c r="L49" s="396"/>
      <c r="M49" s="397"/>
      <c r="N49" s="398"/>
      <c r="O49" s="91" t="str">
        <f t="shared" si="3"/>
        <v/>
      </c>
      <c r="P49" s="176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0.45833333333333337</v>
      </c>
      <c r="C50" s="78">
        <f t="shared" si="14"/>
        <v>0.5</v>
      </c>
      <c r="D50" s="37"/>
      <c r="E50" s="176"/>
      <c r="F50" s="399"/>
      <c r="G50" s="399"/>
      <c r="H50" s="38"/>
      <c r="I50" s="39"/>
      <c r="J50" s="39"/>
      <c r="K50" s="84">
        <f t="shared" si="4"/>
        <v>0</v>
      </c>
      <c r="L50" s="396"/>
      <c r="M50" s="397"/>
      <c r="N50" s="398"/>
      <c r="O50" s="91" t="str">
        <f t="shared" si="3"/>
        <v/>
      </c>
      <c r="P50" s="176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176"/>
      <c r="F51" s="399"/>
      <c r="G51" s="399"/>
      <c r="H51" s="38"/>
      <c r="I51" s="39"/>
      <c r="J51" s="39"/>
      <c r="K51" s="84">
        <f t="shared" si="4"/>
        <v>0</v>
      </c>
      <c r="L51" s="396"/>
      <c r="M51" s="397"/>
      <c r="N51" s="398"/>
      <c r="O51" s="91" t="str">
        <f t="shared" si="3"/>
        <v/>
      </c>
      <c r="P51" s="176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176"/>
      <c r="F52" s="399"/>
      <c r="G52" s="399"/>
      <c r="H52" s="38"/>
      <c r="I52" s="39"/>
      <c r="J52" s="39"/>
      <c r="K52" s="84">
        <f t="shared" si="4"/>
        <v>0</v>
      </c>
      <c r="L52" s="396"/>
      <c r="M52" s="397"/>
      <c r="N52" s="398"/>
      <c r="O52" s="91" t="str">
        <f t="shared" si="3"/>
        <v/>
      </c>
      <c r="P52" s="176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/>
      <c r="G53" s="399"/>
      <c r="H53" s="38"/>
      <c r="I53" s="39"/>
      <c r="J53" s="39"/>
      <c r="K53" s="84">
        <f t="shared" si="4"/>
        <v>0</v>
      </c>
      <c r="L53" s="396"/>
      <c r="M53" s="397"/>
      <c r="N53" s="398"/>
      <c r="O53" s="91" t="str">
        <f t="shared" si="3"/>
        <v/>
      </c>
      <c r="P53" s="176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9"/>
      <c r="G54" s="399"/>
      <c r="H54" s="38"/>
      <c r="I54" s="39"/>
      <c r="J54" s="39"/>
      <c r="K54" s="84">
        <f t="shared" si="4"/>
        <v>0</v>
      </c>
      <c r="L54" s="396"/>
      <c r="M54" s="397"/>
      <c r="N54" s="398"/>
      <c r="O54" s="91" t="str">
        <f t="shared" si="3"/>
        <v/>
      </c>
      <c r="P54" s="17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9"/>
      <c r="G55" s="399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 t="str">
        <f>A38</f>
        <v>Облепиха Окей 0,75</v>
      </c>
      <c r="B59" s="77">
        <f>B23</f>
        <v>0.60069444444444442</v>
      </c>
      <c r="C59" s="77">
        <f>B59+1/24</f>
        <v>0.64236111111111105</v>
      </c>
      <c r="D59" s="30"/>
      <c r="E59" s="177"/>
      <c r="F59" s="389" t="s">
        <v>170</v>
      </c>
      <c r="G59" s="390"/>
      <c r="H59" s="31" t="s">
        <v>45</v>
      </c>
      <c r="I59" s="32">
        <v>0.60069444444444442</v>
      </c>
      <c r="J59" s="32">
        <v>0.62152777777777779</v>
      </c>
      <c r="K59" s="83">
        <f t="shared" si="4"/>
        <v>30.000000000000053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30.000000000000053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0.64236111111111105</v>
      </c>
      <c r="C60" s="78">
        <f>B60+1/24</f>
        <v>0.68402777777777768</v>
      </c>
      <c r="D60" s="37"/>
      <c r="E60" s="176"/>
      <c r="F60" s="394" t="s">
        <v>171</v>
      </c>
      <c r="G60" s="395"/>
      <c r="H60" s="38" t="s">
        <v>46</v>
      </c>
      <c r="I60" s="39">
        <v>0.62152777777777779</v>
      </c>
      <c r="J60" s="39">
        <v>0.68194444444444446</v>
      </c>
      <c r="K60" s="84">
        <f t="shared" si="4"/>
        <v>87.000000000000014</v>
      </c>
      <c r="L60" s="396" t="s">
        <v>172</v>
      </c>
      <c r="M60" s="397"/>
      <c r="N60" s="398"/>
      <c r="O60" s="91" t="str">
        <f t="shared" si="3"/>
        <v>Никишова</v>
      </c>
      <c r="P60" s="176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87.000000000000014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0.68402777777777768</v>
      </c>
      <c r="C61" s="78">
        <f t="shared" ref="C61:C69" si="16">B61+1/24</f>
        <v>0.72569444444444431</v>
      </c>
      <c r="D61" s="37"/>
      <c r="E61" s="176"/>
      <c r="F61" s="399" t="s">
        <v>177</v>
      </c>
      <c r="G61" s="399"/>
      <c r="H61" s="38" t="s">
        <v>46</v>
      </c>
      <c r="I61" s="39">
        <v>0.70833333333333337</v>
      </c>
      <c r="J61" s="39">
        <v>0.71875</v>
      </c>
      <c r="K61" s="84">
        <f t="shared" si="4"/>
        <v>14.999999999999947</v>
      </c>
      <c r="L61" s="396" t="s">
        <v>178</v>
      </c>
      <c r="M61" s="397"/>
      <c r="N61" s="398"/>
      <c r="O61" s="91" t="str">
        <f t="shared" si="3"/>
        <v>Никишова</v>
      </c>
      <c r="P61" s="176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14.999999999999947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 thickBot="1">
      <c r="A62" s="387"/>
      <c r="B62" s="78">
        <f t="shared" si="15"/>
        <v>0.72569444444444431</v>
      </c>
      <c r="C62" s="78">
        <f t="shared" si="16"/>
        <v>0.76736111111111094</v>
      </c>
      <c r="D62" s="37"/>
      <c r="E62" s="176"/>
      <c r="F62" s="399" t="s">
        <v>179</v>
      </c>
      <c r="G62" s="399"/>
      <c r="H62" s="38" t="s">
        <v>46</v>
      </c>
      <c r="I62" s="39">
        <v>0.72222222222222221</v>
      </c>
      <c r="J62" s="39">
        <v>0.72916666666666663</v>
      </c>
      <c r="K62" s="84">
        <f t="shared" si="4"/>
        <v>9.9999999999999645</v>
      </c>
      <c r="L62" s="396"/>
      <c r="M62" s="397"/>
      <c r="N62" s="398"/>
      <c r="O62" s="91" t="str">
        <f t="shared" si="3"/>
        <v>Никишова</v>
      </c>
      <c r="P62" s="176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9.9999999999999645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 thickBot="1">
      <c r="A63" s="387"/>
      <c r="B63" s="78">
        <f t="shared" si="15"/>
        <v>0.76736111111111094</v>
      </c>
      <c r="C63" s="78">
        <f t="shared" si="16"/>
        <v>0.80902777777777757</v>
      </c>
      <c r="D63" s="37"/>
      <c r="E63" s="176"/>
      <c r="F63" s="399" t="s">
        <v>173</v>
      </c>
      <c r="G63" s="399"/>
      <c r="H63" s="31" t="s">
        <v>45</v>
      </c>
      <c r="I63" s="39">
        <v>0.72916666666666663</v>
      </c>
      <c r="J63" s="39">
        <v>0.73611111111111116</v>
      </c>
      <c r="K63" s="84">
        <f t="shared" si="4"/>
        <v>10.000000000000124</v>
      </c>
      <c r="L63" s="396"/>
      <c r="M63" s="397"/>
      <c r="N63" s="398"/>
      <c r="O63" s="91" t="str">
        <f t="shared" si="3"/>
        <v/>
      </c>
      <c r="P63" s="176"/>
      <c r="Q63" s="41"/>
      <c r="R63" s="20"/>
      <c r="S63" s="87">
        <f t="shared" si="5"/>
        <v>10.000000000000124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 thickBot="1">
      <c r="A64" s="387"/>
      <c r="B64" s="78">
        <f t="shared" si="15"/>
        <v>0.80902777777777757</v>
      </c>
      <c r="C64" s="78">
        <f t="shared" si="16"/>
        <v>0.8506944444444442</v>
      </c>
      <c r="D64" s="37"/>
      <c r="E64" s="176"/>
      <c r="F64" s="399" t="s">
        <v>174</v>
      </c>
      <c r="G64" s="399"/>
      <c r="H64" s="31" t="s">
        <v>45</v>
      </c>
      <c r="I64" s="39">
        <v>0.73611111111111116</v>
      </c>
      <c r="J64" s="39">
        <v>0.74305555555555547</v>
      </c>
      <c r="K64" s="84">
        <f t="shared" si="4"/>
        <v>9.9999999999998046</v>
      </c>
      <c r="L64" s="396"/>
      <c r="M64" s="397"/>
      <c r="N64" s="398"/>
      <c r="O64" s="91" t="str">
        <f t="shared" si="3"/>
        <v/>
      </c>
      <c r="P64" s="176"/>
      <c r="Q64" s="41"/>
      <c r="R64" s="20"/>
      <c r="S64" s="87">
        <f t="shared" si="5"/>
        <v>9.9999999999998046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0.8506944444444442</v>
      </c>
      <c r="C65" s="78">
        <f t="shared" si="16"/>
        <v>0.89236111111111083</v>
      </c>
      <c r="D65" s="37"/>
      <c r="E65" s="143"/>
      <c r="F65" s="399" t="s">
        <v>175</v>
      </c>
      <c r="G65" s="399"/>
      <c r="H65" s="31" t="s">
        <v>45</v>
      </c>
      <c r="I65" s="39">
        <v>0.74305555555555547</v>
      </c>
      <c r="J65" s="39">
        <v>0.75694444444444453</v>
      </c>
      <c r="K65" s="84">
        <f t="shared" si="4"/>
        <v>20.000000000000249</v>
      </c>
      <c r="L65" s="396"/>
      <c r="M65" s="397"/>
      <c r="N65" s="398"/>
      <c r="O65" s="91" t="str">
        <f t="shared" si="3"/>
        <v/>
      </c>
      <c r="P65" s="176"/>
      <c r="Q65" s="41"/>
      <c r="R65" s="20"/>
      <c r="S65" s="87">
        <f t="shared" si="5"/>
        <v>20.000000000000249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0.89236111111111083</v>
      </c>
      <c r="C66" s="78">
        <f t="shared" si="16"/>
        <v>0.93402777777777746</v>
      </c>
      <c r="D66" s="37"/>
      <c r="E66" s="143"/>
      <c r="F66" s="394"/>
      <c r="G66" s="395"/>
      <c r="H66" s="38"/>
      <c r="I66" s="39"/>
      <c r="J66" s="39"/>
      <c r="K66" s="84">
        <f t="shared" si="4"/>
        <v>0</v>
      </c>
      <c r="L66" s="396"/>
      <c r="M66" s="397"/>
      <c r="N66" s="398"/>
      <c r="O66" s="91" t="str">
        <f t="shared" si="3"/>
        <v/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0.93402777777777746</v>
      </c>
      <c r="C67" s="78">
        <f t="shared" si="16"/>
        <v>0.97569444444444409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0.97569444444444409</v>
      </c>
      <c r="C68" s="78">
        <f t="shared" si="16"/>
        <v>1.0173611111111107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1.0173611111111107</v>
      </c>
      <c r="C69" s="79">
        <f t="shared" si="16"/>
        <v>1.0590277777777775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 t="str">
        <f>A39</f>
        <v>Облепиха Мамина дача 0,75</v>
      </c>
      <c r="B70" s="77">
        <f>B25</f>
        <v>0.76041666666666663</v>
      </c>
      <c r="C70" s="77">
        <f>B70+1/24</f>
        <v>0.80208333333333326</v>
      </c>
      <c r="D70" s="30"/>
      <c r="E70" s="177"/>
      <c r="F70" s="389" t="s">
        <v>180</v>
      </c>
      <c r="G70" s="390"/>
      <c r="H70" s="31" t="s">
        <v>45</v>
      </c>
      <c r="I70" s="32">
        <v>0.78472222222222221</v>
      </c>
      <c r="J70" s="32">
        <v>0.79513888888888884</v>
      </c>
      <c r="K70" s="83">
        <f t="shared" si="4"/>
        <v>14.999999999999947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14.999999999999947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0.80208333333333326</v>
      </c>
      <c r="C71" s="78">
        <f>B71+1/24</f>
        <v>0.84374999999999989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0.84374999999999989</v>
      </c>
      <c r="C72" s="78">
        <f t="shared" ref="C72:C80" si="18">B72+1/24</f>
        <v>0.88541666666666652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0.88541666666666652</v>
      </c>
      <c r="C73" s="78">
        <f t="shared" si="18"/>
        <v>0.92708333333333315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0.92708333333333315</v>
      </c>
      <c r="C74" s="78">
        <f t="shared" si="18"/>
        <v>0.96874999999999978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0.96874999999999978</v>
      </c>
      <c r="C75" s="78">
        <f t="shared" si="18"/>
        <v>1.0104166666666665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1.0104166666666665</v>
      </c>
      <c r="C76" s="78">
        <f t="shared" si="18"/>
        <v>1.0520833333333333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1.0520833333333333</v>
      </c>
      <c r="C77" s="78">
        <f t="shared" si="18"/>
        <v>1.09375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1.09375</v>
      </c>
      <c r="C78" s="78">
        <f t="shared" si="18"/>
        <v>1.1354166666666667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1.1354166666666667</v>
      </c>
      <c r="C79" s="78">
        <f t="shared" si="18"/>
        <v>1.1770833333333335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1.1770833333333335</v>
      </c>
      <c r="C80" s="79">
        <f t="shared" si="18"/>
        <v>1.2187500000000002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366.00000000000017</v>
      </c>
      <c r="T114" s="88">
        <f t="shared" si="22"/>
        <v>0</v>
      </c>
      <c r="U114" s="88">
        <f t="shared" si="22"/>
        <v>137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503.00000000000017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4600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100</v>
      </c>
      <c r="G120" s="270"/>
      <c r="H120" s="271"/>
      <c r="I120" s="272" t="s">
        <v>73</v>
      </c>
      <c r="J120" s="273"/>
      <c r="K120" s="269" t="s">
        <v>181</v>
      </c>
      <c r="L120" s="274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186" t="s">
        <v>7</v>
      </c>
      <c r="B121" s="187"/>
      <c r="C121" s="187"/>
      <c r="D121" s="187"/>
      <c r="E121" s="187"/>
      <c r="F121" s="281" t="s">
        <v>101</v>
      </c>
      <c r="G121" s="254"/>
      <c r="H121" s="255"/>
      <c r="I121" s="272" t="s">
        <v>54</v>
      </c>
      <c r="J121" s="273"/>
      <c r="K121" s="281" t="s">
        <v>182</v>
      </c>
      <c r="L121" s="282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/>
      <c r="G122" s="254"/>
      <c r="H122" s="255"/>
      <c r="I122" s="186" t="s">
        <v>53</v>
      </c>
      <c r="J122" s="193"/>
      <c r="K122" s="281"/>
      <c r="L122" s="282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/>
      <c r="G123" s="256"/>
      <c r="H123" s="420"/>
      <c r="I123" s="186" t="s">
        <v>75</v>
      </c>
      <c r="J123" s="193"/>
      <c r="K123" s="256"/>
      <c r="L123" s="256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/>
      <c r="G124" s="423"/>
      <c r="H124" s="424"/>
      <c r="I124" s="186"/>
      <c r="J124" s="193"/>
      <c r="K124" s="256"/>
      <c r="L124" s="256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19.999999999999929</v>
      </c>
      <c r="Q134" s="70">
        <f>SUM(S174:S184)</f>
        <v>260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279.99999999999994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 t="str">
        <f>A152</f>
        <v>облепиха мамина дача 0,75</v>
      </c>
      <c r="B136" s="326">
        <v>0.83333333333333337</v>
      </c>
      <c r="C136" s="326">
        <v>0</v>
      </c>
      <c r="D136" s="322">
        <f>(C136-B136+(C136&lt;B136))*24*60</f>
        <v>239.99999999999994</v>
      </c>
      <c r="E136" s="328">
        <v>4600</v>
      </c>
      <c r="F136" s="330">
        <f>IF(E136=0,0,(F152/J118*60))</f>
        <v>182.16521739130434</v>
      </c>
      <c r="G136" s="320">
        <f>IF($K136=0,0,(K136*100)/(D136*$J$3/60))</f>
        <v>94.364864864864884</v>
      </c>
      <c r="H136" s="330">
        <f>P134+P141</f>
        <v>19.999999999999929</v>
      </c>
      <c r="I136" s="320">
        <f>D136-F136-P142</f>
        <v>-2.1652173913043384</v>
      </c>
      <c r="J136" s="322">
        <f>(D136-H136)/60*E136</f>
        <v>16866.666666666664</v>
      </c>
      <c r="K136" s="426">
        <f>F152</f>
        <v>13966</v>
      </c>
      <c r="L136" s="66">
        <f>IF($K136=0,0,K136/J136)</f>
        <v>0.82802371541501985</v>
      </c>
      <c r="N136" s="181" t="s">
        <v>19</v>
      </c>
      <c r="O136" s="181"/>
      <c r="P136" s="70">
        <f>SUM(U161:U172)</f>
        <v>40.000000000000014</v>
      </c>
      <c r="Q136" s="70">
        <f>SUM(U173:U183)</f>
        <v>20.000000000000007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60.000000000000021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-2900.6666666666642</v>
      </c>
      <c r="N137" s="181" t="s">
        <v>20</v>
      </c>
      <c r="O137" s="181"/>
      <c r="P137" s="70">
        <f>SUM(V161:V172)</f>
        <v>0</v>
      </c>
      <c r="Q137" s="70">
        <f>SUM(V173:V183)</f>
        <v>20.000000000000007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20.000000000000007</v>
      </c>
      <c r="W137" s="192"/>
    </row>
    <row r="138" spans="1:24" ht="17.25" customHeight="1">
      <c r="A138" s="307" t="str">
        <f>A153</f>
        <v>морковь 0,75</v>
      </c>
      <c r="B138" s="326">
        <v>0</v>
      </c>
      <c r="C138" s="326">
        <v>0.33333333333333331</v>
      </c>
      <c r="D138" s="322">
        <f>(C138-B138+(C138&lt;B138))*24*60</f>
        <v>480</v>
      </c>
      <c r="E138" s="328">
        <v>4600</v>
      </c>
      <c r="F138" s="330">
        <f>IF(E138=0,0,(F153/J118*60))</f>
        <v>155.26956521739129</v>
      </c>
      <c r="G138" s="320">
        <f>IF($K138=0,0,(K138*100)/(D138*$J$3/60))</f>
        <v>40.216216216216218</v>
      </c>
      <c r="H138" s="330">
        <f>Q134+Q141</f>
        <v>260</v>
      </c>
      <c r="I138" s="320">
        <f>D138-F138-Q142</f>
        <v>24.730434782608711</v>
      </c>
      <c r="J138" s="322">
        <f>(D138-H138)/60*E138</f>
        <v>16866.666666666664</v>
      </c>
      <c r="K138" s="426">
        <f>F153</f>
        <v>11904</v>
      </c>
      <c r="L138" s="68">
        <f>IF($K138=0,0,K138/J138)</f>
        <v>0.70577075098814235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-4962.6666666666642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59.999999999999943</v>
      </c>
      <c r="Q142" s="71">
        <f t="shared" si="24"/>
        <v>300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359.99999999999994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0.7668972332015811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33733.333333333328</v>
      </c>
      <c r="K149" s="168">
        <f>K136+K138+K140+K142+K144+K146</f>
        <v>25870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429" t="s">
        <v>185</v>
      </c>
      <c r="B152" s="430"/>
      <c r="C152" s="430"/>
      <c r="D152" s="430"/>
      <c r="E152" s="431"/>
      <c r="F152" s="15">
        <v>13966</v>
      </c>
      <c r="G152" s="146">
        <v>18432</v>
      </c>
      <c r="H152" s="1"/>
      <c r="I152" s="2"/>
      <c r="J152" s="3"/>
      <c r="K152" s="67">
        <f>G152</f>
        <v>18432</v>
      </c>
      <c r="L152" s="16"/>
      <c r="M152" s="28"/>
      <c r="V152" s="192"/>
      <c r="W152" s="192"/>
      <c r="X152" s="192"/>
    </row>
    <row r="153" spans="1:27" ht="13.5" customHeight="1" thickBot="1">
      <c r="A153" s="351" t="s">
        <v>186</v>
      </c>
      <c r="B153" s="352"/>
      <c r="C153" s="352"/>
      <c r="D153" s="352"/>
      <c r="E153" s="353"/>
      <c r="F153" s="15">
        <v>11904</v>
      </c>
      <c r="G153" s="147">
        <v>6048</v>
      </c>
      <c r="H153" s="4"/>
      <c r="I153" s="5"/>
      <c r="J153" s="6"/>
      <c r="K153" s="67">
        <f t="shared" ref="K153:K157" si="25">G153</f>
        <v>6048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24480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облепиха мамина дача 0,75</v>
      </c>
      <c r="B162" s="77">
        <f>B136</f>
        <v>0.83333333333333337</v>
      </c>
      <c r="C162" s="77">
        <f>B162+1/24</f>
        <v>0.875</v>
      </c>
      <c r="D162" s="30"/>
      <c r="E162" s="177"/>
      <c r="F162" s="389" t="s">
        <v>107</v>
      </c>
      <c r="G162" s="390"/>
      <c r="H162" s="31" t="s">
        <v>45</v>
      </c>
      <c r="I162" s="32">
        <v>0.83333333333333337</v>
      </c>
      <c r="J162" s="32">
        <v>0.84027777777777779</v>
      </c>
      <c r="K162" s="83">
        <f>(J162-I162+(J162&lt;I162))*24*60</f>
        <v>9.9999999999999645</v>
      </c>
      <c r="L162" s="391"/>
      <c r="M162" s="392"/>
      <c r="N162" s="393"/>
      <c r="O162" s="90" t="str">
        <f t="shared" ref="O162:O206" si="26">IF(H162=$V$5,$F$122,"")</f>
        <v/>
      </c>
      <c r="P162" s="177"/>
      <c r="Q162" s="34"/>
      <c r="R162" s="20"/>
      <c r="S162" s="87">
        <f>IF($H162="ПЛАНОВЫЕ",$K162,0)</f>
        <v>9.9999999999999645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176"/>
      <c r="F163" s="394" t="s">
        <v>103</v>
      </c>
      <c r="G163" s="395"/>
      <c r="H163" s="38" t="s">
        <v>45</v>
      </c>
      <c r="I163" s="39">
        <v>0.84027777777777779</v>
      </c>
      <c r="J163" s="39">
        <v>0.84722222222222221</v>
      </c>
      <c r="K163" s="84">
        <f t="shared" ref="K163:K226" si="27">(J163-I163+(J163&lt;I163))*24*60</f>
        <v>9.9999999999999645</v>
      </c>
      <c r="L163" s="396"/>
      <c r="M163" s="397"/>
      <c r="N163" s="398"/>
      <c r="O163" s="91" t="str">
        <f t="shared" si="26"/>
        <v/>
      </c>
      <c r="P163" s="176"/>
      <c r="Q163" s="41"/>
      <c r="R163" s="20"/>
      <c r="S163" s="87">
        <f t="shared" ref="S163:S226" si="28">IF($H163="ПЛАНОВЫЕ",$K163,0)</f>
        <v>9.9999999999999645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76"/>
      <c r="F164" s="399" t="s">
        <v>104</v>
      </c>
      <c r="G164" s="399"/>
      <c r="H164" s="38" t="s">
        <v>46</v>
      </c>
      <c r="I164" s="39">
        <v>0.84722222222222221</v>
      </c>
      <c r="J164" s="39">
        <v>0.86111111111111116</v>
      </c>
      <c r="K164" s="84">
        <f t="shared" si="27"/>
        <v>20.000000000000089</v>
      </c>
      <c r="L164" s="396" t="s">
        <v>183</v>
      </c>
      <c r="M164" s="397"/>
      <c r="N164" s="398"/>
      <c r="O164" s="91">
        <f t="shared" si="26"/>
        <v>0</v>
      </c>
      <c r="P164" s="176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20.000000000000089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76"/>
      <c r="F165" s="399" t="s">
        <v>130</v>
      </c>
      <c r="G165" s="399"/>
      <c r="H165" s="38" t="s">
        <v>46</v>
      </c>
      <c r="I165" s="39">
        <v>0.86111111111111116</v>
      </c>
      <c r="J165" s="39">
        <v>0.875</v>
      </c>
      <c r="K165" s="84">
        <f t="shared" si="27"/>
        <v>19.999999999999929</v>
      </c>
      <c r="L165" s="396" t="s">
        <v>184</v>
      </c>
      <c r="M165" s="397"/>
      <c r="N165" s="398"/>
      <c r="O165" s="91">
        <f t="shared" si="26"/>
        <v>0</v>
      </c>
      <c r="P165" s="176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19.999999999999929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76"/>
      <c r="F166" s="399"/>
      <c r="G166" s="399"/>
      <c r="H166" s="38"/>
      <c r="I166" s="39"/>
      <c r="J166" s="39"/>
      <c r="K166" s="84">
        <f t="shared" si="27"/>
        <v>0</v>
      </c>
      <c r="L166" s="396"/>
      <c r="M166" s="397"/>
      <c r="N166" s="398"/>
      <c r="O166" s="91" t="str">
        <f t="shared" si="26"/>
        <v/>
      </c>
      <c r="P166" s="176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76"/>
      <c r="F167" s="399"/>
      <c r="G167" s="399"/>
      <c r="H167" s="38"/>
      <c r="I167" s="39"/>
      <c r="J167" s="39"/>
      <c r="K167" s="84">
        <f t="shared" si="27"/>
        <v>0</v>
      </c>
      <c r="L167" s="396"/>
      <c r="M167" s="397"/>
      <c r="N167" s="398"/>
      <c r="O167" s="91" t="str">
        <f t="shared" si="26"/>
        <v/>
      </c>
      <c r="P167" s="176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/>
      <c r="G168" s="399"/>
      <c r="H168" s="38"/>
      <c r="I168" s="39"/>
      <c r="J168" s="39"/>
      <c r="K168" s="84">
        <f t="shared" si="27"/>
        <v>0</v>
      </c>
      <c r="L168" s="396"/>
      <c r="M168" s="397"/>
      <c r="N168" s="398"/>
      <c r="O168" s="91" t="str">
        <f t="shared" si="26"/>
        <v/>
      </c>
      <c r="P168" s="176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/>
      <c r="G169" s="395"/>
      <c r="H169" s="38"/>
      <c r="I169" s="39"/>
      <c r="J169" s="39"/>
      <c r="K169" s="84">
        <f t="shared" si="27"/>
        <v>0</v>
      </c>
      <c r="L169" s="396"/>
      <c r="M169" s="397"/>
      <c r="N169" s="398"/>
      <c r="O169" s="91" t="str">
        <f t="shared" si="26"/>
        <v/>
      </c>
      <c r="P169" s="17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 t="str">
        <f>A153</f>
        <v>морковь 0,75</v>
      </c>
      <c r="B174" s="77">
        <f>B138</f>
        <v>0</v>
      </c>
      <c r="C174" s="77">
        <f>B174+1/24</f>
        <v>4.1666666666666664E-2</v>
      </c>
      <c r="D174" s="30"/>
      <c r="E174" s="177"/>
      <c r="F174" s="389" t="s">
        <v>187</v>
      </c>
      <c r="G174" s="390"/>
      <c r="H174" s="31" t="s">
        <v>45</v>
      </c>
      <c r="I174" s="32">
        <v>0</v>
      </c>
      <c r="J174" s="32">
        <v>0.14583333333333334</v>
      </c>
      <c r="K174" s="83">
        <f t="shared" si="27"/>
        <v>210</v>
      </c>
      <c r="L174" s="391" t="s">
        <v>188</v>
      </c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210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176"/>
      <c r="F175" s="394" t="s">
        <v>124</v>
      </c>
      <c r="G175" s="395"/>
      <c r="H175" s="38" t="s">
        <v>45</v>
      </c>
      <c r="I175" s="39">
        <v>0.14583333333333334</v>
      </c>
      <c r="J175" s="39">
        <v>0.15277777777777776</v>
      </c>
      <c r="K175" s="84">
        <f t="shared" si="27"/>
        <v>9.9999999999999645</v>
      </c>
      <c r="L175" s="396"/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9.9999999999999645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76"/>
      <c r="F176" s="399" t="s">
        <v>107</v>
      </c>
      <c r="G176" s="399"/>
      <c r="H176" s="38" t="s">
        <v>45</v>
      </c>
      <c r="I176" s="39">
        <v>0.15277777777777776</v>
      </c>
      <c r="J176" s="39">
        <v>0.15972222222222224</v>
      </c>
      <c r="K176" s="84">
        <f t="shared" si="27"/>
        <v>10.000000000000044</v>
      </c>
      <c r="L176" s="396"/>
      <c r="M176" s="397"/>
      <c r="N176" s="398"/>
      <c r="O176" s="91" t="str">
        <f t="shared" si="26"/>
        <v/>
      </c>
      <c r="P176" s="176"/>
      <c r="Q176" s="41"/>
      <c r="R176" s="20"/>
      <c r="S176" s="87">
        <f t="shared" si="28"/>
        <v>10.000000000000044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176"/>
      <c r="F177" s="399" t="s">
        <v>130</v>
      </c>
      <c r="G177" s="399"/>
      <c r="H177" s="38" t="s">
        <v>45</v>
      </c>
      <c r="I177" s="39">
        <v>0.15972222222222224</v>
      </c>
      <c r="J177" s="39">
        <v>0.18055555555555555</v>
      </c>
      <c r="K177" s="84">
        <f t="shared" si="27"/>
        <v>29.999999999999972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29.999999999999972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176"/>
      <c r="F178" s="399" t="s">
        <v>104</v>
      </c>
      <c r="G178" s="399"/>
      <c r="H178" s="38" t="s">
        <v>46</v>
      </c>
      <c r="I178" s="39">
        <v>0.18055555555555555</v>
      </c>
      <c r="J178" s="39">
        <v>0.19444444444444445</v>
      </c>
      <c r="K178" s="84">
        <f t="shared" si="27"/>
        <v>20.000000000000007</v>
      </c>
      <c r="L178" s="396" t="s">
        <v>183</v>
      </c>
      <c r="M178" s="397"/>
      <c r="N178" s="398"/>
      <c r="O178" s="91">
        <f t="shared" si="26"/>
        <v>0</v>
      </c>
      <c r="P178" s="176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20.000000000000007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176"/>
      <c r="F179" s="399" t="s">
        <v>189</v>
      </c>
      <c r="G179" s="399"/>
      <c r="H179" s="38" t="s">
        <v>52</v>
      </c>
      <c r="I179" s="39">
        <v>0.19444444444444445</v>
      </c>
      <c r="J179" s="39">
        <v>0.20833333333333334</v>
      </c>
      <c r="K179" s="84">
        <f t="shared" si="27"/>
        <v>20.000000000000007</v>
      </c>
      <c r="L179" s="396"/>
      <c r="M179" s="397"/>
      <c r="N179" s="398"/>
      <c r="O179" s="91" t="str">
        <f t="shared" si="26"/>
        <v/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20.000000000000007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84">
        <f t="shared" si="27"/>
        <v>0</v>
      </c>
      <c r="L180" s="396"/>
      <c r="M180" s="397"/>
      <c r="N180" s="398"/>
      <c r="O180" s="91" t="str">
        <f t="shared" si="26"/>
        <v/>
      </c>
      <c r="P180" s="17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279.99999999999994</v>
      </c>
      <c r="T229" s="88">
        <f t="shared" si="45"/>
        <v>0</v>
      </c>
      <c r="U229" s="88">
        <f t="shared" si="45"/>
        <v>60.000000000000021</v>
      </c>
      <c r="V229" s="88">
        <f t="shared" si="45"/>
        <v>20.000000000000007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359.99999999999994</v>
      </c>
      <c r="AB229" s="35"/>
    </row>
  </sheetData>
  <customSheetViews>
    <customSheetView guid="{37036B61-4D89-4D9A-BB9E-9EE85ACB2295}" scale="80" fitToPage="1" hiddenRows="1">
      <selection activeCell="I119" sqref="I119:J119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910" priority="17" stopIfTrue="1">
      <formula>LEN(TRIM(A37))=0</formula>
    </cfRule>
  </conditionalFormatting>
  <conditionalFormatting sqref="A152:F157">
    <cfRule type="containsBlanks" dxfId="909" priority="9" stopIfTrue="1">
      <formula>LEN(TRIM(A152))=0</formula>
    </cfRule>
  </conditionalFormatting>
  <conditionalFormatting sqref="B21:C32">
    <cfRule type="containsBlanks" dxfId="908" priority="19" stopIfTrue="1">
      <formula>LEN(TRIM(B21))=0</formula>
    </cfRule>
  </conditionalFormatting>
  <conditionalFormatting sqref="B136:C147">
    <cfRule type="containsBlanks" dxfId="907" priority="59" stopIfTrue="1">
      <formula>LEN(TRIM(B136))=0</formula>
    </cfRule>
  </conditionalFormatting>
  <conditionalFormatting sqref="D66:F67 D68:J69">
    <cfRule type="containsBlanks" dxfId="906" priority="76" stopIfTrue="1">
      <formula>LEN(TRIM(D66))=0</formula>
    </cfRule>
  </conditionalFormatting>
  <conditionalFormatting sqref="D169:F170">
    <cfRule type="containsBlanks" dxfId="905" priority="54" stopIfTrue="1">
      <formula>LEN(TRIM(D169))=0</formula>
    </cfRule>
  </conditionalFormatting>
  <conditionalFormatting sqref="D59:G65">
    <cfRule type="containsBlanks" dxfId="904" priority="1" stopIfTrue="1">
      <formula>LEN(TRIM(D59))=0</formula>
    </cfRule>
  </conditionalFormatting>
  <conditionalFormatting sqref="D70:G76 D77:F78 D79:J80">
    <cfRule type="containsBlanks" dxfId="903" priority="75" stopIfTrue="1">
      <formula>LEN(TRIM(D70))=0</formula>
    </cfRule>
  </conditionalFormatting>
  <conditionalFormatting sqref="D81:G87 D88:F89 D90:J91">
    <cfRule type="containsBlanks" dxfId="902" priority="74" stopIfTrue="1">
      <formula>LEN(TRIM(D81))=0</formula>
    </cfRule>
  </conditionalFormatting>
  <conditionalFormatting sqref="D162:G168">
    <cfRule type="containsBlanks" dxfId="901" priority="7" stopIfTrue="1">
      <formula>LEN(TRIM(D162))=0</formula>
    </cfRule>
  </conditionalFormatting>
  <conditionalFormatting sqref="D171:G180 D181:F182">
    <cfRule type="containsBlanks" dxfId="900" priority="53" stopIfTrue="1">
      <formula>LEN(TRIM(D171))=0</formula>
    </cfRule>
  </conditionalFormatting>
  <conditionalFormatting sqref="D183:G191 D192:F193">
    <cfRule type="containsBlanks" dxfId="899" priority="52" stopIfTrue="1">
      <formula>LEN(TRIM(D183))=0</formula>
    </cfRule>
  </conditionalFormatting>
  <conditionalFormatting sqref="D194:G202 D203:F204 D205:J206">
    <cfRule type="containsBlanks" dxfId="898" priority="51" stopIfTrue="1">
      <formula>LEN(TRIM(D194))=0</formula>
    </cfRule>
  </conditionalFormatting>
  <conditionalFormatting sqref="D47:J58">
    <cfRule type="containsBlanks" dxfId="897" priority="2" stopIfTrue="1">
      <formula>LEN(TRIM(D47))=0</formula>
    </cfRule>
  </conditionalFormatting>
  <conditionalFormatting sqref="E21:E32">
    <cfRule type="containsBlanks" dxfId="896" priority="81" stopIfTrue="1">
      <formula>LEN(TRIM(E21))=0</formula>
    </cfRule>
  </conditionalFormatting>
  <conditionalFormatting sqref="E136:E147">
    <cfRule type="containsBlanks" dxfId="895" priority="58" stopIfTrue="1">
      <formula>LEN(TRIM(E136))=0</formula>
    </cfRule>
  </conditionalFormatting>
  <conditionalFormatting sqref="F5:H13">
    <cfRule type="containsBlanks" dxfId="894" priority="23" stopIfTrue="1">
      <formula>LEN(TRIM(F5))=0</formula>
    </cfRule>
  </conditionalFormatting>
  <conditionalFormatting sqref="F120:H128">
    <cfRule type="containsBlanks" dxfId="893" priority="12" stopIfTrue="1">
      <formula>LEN(TRIM(F120))=0</formula>
    </cfRule>
  </conditionalFormatting>
  <conditionalFormatting sqref="G38:G42">
    <cfRule type="containsBlanks" dxfId="892" priority="24" stopIfTrue="1">
      <formula>LEN(TRIM(G38))=0</formula>
    </cfRule>
  </conditionalFormatting>
  <conditionalFormatting sqref="H59:J67">
    <cfRule type="containsBlanks" dxfId="891" priority="36" stopIfTrue="1">
      <formula>LEN(TRIM(H59))=0</formula>
    </cfRule>
  </conditionalFormatting>
  <conditionalFormatting sqref="H70:J78">
    <cfRule type="containsBlanks" dxfId="890" priority="35" stopIfTrue="1">
      <formula>LEN(TRIM(H70))=0</formula>
    </cfRule>
  </conditionalFormatting>
  <conditionalFormatting sqref="H81:J89">
    <cfRule type="containsBlanks" dxfId="889" priority="34" stopIfTrue="1">
      <formula>LEN(TRIM(H81))=0</formula>
    </cfRule>
  </conditionalFormatting>
  <conditionalFormatting sqref="H162:J204">
    <cfRule type="containsBlanks" dxfId="888" priority="3" stopIfTrue="1">
      <formula>LEN(TRIM(H162))=0</formula>
    </cfRule>
  </conditionalFormatting>
  <conditionalFormatting sqref="K5:L13">
    <cfRule type="containsBlanks" dxfId="887" priority="21" stopIfTrue="1">
      <formula>LEN(TRIM(K5))=0</formula>
    </cfRule>
  </conditionalFormatting>
  <conditionalFormatting sqref="K120:L128">
    <cfRule type="containsBlanks" dxfId="886" priority="11" stopIfTrue="1">
      <formula>LEN(TRIM(K120))=0</formula>
    </cfRule>
  </conditionalFormatting>
  <conditionalFormatting sqref="L47:L91">
    <cfRule type="containsBlanks" dxfId="885" priority="13" stopIfTrue="1">
      <formula>LEN(TRIM(L47))=0</formula>
    </cfRule>
  </conditionalFormatting>
  <conditionalFormatting sqref="L162:L206">
    <cfRule type="containsBlanks" dxfId="884" priority="6" stopIfTrue="1">
      <formula>LEN(TRIM(L162))=0</formula>
    </cfRule>
  </conditionalFormatting>
  <conditionalFormatting sqref="O163:O228">
    <cfRule type="containsBlanks" dxfId="883" priority="38" stopIfTrue="1">
      <formula>LEN(TRIM(O163))=0</formula>
    </cfRule>
  </conditionalFormatting>
  <conditionalFormatting sqref="O47:Q51 O52:O113">
    <cfRule type="containsBlanks" dxfId="882" priority="73" stopIfTrue="1">
      <formula>LEN(TRIM(O47))=0</formula>
    </cfRule>
  </conditionalFormatting>
  <conditionalFormatting sqref="O162:Q162">
    <cfRule type="containsBlanks" dxfId="881" priority="49" stopIfTrue="1">
      <formula>LEN(TRIM(O162))=0</formula>
    </cfRule>
  </conditionalFormatting>
  <conditionalFormatting sqref="P52:Q91">
    <cfRule type="containsBlanks" dxfId="880" priority="64" stopIfTrue="1">
      <formula>LEN(TRIM(P52))=0</formula>
    </cfRule>
  </conditionalFormatting>
  <conditionalFormatting sqref="P163:Q206">
    <cfRule type="containsBlanks" dxfId="879" priority="40" stopIfTrue="1">
      <formula>LEN(TRIM(P163))=0</formula>
    </cfRule>
  </conditionalFormatting>
  <dataValidations count="3">
    <dataValidation type="list" showInputMessage="1" showErrorMessage="1" sqref="H218:H226 H185:H193 H165:H182 H196:H204 H103:H111 H81:H89 H70:H78 H92:H100 H207:H215 H50:H67" xr:uid="{33F42994-5CB6-45AF-B549-36D865583791}">
      <formula1>$V$3:$V$17</formula1>
    </dataValidation>
    <dataValidation type="list" showInputMessage="1" showErrorMessage="1" sqref="H68:H69 H79:H80 H90:H91 H101:H102 H112:H113 H216:H217 H227:H228 H205:H206 H183:H184 H194:H195" xr:uid="{8F5B975A-FE2C-43DB-9EE6-C21D145E659A}">
      <formula1>$V$3:$V$5</formula1>
    </dataValidation>
    <dataValidation type="list" showInputMessage="1" showErrorMessage="1" sqref="H162:H164 H47:H49" xr:uid="{1804211F-2ABE-4F31-9B82-D8675C18C202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outlinePr summaryBelow="0"/>
    <pageSetUpPr fitToPage="1"/>
  </sheetPr>
  <dimension ref="A1:AB229"/>
  <sheetViews>
    <sheetView zoomScale="70" zoomScaleNormal="70" workbookViewId="0">
      <selection activeCell="F47" sqref="F47:H49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84033.333333333328</v>
      </c>
      <c r="H3" s="93">
        <f>SUM(K21:K32)+SUM(K136:K147)</f>
        <v>55396</v>
      </c>
      <c r="I3" s="14" t="s">
        <v>56</v>
      </c>
      <c r="J3" s="95">
        <v>4600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 t="s">
        <v>156</v>
      </c>
      <c r="G5" s="270"/>
      <c r="H5" s="271"/>
      <c r="I5" s="272" t="s">
        <v>73</v>
      </c>
      <c r="J5" s="273"/>
      <c r="K5" s="269" t="s">
        <v>157</v>
      </c>
      <c r="L5" s="274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186" t="s">
        <v>7</v>
      </c>
      <c r="B6" s="187"/>
      <c r="C6" s="187"/>
      <c r="D6" s="187"/>
      <c r="E6" s="193"/>
      <c r="F6" s="281" t="s">
        <v>158</v>
      </c>
      <c r="G6" s="254"/>
      <c r="H6" s="255"/>
      <c r="I6" s="272" t="s">
        <v>54</v>
      </c>
      <c r="J6" s="273"/>
      <c r="K6" s="281" t="s">
        <v>159</v>
      </c>
      <c r="L6" s="282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 t="s">
        <v>160</v>
      </c>
      <c r="G7" s="254"/>
      <c r="H7" s="255"/>
      <c r="I7" s="204" t="s">
        <v>53</v>
      </c>
      <c r="J7" s="205"/>
      <c r="K7" s="281" t="s">
        <v>161</v>
      </c>
      <c r="L7" s="282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253" t="s">
        <v>159</v>
      </c>
      <c r="G8" s="254"/>
      <c r="H8" s="255"/>
      <c r="I8" s="204" t="s">
        <v>75</v>
      </c>
      <c r="J8" s="205"/>
      <c r="K8" s="256" t="s">
        <v>162</v>
      </c>
      <c r="L8" s="256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300" t="s">
        <v>163</v>
      </c>
      <c r="G9" s="301"/>
      <c r="H9" s="302"/>
      <c r="I9" s="204"/>
      <c r="J9" s="205"/>
      <c r="K9" s="256"/>
      <c r="L9" s="256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50.000000000000057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50.000000000000057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15.000000000000027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15.000000000000027</v>
      </c>
      <c r="X20" s="192"/>
    </row>
    <row r="21" spans="1:24" ht="17.25" customHeight="1">
      <c r="A21" s="307" t="str">
        <f>A37</f>
        <v>Морковь МД 0,75</v>
      </c>
      <c r="B21" s="326">
        <v>0.33333333333333331</v>
      </c>
      <c r="C21" s="326">
        <v>0.83333333333333337</v>
      </c>
      <c r="D21" s="322">
        <f>(C21-B21+(C21&lt;B21))*24*60</f>
        <v>720</v>
      </c>
      <c r="E21" s="328">
        <v>4600</v>
      </c>
      <c r="F21" s="330">
        <f>IF(E21=0,0,(F37/J3*60))</f>
        <v>410.43913043478261</v>
      </c>
      <c r="G21" s="320">
        <f>IF($K21=0,0,(K21*100)/(D21*$J$3/60))</f>
        <v>57.005434782608695</v>
      </c>
      <c r="H21" s="330">
        <f>P19+P26</f>
        <v>50.000000000000057</v>
      </c>
      <c r="I21" s="320">
        <f>D21-F21-P27</f>
        <v>59.560869565217416</v>
      </c>
      <c r="J21" s="322">
        <f>(D21-H21)/60*E21</f>
        <v>51366.666666666664</v>
      </c>
      <c r="K21" s="324">
        <f>F37</f>
        <v>31467</v>
      </c>
      <c r="L21" s="66">
        <f>IF($K21=0,0,K21/J21)</f>
        <v>0.6125957170668398</v>
      </c>
      <c r="N21" s="181" t="s">
        <v>19</v>
      </c>
      <c r="O21" s="181"/>
      <c r="P21" s="70">
        <f>SUM(U46:U57)</f>
        <v>184.99999999999989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184.99999999999989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-19899.666666666664</v>
      </c>
      <c r="N22" s="181" t="s">
        <v>20</v>
      </c>
      <c r="O22" s="18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2"/>
      <c r="X22" s="192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181" t="s">
        <v>27</v>
      </c>
      <c r="O23" s="181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249.99999999999997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249.99999999999997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0.6125957170668398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51366.666666666664</v>
      </c>
      <c r="K34" s="168">
        <f>K21+K23+K25+K27+K29+K31</f>
        <v>31467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 t="s">
        <v>190</v>
      </c>
      <c r="B37" s="352"/>
      <c r="C37" s="352"/>
      <c r="D37" s="352"/>
      <c r="E37" s="353"/>
      <c r="F37" s="15">
        <v>31467</v>
      </c>
      <c r="G37" s="146">
        <v>32508</v>
      </c>
      <c r="H37" s="1"/>
      <c r="I37" s="2"/>
      <c r="J37" s="3"/>
      <c r="K37" s="67">
        <f>G37</f>
        <v>32508</v>
      </c>
      <c r="L37" s="16"/>
      <c r="M37" s="28"/>
      <c r="V37" s="192"/>
      <c r="W37" s="192"/>
      <c r="X37" s="192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2"/>
      <c r="W38" s="192"/>
      <c r="X38" s="192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32508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 thickBot="1">
      <c r="A47" s="386" t="str">
        <f>A37</f>
        <v>Морковь МД 0,75</v>
      </c>
      <c r="B47" s="77">
        <f>B21</f>
        <v>0.33333333333333331</v>
      </c>
      <c r="C47" s="77">
        <f>B47+1/24</f>
        <v>0.375</v>
      </c>
      <c r="D47" s="30"/>
      <c r="E47" s="177"/>
      <c r="F47" s="399" t="s">
        <v>173</v>
      </c>
      <c r="G47" s="399"/>
      <c r="H47" s="31" t="s">
        <v>45</v>
      </c>
      <c r="I47" s="32">
        <v>0.33333333333333331</v>
      </c>
      <c r="J47" s="32">
        <v>0.34027777777777773</v>
      </c>
      <c r="K47" s="83">
        <f>(J47-I47+(J47&lt;I47))*24*60</f>
        <v>9.9999999999999645</v>
      </c>
      <c r="L47" s="391"/>
      <c r="M47" s="392"/>
      <c r="N47" s="393"/>
      <c r="O47" s="90" t="str">
        <f t="shared" ref="O47:O110" si="3">IF(H47=$V$5,$F$7,"")</f>
        <v/>
      </c>
      <c r="P47" s="177"/>
      <c r="Q47" s="34"/>
      <c r="R47" s="20"/>
      <c r="S47" s="87">
        <f>IF($H47="ПЛАНОВЫЕ",$K47,0)</f>
        <v>9.9999999999999645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 thickBot="1">
      <c r="A48" s="387"/>
      <c r="B48" s="78">
        <f>C47</f>
        <v>0.375</v>
      </c>
      <c r="C48" s="78">
        <f>B48+1/24</f>
        <v>0.41666666666666669</v>
      </c>
      <c r="D48" s="37"/>
      <c r="E48" s="176"/>
      <c r="F48" s="399" t="s">
        <v>174</v>
      </c>
      <c r="G48" s="399"/>
      <c r="H48" s="31" t="s">
        <v>45</v>
      </c>
      <c r="I48" s="39">
        <v>0.34027777777777773</v>
      </c>
      <c r="J48" s="39">
        <v>0.34722222222222227</v>
      </c>
      <c r="K48" s="84">
        <f t="shared" ref="K48:K111" si="4">(J48-I48+(J48&lt;I48))*24*60</f>
        <v>10.000000000000124</v>
      </c>
      <c r="L48" s="396"/>
      <c r="M48" s="397"/>
      <c r="N48" s="398"/>
      <c r="O48" s="91" t="str">
        <f t="shared" si="3"/>
        <v/>
      </c>
      <c r="P48" s="176"/>
      <c r="Q48" s="41"/>
      <c r="R48" s="20"/>
      <c r="S48" s="87">
        <f t="shared" ref="S48:S111" si="5">IF($H48="ПЛАНОВЫЕ",$K48,0)</f>
        <v>10.000000000000124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76"/>
      <c r="F49" s="399" t="s">
        <v>175</v>
      </c>
      <c r="G49" s="399"/>
      <c r="H49" s="31" t="s">
        <v>45</v>
      </c>
      <c r="I49" s="39">
        <v>0.34722222222222227</v>
      </c>
      <c r="J49" s="39">
        <v>0.36805555555555558</v>
      </c>
      <c r="K49" s="84">
        <f t="shared" si="4"/>
        <v>29.999999999999972</v>
      </c>
      <c r="L49" s="396"/>
      <c r="M49" s="397"/>
      <c r="N49" s="398"/>
      <c r="O49" s="91" t="str">
        <f t="shared" si="3"/>
        <v/>
      </c>
      <c r="P49" s="176"/>
      <c r="Q49" s="41"/>
      <c r="R49" s="20"/>
      <c r="S49" s="87">
        <f t="shared" si="5"/>
        <v>29.999999999999972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0.45833333333333337</v>
      </c>
      <c r="C50" s="78">
        <f t="shared" si="14"/>
        <v>0.5</v>
      </c>
      <c r="D50" s="37"/>
      <c r="E50" s="176"/>
      <c r="F50" s="399" t="s">
        <v>179</v>
      </c>
      <c r="G50" s="399"/>
      <c r="H50" s="38" t="s">
        <v>46</v>
      </c>
      <c r="I50" s="39">
        <v>0.41666666666666669</v>
      </c>
      <c r="J50" s="39">
        <v>0.43055555555555558</v>
      </c>
      <c r="K50" s="84">
        <f t="shared" si="4"/>
        <v>20.000000000000007</v>
      </c>
      <c r="L50" s="396" t="s">
        <v>191</v>
      </c>
      <c r="M50" s="397"/>
      <c r="N50" s="398"/>
      <c r="O50" s="91" t="str">
        <f t="shared" si="3"/>
        <v>Никишова</v>
      </c>
      <c r="P50" s="176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20.000000000000007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176"/>
      <c r="F51" s="399" t="s">
        <v>192</v>
      </c>
      <c r="G51" s="399"/>
      <c r="H51" s="38" t="s">
        <v>47</v>
      </c>
      <c r="I51" s="39">
        <v>0.44444444444444442</v>
      </c>
      <c r="J51" s="39">
        <v>0.4548611111111111</v>
      </c>
      <c r="K51" s="84">
        <f t="shared" si="4"/>
        <v>15.000000000000027</v>
      </c>
      <c r="L51" s="396" t="s">
        <v>193</v>
      </c>
      <c r="M51" s="397"/>
      <c r="N51" s="398"/>
      <c r="O51" s="91" t="str">
        <f t="shared" si="3"/>
        <v/>
      </c>
      <c r="P51" s="176"/>
      <c r="Q51" s="41"/>
      <c r="R51" s="20"/>
      <c r="S51" s="87">
        <f t="shared" si="5"/>
        <v>0</v>
      </c>
      <c r="T51" s="87">
        <f t="shared" si="6"/>
        <v>15.000000000000027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176"/>
      <c r="F52" s="399" t="s">
        <v>177</v>
      </c>
      <c r="G52" s="399"/>
      <c r="H52" s="38" t="s">
        <v>46</v>
      </c>
      <c r="I52" s="39">
        <v>0.5</v>
      </c>
      <c r="J52" s="39">
        <v>0.51041666666666663</v>
      </c>
      <c r="K52" s="84">
        <f t="shared" si="4"/>
        <v>14.999999999999947</v>
      </c>
      <c r="L52" s="396" t="s">
        <v>194</v>
      </c>
      <c r="M52" s="397"/>
      <c r="N52" s="398"/>
      <c r="O52" s="91" t="str">
        <f t="shared" si="3"/>
        <v>Никишова</v>
      </c>
      <c r="P52" s="176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14.999999999999947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 t="s">
        <v>177</v>
      </c>
      <c r="G53" s="399"/>
      <c r="H53" s="38" t="s">
        <v>46</v>
      </c>
      <c r="I53" s="39">
        <v>0.70833333333333337</v>
      </c>
      <c r="J53" s="39">
        <v>0.8125</v>
      </c>
      <c r="K53" s="84">
        <f t="shared" si="4"/>
        <v>149.99999999999994</v>
      </c>
      <c r="L53" s="396" t="s">
        <v>195</v>
      </c>
      <c r="M53" s="397"/>
      <c r="N53" s="398"/>
      <c r="O53" s="91" t="str">
        <f t="shared" si="3"/>
        <v>Никишова</v>
      </c>
      <c r="P53" s="176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149.99999999999994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4"/>
      <c r="G54" s="395"/>
      <c r="H54" s="38"/>
      <c r="I54" s="39"/>
      <c r="J54" s="39"/>
      <c r="K54" s="84">
        <f t="shared" si="4"/>
        <v>0</v>
      </c>
      <c r="L54" s="396"/>
      <c r="M54" s="397"/>
      <c r="N54" s="398"/>
      <c r="O54" s="91" t="str">
        <f t="shared" si="3"/>
        <v/>
      </c>
      <c r="P54" s="17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4"/>
      <c r="G55" s="395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177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176"/>
      <c r="F60" s="394"/>
      <c r="G60" s="395"/>
      <c r="H60" s="38"/>
      <c r="I60" s="39"/>
      <c r="J60" s="39"/>
      <c r="K60" s="84">
        <f t="shared" si="4"/>
        <v>0</v>
      </c>
      <c r="L60" s="396"/>
      <c r="M60" s="397"/>
      <c r="N60" s="398"/>
      <c r="O60" s="91" t="str">
        <f t="shared" si="3"/>
        <v/>
      </c>
      <c r="P60" s="176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76"/>
      <c r="F61" s="399"/>
      <c r="G61" s="399"/>
      <c r="H61" s="38"/>
      <c r="I61" s="39"/>
      <c r="J61" s="39"/>
      <c r="K61" s="84">
        <f t="shared" si="4"/>
        <v>0</v>
      </c>
      <c r="L61" s="396"/>
      <c r="M61" s="397"/>
      <c r="N61" s="398"/>
      <c r="O61" s="91" t="str">
        <f t="shared" si="3"/>
        <v/>
      </c>
      <c r="P61" s="176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176"/>
      <c r="F62" s="399"/>
      <c r="G62" s="399"/>
      <c r="H62" s="38"/>
      <c r="I62" s="39"/>
      <c r="J62" s="39"/>
      <c r="K62" s="84">
        <f t="shared" si="4"/>
        <v>0</v>
      </c>
      <c r="L62" s="396"/>
      <c r="M62" s="397"/>
      <c r="N62" s="398"/>
      <c r="O62" s="91" t="str">
        <f t="shared" si="3"/>
        <v/>
      </c>
      <c r="P62" s="176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176"/>
      <c r="F63" s="399"/>
      <c r="G63" s="399"/>
      <c r="H63" s="38"/>
      <c r="I63" s="39"/>
      <c r="J63" s="39"/>
      <c r="K63" s="84">
        <f t="shared" si="4"/>
        <v>0</v>
      </c>
      <c r="L63" s="396"/>
      <c r="M63" s="397"/>
      <c r="N63" s="398"/>
      <c r="O63" s="91" t="str">
        <f t="shared" si="3"/>
        <v/>
      </c>
      <c r="P63" s="176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176"/>
      <c r="F64" s="399"/>
      <c r="G64" s="399"/>
      <c r="H64" s="38"/>
      <c r="I64" s="39"/>
      <c r="J64" s="39"/>
      <c r="K64" s="84">
        <f t="shared" si="4"/>
        <v>0</v>
      </c>
      <c r="L64" s="396"/>
      <c r="M64" s="397"/>
      <c r="N64" s="398"/>
      <c r="O64" s="91" t="str">
        <f t="shared" si="3"/>
        <v/>
      </c>
      <c r="P64" s="17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84">
        <f t="shared" si="4"/>
        <v>0</v>
      </c>
      <c r="L65" s="396"/>
      <c r="M65" s="397"/>
      <c r="N65" s="398"/>
      <c r="O65" s="91" t="str">
        <f t="shared" si="3"/>
        <v/>
      </c>
      <c r="P65" s="176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84">
        <f t="shared" si="4"/>
        <v>0</v>
      </c>
      <c r="L66" s="396"/>
      <c r="M66" s="397"/>
      <c r="N66" s="398"/>
      <c r="O66" s="91" t="str">
        <f t="shared" si="3"/>
        <v/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77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50.000000000000057</v>
      </c>
      <c r="T114" s="88">
        <f t="shared" si="22"/>
        <v>15.000000000000027</v>
      </c>
      <c r="U114" s="88">
        <f t="shared" si="22"/>
        <v>184.99999999999989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249.99999999999997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4000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100</v>
      </c>
      <c r="G120" s="270"/>
      <c r="H120" s="271"/>
      <c r="I120" s="272" t="s">
        <v>73</v>
      </c>
      <c r="J120" s="273"/>
      <c r="K120" s="269"/>
      <c r="L120" s="274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186" t="s">
        <v>7</v>
      </c>
      <c r="B121" s="187"/>
      <c r="C121" s="187"/>
      <c r="D121" s="187"/>
      <c r="E121" s="187"/>
      <c r="F121" s="281" t="s">
        <v>101</v>
      </c>
      <c r="G121" s="254"/>
      <c r="H121" s="255"/>
      <c r="I121" s="272" t="s">
        <v>54</v>
      </c>
      <c r="J121" s="273"/>
      <c r="K121" s="281"/>
      <c r="L121" s="282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/>
      <c r="G122" s="254"/>
      <c r="H122" s="255"/>
      <c r="I122" s="186" t="s">
        <v>53</v>
      </c>
      <c r="J122" s="193"/>
      <c r="K122" s="281"/>
      <c r="L122" s="282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/>
      <c r="G123" s="256"/>
      <c r="H123" s="420"/>
      <c r="I123" s="186" t="s">
        <v>75</v>
      </c>
      <c r="J123" s="193"/>
      <c r="K123" s="256"/>
      <c r="L123" s="256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/>
      <c r="G124" s="423"/>
      <c r="H124" s="424"/>
      <c r="I124" s="186"/>
      <c r="J124" s="193"/>
      <c r="K124" s="256"/>
      <c r="L124" s="256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19.999999999999929</v>
      </c>
      <c r="Q134" s="70">
        <f>SUM(S174:S184)</f>
        <v>210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229.99999999999994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 t="str">
        <f>A152</f>
        <v>Морковь МД 0,75</v>
      </c>
      <c r="B136" s="326">
        <v>0.83333333333333337</v>
      </c>
      <c r="C136" s="326">
        <v>4.1666666666666664E-2</v>
      </c>
      <c r="D136" s="322">
        <f>(C136-B136+(C136&lt;B136))*24*60</f>
        <v>299.99999999999989</v>
      </c>
      <c r="E136" s="328">
        <v>4000</v>
      </c>
      <c r="F136" s="330">
        <f>IF(E136=0,0,(F152/J118*60))</f>
        <v>294.435</v>
      </c>
      <c r="G136" s="320">
        <f>IF($K136=0,0,(K136*100)/(D136*$J$3/60))</f>
        <v>85.343478260869588</v>
      </c>
      <c r="H136" s="330">
        <f>P134+P141</f>
        <v>19.999999999999929</v>
      </c>
      <c r="I136" s="320">
        <f>D136-F136-P142</f>
        <v>-14.435000000000045</v>
      </c>
      <c r="J136" s="322">
        <f>(D136-H136)/60*E136</f>
        <v>18666.666666666664</v>
      </c>
      <c r="K136" s="426">
        <f>F152</f>
        <v>19629</v>
      </c>
      <c r="L136" s="66">
        <f>IF($K136=0,0,K136/J136)</f>
        <v>1.0515535714285715</v>
      </c>
      <c r="N136" s="181" t="s">
        <v>19</v>
      </c>
      <c r="O136" s="181"/>
      <c r="P136" s="70">
        <f>SUM(U161:U172)</f>
        <v>0</v>
      </c>
      <c r="Q136" s="70">
        <f>SUM(U173:U183)</f>
        <v>89.999999999999957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89.999999999999957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962.33333333333576</v>
      </c>
      <c r="N137" s="181" t="s">
        <v>20</v>
      </c>
      <c r="O137" s="181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2"/>
    </row>
    <row r="138" spans="1:24" ht="17.25" customHeight="1">
      <c r="A138" s="307" t="str">
        <f>A153</f>
        <v>морковь гранде 0,75</v>
      </c>
      <c r="B138" s="326">
        <v>4.1666666666666664E-2</v>
      </c>
      <c r="C138" s="326">
        <v>0.33333333333333331</v>
      </c>
      <c r="D138" s="322">
        <f>(C138-B138+(C138&lt;B138))*24*60</f>
        <v>419.99999999999994</v>
      </c>
      <c r="E138" s="328">
        <v>4000</v>
      </c>
      <c r="F138" s="330">
        <f>IF(E138=0,0,(F153/J118*60))</f>
        <v>64.5</v>
      </c>
      <c r="G138" s="320">
        <f>IF($K138=0,0,(K138*100)/(D138*$J$3/60))</f>
        <v>13.354037267080747</v>
      </c>
      <c r="H138" s="330">
        <f>Q134+Q141</f>
        <v>210</v>
      </c>
      <c r="I138" s="320">
        <f>D138-F138-Q142</f>
        <v>55.5</v>
      </c>
      <c r="J138" s="322">
        <f>(D138-H138)/60*E138</f>
        <v>13999.999999999996</v>
      </c>
      <c r="K138" s="426">
        <f>F153</f>
        <v>4300</v>
      </c>
      <c r="L138" s="68">
        <f>IF($K138=0,0,K138/J138)</f>
        <v>0.30714285714285722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-9699.9999999999964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19.999999999999929</v>
      </c>
      <c r="Q142" s="71">
        <f t="shared" si="24"/>
        <v>299.99999999999994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319.99999999999989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0.73252040816326547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32666.666666666661</v>
      </c>
      <c r="K149" s="168">
        <f>K136+K138+K140+K142+K144+K146</f>
        <v>23929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429" t="s">
        <v>190</v>
      </c>
      <c r="B152" s="430"/>
      <c r="C152" s="430"/>
      <c r="D152" s="430"/>
      <c r="E152" s="431"/>
      <c r="F152" s="15">
        <v>19629</v>
      </c>
      <c r="G152" s="146">
        <v>24372</v>
      </c>
      <c r="H152" s="1"/>
      <c r="I152" s="2"/>
      <c r="J152" s="3"/>
      <c r="K152" s="67">
        <f>G152</f>
        <v>24372</v>
      </c>
      <c r="L152" s="16"/>
      <c r="M152" s="28"/>
      <c r="V152" s="192"/>
      <c r="W152" s="192"/>
      <c r="X152" s="192"/>
    </row>
    <row r="153" spans="1:27" ht="13.5" customHeight="1" thickBot="1">
      <c r="A153" s="351" t="s">
        <v>196</v>
      </c>
      <c r="B153" s="352"/>
      <c r="C153" s="352"/>
      <c r="D153" s="352"/>
      <c r="E153" s="353"/>
      <c r="F153" s="15">
        <v>4300</v>
      </c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24372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Морковь МД 0,75</v>
      </c>
      <c r="B162" s="77">
        <f>B136</f>
        <v>0.83333333333333337</v>
      </c>
      <c r="C162" s="77">
        <f>B162+1/24</f>
        <v>0.875</v>
      </c>
      <c r="D162" s="30"/>
      <c r="E162" s="177"/>
      <c r="F162" s="389" t="s">
        <v>107</v>
      </c>
      <c r="G162" s="390"/>
      <c r="H162" s="31" t="s">
        <v>45</v>
      </c>
      <c r="I162" s="32">
        <v>0.83333333333333337</v>
      </c>
      <c r="J162" s="32">
        <v>0.84027777777777779</v>
      </c>
      <c r="K162" s="83">
        <f>(J162-I162+(J162&lt;I162))*24*60</f>
        <v>9.9999999999999645</v>
      </c>
      <c r="L162" s="391"/>
      <c r="M162" s="392"/>
      <c r="N162" s="393"/>
      <c r="O162" s="90" t="str">
        <f t="shared" ref="O162:O206" si="26">IF(H162=$V$5,$F$122,"")</f>
        <v/>
      </c>
      <c r="P162" s="177"/>
      <c r="Q162" s="34"/>
      <c r="R162" s="20"/>
      <c r="S162" s="87">
        <f>IF($H162="ПЛАНОВЫЕ",$K162,0)</f>
        <v>9.9999999999999645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176"/>
      <c r="F163" s="394" t="s">
        <v>197</v>
      </c>
      <c r="G163" s="395"/>
      <c r="H163" s="38" t="s">
        <v>45</v>
      </c>
      <c r="I163" s="39">
        <v>0.84027777777777779</v>
      </c>
      <c r="J163" s="39">
        <v>0.84722222222222221</v>
      </c>
      <c r="K163" s="84">
        <f t="shared" ref="K163:K226" si="27">(J163-I163+(J163&lt;I163))*24*60</f>
        <v>9.9999999999999645</v>
      </c>
      <c r="L163" s="396"/>
      <c r="M163" s="397"/>
      <c r="N163" s="398"/>
      <c r="O163" s="91" t="str">
        <f t="shared" si="26"/>
        <v/>
      </c>
      <c r="P163" s="176"/>
      <c r="Q163" s="41"/>
      <c r="R163" s="20"/>
      <c r="S163" s="87">
        <f t="shared" ref="S163:S226" si="28">IF($H163="ПЛАНОВЫЕ",$K163,0)</f>
        <v>9.9999999999999645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76"/>
      <c r="F164" s="399"/>
      <c r="G164" s="399"/>
      <c r="H164" s="38"/>
      <c r="I164" s="39"/>
      <c r="J164" s="39"/>
      <c r="K164" s="84">
        <f t="shared" si="27"/>
        <v>0</v>
      </c>
      <c r="L164" s="396"/>
      <c r="M164" s="397"/>
      <c r="N164" s="398"/>
      <c r="O164" s="91" t="str">
        <f t="shared" si="26"/>
        <v/>
      </c>
      <c r="P164" s="176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76"/>
      <c r="F165" s="399"/>
      <c r="G165" s="399"/>
      <c r="H165" s="38"/>
      <c r="I165" s="39"/>
      <c r="J165" s="39"/>
      <c r="K165" s="84">
        <f t="shared" si="27"/>
        <v>0</v>
      </c>
      <c r="L165" s="396"/>
      <c r="M165" s="397"/>
      <c r="N165" s="398"/>
      <c r="O165" s="91" t="str">
        <f t="shared" si="26"/>
        <v/>
      </c>
      <c r="P165" s="176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76"/>
      <c r="F166" s="399"/>
      <c r="G166" s="399"/>
      <c r="H166" s="38"/>
      <c r="I166" s="39"/>
      <c r="J166" s="39"/>
      <c r="K166" s="84">
        <f t="shared" si="27"/>
        <v>0</v>
      </c>
      <c r="L166" s="396"/>
      <c r="M166" s="397"/>
      <c r="N166" s="398"/>
      <c r="O166" s="91" t="str">
        <f t="shared" si="26"/>
        <v/>
      </c>
      <c r="P166" s="176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76"/>
      <c r="F167" s="399"/>
      <c r="G167" s="399"/>
      <c r="H167" s="38"/>
      <c r="I167" s="39"/>
      <c r="J167" s="39"/>
      <c r="K167" s="84">
        <f t="shared" si="27"/>
        <v>0</v>
      </c>
      <c r="L167" s="396"/>
      <c r="M167" s="397"/>
      <c r="N167" s="398"/>
      <c r="O167" s="91" t="str">
        <f t="shared" si="26"/>
        <v/>
      </c>
      <c r="P167" s="176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/>
      <c r="G168" s="399"/>
      <c r="H168" s="38"/>
      <c r="I168" s="39"/>
      <c r="J168" s="39"/>
      <c r="K168" s="84">
        <f t="shared" si="27"/>
        <v>0</v>
      </c>
      <c r="L168" s="396"/>
      <c r="M168" s="397"/>
      <c r="N168" s="398"/>
      <c r="O168" s="91" t="str">
        <f t="shared" si="26"/>
        <v/>
      </c>
      <c r="P168" s="176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/>
      <c r="G169" s="395"/>
      <c r="H169" s="38"/>
      <c r="I169" s="39"/>
      <c r="J169" s="39"/>
      <c r="K169" s="84">
        <f t="shared" si="27"/>
        <v>0</v>
      </c>
      <c r="L169" s="396"/>
      <c r="M169" s="397"/>
      <c r="N169" s="398"/>
      <c r="O169" s="91" t="str">
        <f t="shared" si="26"/>
        <v/>
      </c>
      <c r="P169" s="17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 t="str">
        <f>A153</f>
        <v>морковь гранде 0,75</v>
      </c>
      <c r="B174" s="77">
        <f>B138</f>
        <v>4.1666666666666664E-2</v>
      </c>
      <c r="C174" s="77">
        <f>B174+1/24</f>
        <v>8.3333333333333329E-2</v>
      </c>
      <c r="D174" s="30"/>
      <c r="E174" s="177"/>
      <c r="F174" s="389" t="s">
        <v>107</v>
      </c>
      <c r="G174" s="390"/>
      <c r="H174" s="31" t="s">
        <v>45</v>
      </c>
      <c r="I174" s="32">
        <v>4.1666666666666664E-2</v>
      </c>
      <c r="J174" s="32">
        <v>4.8611111111111112E-2</v>
      </c>
      <c r="K174" s="83">
        <f t="shared" si="27"/>
        <v>10.000000000000004</v>
      </c>
      <c r="L174" s="391"/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10.000000000000004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8.3333333333333329E-2</v>
      </c>
      <c r="C175" s="78">
        <f>B175+1/24</f>
        <v>0.125</v>
      </c>
      <c r="D175" s="37"/>
      <c r="E175" s="176"/>
      <c r="F175" s="394" t="s">
        <v>197</v>
      </c>
      <c r="G175" s="395"/>
      <c r="H175" s="38" t="s">
        <v>45</v>
      </c>
      <c r="I175" s="39">
        <v>4.8611111111111112E-2</v>
      </c>
      <c r="J175" s="39">
        <v>5.5555555555555552E-2</v>
      </c>
      <c r="K175" s="84">
        <f t="shared" si="27"/>
        <v>9.9999999999999947</v>
      </c>
      <c r="L175" s="396"/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9.9999999999999947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0.125</v>
      </c>
      <c r="C176" s="78">
        <f t="shared" ref="C176:C184" si="39">B176+1/24</f>
        <v>0.16666666666666666</v>
      </c>
      <c r="D176" s="37"/>
      <c r="E176" s="176"/>
      <c r="F176" s="399" t="s">
        <v>121</v>
      </c>
      <c r="G176" s="399"/>
      <c r="H176" s="38" t="s">
        <v>45</v>
      </c>
      <c r="I176" s="39">
        <v>5.5555555555555552E-2</v>
      </c>
      <c r="J176" s="39">
        <v>0.15972222222222224</v>
      </c>
      <c r="K176" s="84">
        <f t="shared" si="27"/>
        <v>150.00000000000003</v>
      </c>
      <c r="L176" s="396" t="s">
        <v>198</v>
      </c>
      <c r="M176" s="397"/>
      <c r="N176" s="398"/>
      <c r="O176" s="91" t="str">
        <f t="shared" si="26"/>
        <v/>
      </c>
      <c r="P176" s="176"/>
      <c r="Q176" s="41"/>
      <c r="R176" s="20"/>
      <c r="S176" s="87">
        <f t="shared" si="28"/>
        <v>150.00000000000003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0.16666666666666666</v>
      </c>
      <c r="C177" s="78">
        <f t="shared" si="39"/>
        <v>0.20833333333333331</v>
      </c>
      <c r="D177" s="37"/>
      <c r="E177" s="176"/>
      <c r="F177" s="399" t="s">
        <v>124</v>
      </c>
      <c r="G177" s="399"/>
      <c r="H177" s="38" t="s">
        <v>45</v>
      </c>
      <c r="I177" s="39">
        <v>0.15972222222222224</v>
      </c>
      <c r="J177" s="39">
        <v>0.16666666666666666</v>
      </c>
      <c r="K177" s="84">
        <f t="shared" si="27"/>
        <v>9.9999999999999645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9.9999999999999645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0.20833333333333331</v>
      </c>
      <c r="C178" s="78">
        <f t="shared" si="39"/>
        <v>0.24999999999999997</v>
      </c>
      <c r="D178" s="37"/>
      <c r="E178" s="176"/>
      <c r="F178" s="399" t="s">
        <v>130</v>
      </c>
      <c r="G178" s="399"/>
      <c r="H178" s="38" t="s">
        <v>45</v>
      </c>
      <c r="I178" s="39">
        <v>0.16666666666666666</v>
      </c>
      <c r="J178" s="39">
        <v>0.1875</v>
      </c>
      <c r="K178" s="84">
        <f t="shared" si="27"/>
        <v>30.000000000000014</v>
      </c>
      <c r="L178" s="396"/>
      <c r="M178" s="397"/>
      <c r="N178" s="398"/>
      <c r="O178" s="91" t="str">
        <f t="shared" si="26"/>
        <v/>
      </c>
      <c r="P178" s="176"/>
      <c r="Q178" s="41"/>
      <c r="R178" s="20"/>
      <c r="S178" s="87">
        <f t="shared" si="28"/>
        <v>30.000000000000014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0.24999999999999997</v>
      </c>
      <c r="C179" s="78">
        <f t="shared" si="39"/>
        <v>0.29166666666666663</v>
      </c>
      <c r="D179" s="37"/>
      <c r="E179" s="176"/>
      <c r="F179" s="399" t="s">
        <v>105</v>
      </c>
      <c r="G179" s="399"/>
      <c r="H179" s="38" t="s">
        <v>46</v>
      </c>
      <c r="I179" s="39">
        <v>0.1875</v>
      </c>
      <c r="J179" s="39">
        <v>0.19791666666666666</v>
      </c>
      <c r="K179" s="84">
        <f t="shared" si="27"/>
        <v>14.999999999999986</v>
      </c>
      <c r="L179" s="396" t="s">
        <v>134</v>
      </c>
      <c r="M179" s="397"/>
      <c r="N179" s="398"/>
      <c r="O179" s="91">
        <f t="shared" si="26"/>
        <v>0</v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14.999999999999986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0.29166666666666663</v>
      </c>
      <c r="C180" s="78">
        <f t="shared" si="39"/>
        <v>0.33333333333333331</v>
      </c>
      <c r="D180" s="37"/>
      <c r="E180" s="143"/>
      <c r="F180" s="399" t="s">
        <v>130</v>
      </c>
      <c r="G180" s="399"/>
      <c r="H180" s="38" t="s">
        <v>46</v>
      </c>
      <c r="I180" s="39">
        <v>0.28125</v>
      </c>
      <c r="J180" s="39">
        <v>0.33333333333333331</v>
      </c>
      <c r="K180" s="84">
        <f t="shared" si="27"/>
        <v>74.999999999999972</v>
      </c>
      <c r="L180" s="396" t="s">
        <v>199</v>
      </c>
      <c r="M180" s="397"/>
      <c r="N180" s="398"/>
      <c r="O180" s="91">
        <f t="shared" si="26"/>
        <v>0</v>
      </c>
      <c r="P180" s="17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74.999999999999972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0.33333333333333331</v>
      </c>
      <c r="C181" s="78">
        <f t="shared" si="39"/>
        <v>0.375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0.375</v>
      </c>
      <c r="C182" s="78">
        <f t="shared" si="39"/>
        <v>0.41666666666666669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0.41666666666666669</v>
      </c>
      <c r="C183" s="78">
        <f t="shared" si="39"/>
        <v>0.45833333333333337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0.45833333333333337</v>
      </c>
      <c r="C184" s="79">
        <f t="shared" si="39"/>
        <v>0.5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229.99999999999994</v>
      </c>
      <c r="T229" s="88">
        <f t="shared" si="45"/>
        <v>0</v>
      </c>
      <c r="U229" s="88">
        <f t="shared" si="45"/>
        <v>89.999999999999957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319.99999999999989</v>
      </c>
      <c r="AB229" s="35"/>
    </row>
  </sheetData>
  <customSheetViews>
    <customSheetView guid="{37036B61-4D89-4D9A-BB9E-9EE85ACB2295}" scale="80" fitToPage="1" hiddenRows="1" topLeftCell="A150">
      <selection activeCell="L162" sqref="L162:N162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 topLeftCell="B73">
      <selection activeCell="H27" sqref="H27:H2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 topLeftCell="B73">
      <selection activeCell="H27" sqref="H27:H2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96:A206"/>
    <mergeCell ref="A207:A217"/>
    <mergeCell ref="A218:A228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D160:D161"/>
    <mergeCell ref="O160:O161"/>
    <mergeCell ref="A185:A195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L178:N178"/>
    <mergeCell ref="L179:N179"/>
    <mergeCell ref="F173:G173"/>
    <mergeCell ref="L173:N173"/>
    <mergeCell ref="F171:G171"/>
    <mergeCell ref="F170:G170"/>
    <mergeCell ref="A144:A145"/>
    <mergeCell ref="F174:G174"/>
    <mergeCell ref="B144:B145"/>
    <mergeCell ref="C144:C145"/>
    <mergeCell ref="A150:E151"/>
    <mergeCell ref="L150:L151"/>
    <mergeCell ref="M150:M151"/>
    <mergeCell ref="P130:U133"/>
    <mergeCell ref="N134:O134"/>
    <mergeCell ref="A123:E123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A138:A139"/>
    <mergeCell ref="B138:B139"/>
    <mergeCell ref="C138:C139"/>
    <mergeCell ref="D138:D13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67:G67"/>
    <mergeCell ref="L67:N67"/>
    <mergeCell ref="A118:E118"/>
    <mergeCell ref="F118:H118"/>
    <mergeCell ref="A119:E119"/>
    <mergeCell ref="F119:H119"/>
    <mergeCell ref="I119:J119"/>
    <mergeCell ref="K119:L119"/>
    <mergeCell ref="N119:U119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81:G81"/>
    <mergeCell ref="F82:G82"/>
    <mergeCell ref="F79:G79"/>
    <mergeCell ref="L79:N79"/>
    <mergeCell ref="F80:G80"/>
    <mergeCell ref="L80:N80"/>
    <mergeCell ref="L160:N161"/>
    <mergeCell ref="L50:N50"/>
    <mergeCell ref="A81:A91"/>
    <mergeCell ref="A92:A102"/>
    <mergeCell ref="A103:A113"/>
    <mergeCell ref="L59:N59"/>
    <mergeCell ref="F60:G60"/>
    <mergeCell ref="L60:N60"/>
    <mergeCell ref="F61:G61"/>
    <mergeCell ref="L61:N61"/>
    <mergeCell ref="F62:G62"/>
    <mergeCell ref="L62:N62"/>
    <mergeCell ref="F59:G59"/>
    <mergeCell ref="F68:G68"/>
    <mergeCell ref="L68:N68"/>
    <mergeCell ref="F69:G69"/>
    <mergeCell ref="L69:N69"/>
    <mergeCell ref="L70:N70"/>
    <mergeCell ref="F70:G70"/>
    <mergeCell ref="L64:N64"/>
    <mergeCell ref="F65:G65"/>
    <mergeCell ref="L65:N65"/>
    <mergeCell ref="F66:G66"/>
    <mergeCell ref="L66:N66"/>
    <mergeCell ref="I146:I147"/>
    <mergeCell ref="A155:E155"/>
    <mergeCell ref="J146:J147"/>
    <mergeCell ref="K146:K147"/>
    <mergeCell ref="D144:D145"/>
    <mergeCell ref="E144:E145"/>
    <mergeCell ref="F144:F145"/>
    <mergeCell ref="K144:K145"/>
    <mergeCell ref="B160:C161"/>
    <mergeCell ref="A152:E152"/>
    <mergeCell ref="A153:E153"/>
    <mergeCell ref="A154:E154"/>
    <mergeCell ref="E160:E161"/>
    <mergeCell ref="F160:G161"/>
    <mergeCell ref="H160:H161"/>
    <mergeCell ref="I160:J160"/>
    <mergeCell ref="K160:K161"/>
    <mergeCell ref="E138:E139"/>
    <mergeCell ref="N15:O18"/>
    <mergeCell ref="L174:N174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L170:N170"/>
    <mergeCell ref="L171:N171"/>
    <mergeCell ref="F172:G172"/>
    <mergeCell ref="L172:N172"/>
    <mergeCell ref="A174:A184"/>
    <mergeCell ref="F150:F151"/>
    <mergeCell ref="G150:G151"/>
    <mergeCell ref="H150:H151"/>
    <mergeCell ref="A156:E156"/>
    <mergeCell ref="A157:E157"/>
    <mergeCell ref="A158:J158"/>
    <mergeCell ref="A160:A161"/>
    <mergeCell ref="F176:G176"/>
    <mergeCell ref="A1:Q1"/>
    <mergeCell ref="A2:Q2"/>
    <mergeCell ref="A3:E3"/>
    <mergeCell ref="A4:E4"/>
    <mergeCell ref="F4:H4"/>
    <mergeCell ref="I4:J4"/>
    <mergeCell ref="K4:L4"/>
    <mergeCell ref="F71:G71"/>
    <mergeCell ref="F63:G63"/>
    <mergeCell ref="L63:N63"/>
    <mergeCell ref="F64:G64"/>
    <mergeCell ref="N4:U4"/>
    <mergeCell ref="N7:N8"/>
    <mergeCell ref="O7:Q8"/>
    <mergeCell ref="N9:O9"/>
    <mergeCell ref="P9:Q9"/>
    <mergeCell ref="A14:L14"/>
    <mergeCell ref="N14:U14"/>
    <mergeCell ref="A59:A69"/>
    <mergeCell ref="A70:A80"/>
    <mergeCell ref="K15:K19"/>
    <mergeCell ref="F49:G49"/>
    <mergeCell ref="L49:N49"/>
    <mergeCell ref="F50:G50"/>
    <mergeCell ref="V130:V133"/>
    <mergeCell ref="I136:I137"/>
    <mergeCell ref="J136:J137"/>
    <mergeCell ref="K136:K137"/>
    <mergeCell ref="G138:G139"/>
    <mergeCell ref="H138:H139"/>
    <mergeCell ref="F122:H122"/>
    <mergeCell ref="K122:L122"/>
    <mergeCell ref="N122:N123"/>
    <mergeCell ref="O122:Q123"/>
    <mergeCell ref="N124:O124"/>
    <mergeCell ref="P124:Q124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F123:H123"/>
    <mergeCell ref="K123:L123"/>
    <mergeCell ref="H130:H134"/>
    <mergeCell ref="P15:U18"/>
    <mergeCell ref="F138:F139"/>
    <mergeCell ref="O5:Q6"/>
    <mergeCell ref="F6:H6"/>
    <mergeCell ref="I6:J6"/>
    <mergeCell ref="K6:L6"/>
    <mergeCell ref="F7:H7"/>
    <mergeCell ref="K7:L7"/>
    <mergeCell ref="A8:E8"/>
    <mergeCell ref="F8:H8"/>
    <mergeCell ref="K8:L8"/>
    <mergeCell ref="A5:E5"/>
    <mergeCell ref="F5:H5"/>
    <mergeCell ref="I5:J5"/>
    <mergeCell ref="K5:L5"/>
    <mergeCell ref="N5:N6"/>
    <mergeCell ref="A23:A24"/>
    <mergeCell ref="A25:A26"/>
    <mergeCell ref="B25:B26"/>
    <mergeCell ref="C25:C26"/>
    <mergeCell ref="D25:D26"/>
    <mergeCell ref="E25:E26"/>
    <mergeCell ref="F25:F26"/>
    <mergeCell ref="G25:G26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L15:L19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H25:H26"/>
    <mergeCell ref="I25:I26"/>
    <mergeCell ref="J25:J26"/>
    <mergeCell ref="K25:K26"/>
    <mergeCell ref="N26:O26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9:G30"/>
    <mergeCell ref="H29:H30"/>
    <mergeCell ref="I29:I30"/>
    <mergeCell ref="J29:J30"/>
    <mergeCell ref="K29:K30"/>
    <mergeCell ref="A29:A30"/>
    <mergeCell ref="B29:B30"/>
    <mergeCell ref="C29:C30"/>
    <mergeCell ref="D29:D30"/>
    <mergeCell ref="E29:E30"/>
    <mergeCell ref="F29:F30"/>
    <mergeCell ref="G31:G32"/>
    <mergeCell ref="H31:H32"/>
    <mergeCell ref="I31:I32"/>
    <mergeCell ref="J31:J32"/>
    <mergeCell ref="K31:K32"/>
    <mergeCell ref="A31:A32"/>
    <mergeCell ref="B31:B32"/>
    <mergeCell ref="C31:C32"/>
    <mergeCell ref="D31:D32"/>
    <mergeCell ref="E31:E32"/>
    <mergeCell ref="F31:F32"/>
    <mergeCell ref="A35:E36"/>
    <mergeCell ref="L35:L36"/>
    <mergeCell ref="F35:F36"/>
    <mergeCell ref="G35:G36"/>
    <mergeCell ref="H35:H36"/>
    <mergeCell ref="A41:E41"/>
    <mergeCell ref="A42:E42"/>
    <mergeCell ref="O45:O46"/>
    <mergeCell ref="M35:M36"/>
    <mergeCell ref="A37:E37"/>
    <mergeCell ref="A38:E38"/>
    <mergeCell ref="A39:E39"/>
    <mergeCell ref="A40:E40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P45:P46"/>
    <mergeCell ref="Q45:Q46"/>
    <mergeCell ref="S45:AA45"/>
    <mergeCell ref="A47:A58"/>
    <mergeCell ref="F47:G47"/>
    <mergeCell ref="L47:N47"/>
    <mergeCell ref="F48:G48"/>
    <mergeCell ref="L48:N48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L58:N58"/>
    <mergeCell ref="F58:G58"/>
    <mergeCell ref="L82:N82"/>
    <mergeCell ref="F76:G76"/>
    <mergeCell ref="L76:N76"/>
    <mergeCell ref="F77:G77"/>
    <mergeCell ref="L77:N77"/>
    <mergeCell ref="F78:G78"/>
    <mergeCell ref="L78:N78"/>
    <mergeCell ref="F83:G83"/>
    <mergeCell ref="L83:N83"/>
    <mergeCell ref="L81:N81"/>
    <mergeCell ref="F84:G84"/>
    <mergeCell ref="L84:N84"/>
    <mergeCell ref="F85:G85"/>
    <mergeCell ref="L85:N85"/>
    <mergeCell ref="F86:G86"/>
    <mergeCell ref="L86:N86"/>
    <mergeCell ref="F87:G87"/>
    <mergeCell ref="F92:G92"/>
    <mergeCell ref="F93:G93"/>
    <mergeCell ref="F91:G91"/>
    <mergeCell ref="L91:N91"/>
    <mergeCell ref="L92:N92"/>
    <mergeCell ref="L93:N93"/>
    <mergeCell ref="F94:G94"/>
    <mergeCell ref="L94:N94"/>
    <mergeCell ref="L87:N87"/>
    <mergeCell ref="F88:G88"/>
    <mergeCell ref="L88:N88"/>
    <mergeCell ref="F89:G89"/>
    <mergeCell ref="L89:N89"/>
    <mergeCell ref="F90:G90"/>
    <mergeCell ref="L90:N90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F103:G103"/>
    <mergeCell ref="L103:N103"/>
    <mergeCell ref="F104:G104"/>
    <mergeCell ref="L104:N104"/>
    <mergeCell ref="F105:G105"/>
    <mergeCell ref="L105:N105"/>
    <mergeCell ref="L99:N99"/>
    <mergeCell ref="F100:G100"/>
    <mergeCell ref="L100:N100"/>
    <mergeCell ref="F101:G101"/>
    <mergeCell ref="L101:N101"/>
    <mergeCell ref="F102:G102"/>
    <mergeCell ref="L102:N102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A116:Q116"/>
    <mergeCell ref="A117:Q117"/>
    <mergeCell ref="L110:N110"/>
    <mergeCell ref="F111:G111"/>
    <mergeCell ref="L111:N111"/>
    <mergeCell ref="F112:G112"/>
    <mergeCell ref="L112:N112"/>
    <mergeCell ref="F113:G113"/>
    <mergeCell ref="L113:N113"/>
    <mergeCell ref="I130:I134"/>
    <mergeCell ref="J130:J134"/>
    <mergeCell ref="K130:K134"/>
    <mergeCell ref="L130:L134"/>
    <mergeCell ref="N130:O133"/>
    <mergeCell ref="N142:O142"/>
    <mergeCell ref="F186:G186"/>
    <mergeCell ref="L186:N186"/>
    <mergeCell ref="F187:G187"/>
    <mergeCell ref="L187:N187"/>
    <mergeCell ref="N143:O143"/>
    <mergeCell ref="G144:G145"/>
    <mergeCell ref="H144:H145"/>
    <mergeCell ref="I144:I145"/>
    <mergeCell ref="J144:J145"/>
    <mergeCell ref="I138:I139"/>
    <mergeCell ref="J138:J139"/>
    <mergeCell ref="K138:K139"/>
    <mergeCell ref="J140:J141"/>
    <mergeCell ref="K140:K141"/>
    <mergeCell ref="N141:O141"/>
    <mergeCell ref="J142:J143"/>
    <mergeCell ref="K142:K143"/>
    <mergeCell ref="L176:N176"/>
    <mergeCell ref="F175:G175"/>
    <mergeCell ref="L175:N175"/>
    <mergeCell ref="F183:G183"/>
    <mergeCell ref="L183:N183"/>
    <mergeCell ref="F184:G184"/>
    <mergeCell ref="L184:N184"/>
    <mergeCell ref="F185:G185"/>
    <mergeCell ref="L185:N185"/>
    <mergeCell ref="F180:G180"/>
    <mergeCell ref="L180:N180"/>
    <mergeCell ref="F181:G181"/>
    <mergeCell ref="L181:N181"/>
    <mergeCell ref="F182:G182"/>
    <mergeCell ref="L182:N182"/>
    <mergeCell ref="F178:G178"/>
    <mergeCell ref="F179:G179"/>
    <mergeCell ref="F177:G177"/>
    <mergeCell ref="L177:N177"/>
    <mergeCell ref="F189:G189"/>
    <mergeCell ref="L189:N189"/>
    <mergeCell ref="L190:N190"/>
    <mergeCell ref="L191:N191"/>
    <mergeCell ref="F192:G192"/>
    <mergeCell ref="L192:N192"/>
    <mergeCell ref="F190:G190"/>
    <mergeCell ref="F191:G191"/>
    <mergeCell ref="F188:G188"/>
    <mergeCell ref="L188:N188"/>
    <mergeCell ref="F196:G196"/>
    <mergeCell ref="L196:N196"/>
    <mergeCell ref="F197:G197"/>
    <mergeCell ref="L197:N197"/>
    <mergeCell ref="F198:G198"/>
    <mergeCell ref="L198:N198"/>
    <mergeCell ref="F193:G193"/>
    <mergeCell ref="L193:N193"/>
    <mergeCell ref="F194:G194"/>
    <mergeCell ref="L194:N194"/>
    <mergeCell ref="F195:G195"/>
    <mergeCell ref="L195:N195"/>
    <mergeCell ref="F203:G203"/>
    <mergeCell ref="L203:N203"/>
    <mergeCell ref="F204:G204"/>
    <mergeCell ref="L204:N204"/>
    <mergeCell ref="F205:G205"/>
    <mergeCell ref="L205:N205"/>
    <mergeCell ref="F199:G199"/>
    <mergeCell ref="L199:N199"/>
    <mergeCell ref="F200:G200"/>
    <mergeCell ref="L200:N200"/>
    <mergeCell ref="L201:N201"/>
    <mergeCell ref="L202:N202"/>
    <mergeCell ref="F201:G201"/>
    <mergeCell ref="F202:G202"/>
    <mergeCell ref="F211:G211"/>
    <mergeCell ref="L211:N211"/>
    <mergeCell ref="F212:G212"/>
    <mergeCell ref="F213:G213"/>
    <mergeCell ref="F206:G206"/>
    <mergeCell ref="L206:N206"/>
    <mergeCell ref="F207:G207"/>
    <mergeCell ref="L207:N207"/>
    <mergeCell ref="F208:G208"/>
    <mergeCell ref="L208:N208"/>
    <mergeCell ref="A7:E7"/>
    <mergeCell ref="A9:E9"/>
    <mergeCell ref="F9:H9"/>
    <mergeCell ref="K9:L9"/>
    <mergeCell ref="A122:E122"/>
    <mergeCell ref="A124:E124"/>
    <mergeCell ref="F124:H124"/>
    <mergeCell ref="K124:L124"/>
    <mergeCell ref="F222:G222"/>
    <mergeCell ref="L222:N222"/>
    <mergeCell ref="F219:G219"/>
    <mergeCell ref="L219:N219"/>
    <mergeCell ref="F220:G220"/>
    <mergeCell ref="L220:N220"/>
    <mergeCell ref="F221:G221"/>
    <mergeCell ref="L221:N221"/>
    <mergeCell ref="F216:G216"/>
    <mergeCell ref="L216:N216"/>
    <mergeCell ref="F217:G217"/>
    <mergeCell ref="L217:N217"/>
    <mergeCell ref="F218:G218"/>
    <mergeCell ref="L218:N218"/>
    <mergeCell ref="L212:N212"/>
    <mergeCell ref="L213:N213"/>
    <mergeCell ref="A33:I34"/>
    <mergeCell ref="L33:L34"/>
    <mergeCell ref="A148:I149"/>
    <mergeCell ref="L148:L149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F223:G223"/>
    <mergeCell ref="L223:N223"/>
    <mergeCell ref="F224:G224"/>
    <mergeCell ref="L224:N224"/>
    <mergeCell ref="F214:G214"/>
    <mergeCell ref="L214:N214"/>
    <mergeCell ref="F215:G215"/>
    <mergeCell ref="L215:N215"/>
    <mergeCell ref="F209:G209"/>
    <mergeCell ref="L209:N209"/>
    <mergeCell ref="F210:G210"/>
    <mergeCell ref="L210:N210"/>
  </mergeCells>
  <conditionalFormatting sqref="A37:F42">
    <cfRule type="containsBlanks" dxfId="878" priority="23" stopIfTrue="1">
      <formula>LEN(TRIM(A37))=0</formula>
    </cfRule>
  </conditionalFormatting>
  <conditionalFormatting sqref="A152:F157">
    <cfRule type="containsBlanks" dxfId="877" priority="15" stopIfTrue="1">
      <formula>LEN(TRIM(A152))=0</formula>
    </cfRule>
  </conditionalFormatting>
  <conditionalFormatting sqref="B21:C32">
    <cfRule type="containsBlanks" dxfId="876" priority="25" stopIfTrue="1">
      <formula>LEN(TRIM(B21))=0</formula>
    </cfRule>
  </conditionalFormatting>
  <conditionalFormatting sqref="B136:C147">
    <cfRule type="containsBlanks" dxfId="875" priority="65" stopIfTrue="1">
      <formula>LEN(TRIM(B136))=0</formula>
    </cfRule>
  </conditionalFormatting>
  <conditionalFormatting sqref="D54:F55 H54:J55 D56:J58">
    <cfRule type="containsBlanks" dxfId="874" priority="83" stopIfTrue="1">
      <formula>LEN(TRIM(D54))=0</formula>
    </cfRule>
  </conditionalFormatting>
  <conditionalFormatting sqref="D169:F170">
    <cfRule type="containsBlanks" dxfId="873" priority="60" stopIfTrue="1">
      <formula>LEN(TRIM(D169))=0</formula>
    </cfRule>
  </conditionalFormatting>
  <conditionalFormatting sqref="D181:F182">
    <cfRule type="containsBlanks" dxfId="872" priority="59" stopIfTrue="1">
      <formula>LEN(TRIM(D181))=0</formula>
    </cfRule>
  </conditionalFormatting>
  <conditionalFormatting sqref="D59:G65 D66:F67 D68:J69">
    <cfRule type="containsBlanks" dxfId="871" priority="82" stopIfTrue="1">
      <formula>LEN(TRIM(D59))=0</formula>
    </cfRule>
  </conditionalFormatting>
  <conditionalFormatting sqref="D70:G76 D77:F78 D79:J80">
    <cfRule type="containsBlanks" dxfId="870" priority="81" stopIfTrue="1">
      <formula>LEN(TRIM(D70))=0</formula>
    </cfRule>
  </conditionalFormatting>
  <conditionalFormatting sqref="D81:G87 D88:F89 D90:J91">
    <cfRule type="containsBlanks" dxfId="869" priority="80" stopIfTrue="1">
      <formula>LEN(TRIM(D81))=0</formula>
    </cfRule>
  </conditionalFormatting>
  <conditionalFormatting sqref="D162:G168">
    <cfRule type="containsBlanks" dxfId="868" priority="4" stopIfTrue="1">
      <formula>LEN(TRIM(D162))=0</formula>
    </cfRule>
  </conditionalFormatting>
  <conditionalFormatting sqref="D171:G180">
    <cfRule type="containsBlanks" dxfId="867" priority="2" stopIfTrue="1">
      <formula>LEN(TRIM(D171))=0</formula>
    </cfRule>
  </conditionalFormatting>
  <conditionalFormatting sqref="D183:G191 D192:F193">
    <cfRule type="containsBlanks" dxfId="866" priority="58" stopIfTrue="1">
      <formula>LEN(TRIM(D183))=0</formula>
    </cfRule>
  </conditionalFormatting>
  <conditionalFormatting sqref="D194:G202 D203:F204 D205:J206">
    <cfRule type="containsBlanks" dxfId="865" priority="57" stopIfTrue="1">
      <formula>LEN(TRIM(D194))=0</formula>
    </cfRule>
  </conditionalFormatting>
  <conditionalFormatting sqref="D47:J53">
    <cfRule type="containsBlanks" dxfId="864" priority="5" stopIfTrue="1">
      <formula>LEN(TRIM(D47))=0</formula>
    </cfRule>
  </conditionalFormatting>
  <conditionalFormatting sqref="E21:E32">
    <cfRule type="containsBlanks" dxfId="863" priority="87" stopIfTrue="1">
      <formula>LEN(TRIM(E21))=0</formula>
    </cfRule>
  </conditionalFormatting>
  <conditionalFormatting sqref="E136:E147">
    <cfRule type="containsBlanks" dxfId="862" priority="64" stopIfTrue="1">
      <formula>LEN(TRIM(E136))=0</formula>
    </cfRule>
  </conditionalFormatting>
  <conditionalFormatting sqref="F5:H13">
    <cfRule type="containsBlanks" dxfId="861" priority="8" stopIfTrue="1">
      <formula>LEN(TRIM(F5))=0</formula>
    </cfRule>
  </conditionalFormatting>
  <conditionalFormatting sqref="F120:H128">
    <cfRule type="containsBlanks" dxfId="860" priority="18" stopIfTrue="1">
      <formula>LEN(TRIM(F120))=0</formula>
    </cfRule>
  </conditionalFormatting>
  <conditionalFormatting sqref="G38:G42">
    <cfRule type="containsBlanks" dxfId="859" priority="30" stopIfTrue="1">
      <formula>LEN(TRIM(G38))=0</formula>
    </cfRule>
  </conditionalFormatting>
  <conditionalFormatting sqref="H59:J67">
    <cfRule type="containsBlanks" dxfId="858" priority="42" stopIfTrue="1">
      <formula>LEN(TRIM(H59))=0</formula>
    </cfRule>
  </conditionalFormatting>
  <conditionalFormatting sqref="H70:J78">
    <cfRule type="containsBlanks" dxfId="857" priority="41" stopIfTrue="1">
      <formula>LEN(TRIM(H70))=0</formula>
    </cfRule>
  </conditionalFormatting>
  <conditionalFormatting sqref="H81:J89">
    <cfRule type="containsBlanks" dxfId="856" priority="40" stopIfTrue="1">
      <formula>LEN(TRIM(H81))=0</formula>
    </cfRule>
  </conditionalFormatting>
  <conditionalFormatting sqref="H162:J204">
    <cfRule type="containsBlanks" dxfId="855" priority="1" stopIfTrue="1">
      <formula>LEN(TRIM(H162))=0</formula>
    </cfRule>
  </conditionalFormatting>
  <conditionalFormatting sqref="K5:L13">
    <cfRule type="containsBlanks" dxfId="854" priority="7" stopIfTrue="1">
      <formula>LEN(TRIM(K5))=0</formula>
    </cfRule>
  </conditionalFormatting>
  <conditionalFormatting sqref="K120:L128">
    <cfRule type="containsBlanks" dxfId="853" priority="17" stopIfTrue="1">
      <formula>LEN(TRIM(K120))=0</formula>
    </cfRule>
  </conditionalFormatting>
  <conditionalFormatting sqref="L47:L91">
    <cfRule type="containsBlanks" dxfId="852" priority="19" stopIfTrue="1">
      <formula>LEN(TRIM(L47))=0</formula>
    </cfRule>
  </conditionalFormatting>
  <conditionalFormatting sqref="L162:L206">
    <cfRule type="containsBlanks" dxfId="851" priority="12" stopIfTrue="1">
      <formula>LEN(TRIM(L162))=0</formula>
    </cfRule>
  </conditionalFormatting>
  <conditionalFormatting sqref="O163:O228">
    <cfRule type="containsBlanks" dxfId="850" priority="44" stopIfTrue="1">
      <formula>LEN(TRIM(O163))=0</formula>
    </cfRule>
  </conditionalFormatting>
  <conditionalFormatting sqref="O47:Q51 O52:O113">
    <cfRule type="containsBlanks" dxfId="849" priority="79" stopIfTrue="1">
      <formula>LEN(TRIM(O47))=0</formula>
    </cfRule>
  </conditionalFormatting>
  <conditionalFormatting sqref="O162:Q162">
    <cfRule type="containsBlanks" dxfId="848" priority="55" stopIfTrue="1">
      <formula>LEN(TRIM(O162))=0</formula>
    </cfRule>
  </conditionalFormatting>
  <conditionalFormatting sqref="P52:Q91">
    <cfRule type="containsBlanks" dxfId="847" priority="70" stopIfTrue="1">
      <formula>LEN(TRIM(P52))=0</formula>
    </cfRule>
  </conditionalFormatting>
  <conditionalFormatting sqref="P163:Q206">
    <cfRule type="containsBlanks" dxfId="846" priority="46" stopIfTrue="1">
      <formula>LEN(TRIM(P163))=0</formula>
    </cfRule>
  </conditionalFormatting>
  <dataValidations count="3">
    <dataValidation type="list" showInputMessage="1" showErrorMessage="1" sqref="H218:H226 H185:H193 H47:H67 H196:H204 H103:H111 H81:H89 H70:H78 H92:H100 H207:H215 H165:H173 H176:H182" xr:uid="{17085C70-15E3-4DD6-8C81-B4C31D0D0D6A}">
      <formula1>$V$3:$V$17</formula1>
    </dataValidation>
    <dataValidation type="list" showInputMessage="1" showErrorMessage="1" sqref="H68:H69 H79:H80 H90:H91 H101:H102 H112:H113 H216:H217 H227:H228 H205:H206 H183:H184 H194:H195" xr:uid="{27D7066B-CFAA-4488-8D86-884173C2C742}">
      <formula1>$V$3:$V$5</formula1>
    </dataValidation>
    <dataValidation type="list" showInputMessage="1" showErrorMessage="1" sqref="H162:H164 H174:H175" xr:uid="{DABCC2A5-150C-42AE-A332-7AFB816D4FFF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>
    <outlinePr summaryBelow="0"/>
    <pageSetUpPr fitToPage="1"/>
  </sheetPr>
  <dimension ref="A1:AB229"/>
  <sheetViews>
    <sheetView zoomScale="70" zoomScaleNormal="70" workbookViewId="0">
      <selection activeCell="F167" sqref="F167:G167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93333.333333333343</v>
      </c>
      <c r="H3" s="93">
        <f>SUM(K21:K32)+SUM(K136:K147)</f>
        <v>49151</v>
      </c>
      <c r="I3" s="14" t="s">
        <v>56</v>
      </c>
      <c r="J3" s="95">
        <v>4000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 t="s">
        <v>111</v>
      </c>
      <c r="G5" s="270"/>
      <c r="H5" s="271"/>
      <c r="I5" s="272" t="s">
        <v>73</v>
      </c>
      <c r="J5" s="273"/>
      <c r="K5" s="269" t="s">
        <v>201</v>
      </c>
      <c r="L5" s="274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186" t="s">
        <v>7</v>
      </c>
      <c r="B6" s="187"/>
      <c r="C6" s="187"/>
      <c r="D6" s="187"/>
      <c r="E6" s="193"/>
      <c r="F6" s="281" t="s">
        <v>112</v>
      </c>
      <c r="G6" s="254"/>
      <c r="H6" s="255"/>
      <c r="I6" s="272" t="s">
        <v>54</v>
      </c>
      <c r="J6" s="273"/>
      <c r="K6" s="281" t="s">
        <v>116</v>
      </c>
      <c r="L6" s="282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 t="s">
        <v>200</v>
      </c>
      <c r="G7" s="254"/>
      <c r="H7" s="255"/>
      <c r="I7" s="186" t="s">
        <v>53</v>
      </c>
      <c r="J7" s="193"/>
      <c r="K7" s="281" t="s">
        <v>117</v>
      </c>
      <c r="L7" s="282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253" t="s">
        <v>113</v>
      </c>
      <c r="G8" s="254"/>
      <c r="H8" s="255"/>
      <c r="I8" s="186" t="s">
        <v>75</v>
      </c>
      <c r="J8" s="193"/>
      <c r="K8" s="256" t="s">
        <v>118</v>
      </c>
      <c r="L8" s="256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281" t="s">
        <v>139</v>
      </c>
      <c r="G9" s="254"/>
      <c r="H9" s="255"/>
      <c r="I9" s="186"/>
      <c r="J9" s="193"/>
      <c r="K9" s="256"/>
      <c r="L9" s="256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19.999999999999929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19.999999999999929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14.999999999999947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14.999999999999947</v>
      </c>
      <c r="X20" s="192"/>
    </row>
    <row r="21" spans="1:24" ht="17.25" customHeight="1">
      <c r="A21" s="307" t="str">
        <f>A37</f>
        <v>нектар тыква гранде 0,75</v>
      </c>
      <c r="B21" s="326">
        <v>0.33333333333333331</v>
      </c>
      <c r="C21" s="326">
        <v>0.83333333333333337</v>
      </c>
      <c r="D21" s="322">
        <f>(C21-B21+(C21&lt;B21))*24*60</f>
        <v>720</v>
      </c>
      <c r="E21" s="328">
        <v>4000</v>
      </c>
      <c r="F21" s="330">
        <f>IF(E21=0,0,(F37/J3*60))</f>
        <v>500.07</v>
      </c>
      <c r="G21" s="320">
        <f>IF($K21=0,0,(K21*100)/(D21*$J$3/60))</f>
        <v>69.454166666666666</v>
      </c>
      <c r="H21" s="330">
        <f>P19+P26</f>
        <v>19.999999999999929</v>
      </c>
      <c r="I21" s="320">
        <f>D21-F21-P27</f>
        <v>-13.069999999999879</v>
      </c>
      <c r="J21" s="322">
        <f>(D21-H21)/60*E21</f>
        <v>46666.666666666672</v>
      </c>
      <c r="K21" s="324">
        <f>F37</f>
        <v>33338</v>
      </c>
      <c r="L21" s="66">
        <f>IF($K21=0,0,K21/J21)</f>
        <v>0.71438571428571418</v>
      </c>
      <c r="N21" s="181" t="s">
        <v>19</v>
      </c>
      <c r="O21" s="181"/>
      <c r="P21" s="70">
        <f>SUM(U46:U57)</f>
        <v>198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198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-13328.666666666672</v>
      </c>
      <c r="N22" s="181" t="s">
        <v>20</v>
      </c>
      <c r="O22" s="18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2"/>
      <c r="X22" s="192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181" t="s">
        <v>27</v>
      </c>
      <c r="O23" s="181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232.99999999999989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232.99999999999989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0.71438571428571418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46666.666666666672</v>
      </c>
      <c r="K34" s="168">
        <f>K21+K23+K25+K27+K29+K31</f>
        <v>33338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 t="s">
        <v>202</v>
      </c>
      <c r="B37" s="352"/>
      <c r="C37" s="352"/>
      <c r="D37" s="352"/>
      <c r="E37" s="353"/>
      <c r="F37" s="15">
        <v>33338</v>
      </c>
      <c r="G37" s="146">
        <v>30240</v>
      </c>
      <c r="H37" s="1"/>
      <c r="I37" s="2"/>
      <c r="J37" s="3"/>
      <c r="K37" s="67">
        <f>G37</f>
        <v>30240</v>
      </c>
      <c r="L37" s="16"/>
      <c r="M37" s="28"/>
      <c r="V37" s="192"/>
      <c r="W37" s="192"/>
      <c r="X37" s="192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2"/>
      <c r="W38" s="192"/>
      <c r="X38" s="192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30240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нектар тыква гранде 0,75</v>
      </c>
      <c r="B47" s="77">
        <f>B21</f>
        <v>0.33333333333333331</v>
      </c>
      <c r="C47" s="77">
        <f>B47+1/24</f>
        <v>0.375</v>
      </c>
      <c r="D47" s="30"/>
      <c r="E47" s="177"/>
      <c r="F47" s="389" t="s">
        <v>203</v>
      </c>
      <c r="G47" s="390"/>
      <c r="H47" s="31" t="s">
        <v>46</v>
      </c>
      <c r="I47" s="32">
        <v>0.33333333333333331</v>
      </c>
      <c r="J47" s="32">
        <v>0.41319444444444442</v>
      </c>
      <c r="K47" s="83">
        <f>(J47-I47+(J47&lt;I47))*24*60</f>
        <v>114.99999999999999</v>
      </c>
      <c r="L47" s="391" t="s">
        <v>199</v>
      </c>
      <c r="M47" s="392"/>
      <c r="N47" s="393"/>
      <c r="O47" s="90" t="str">
        <f t="shared" ref="O47:O110" si="3">IF(H47=$V$5,$F$7,"")</f>
        <v>Касьяненко</v>
      </c>
      <c r="P47" s="177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114.99999999999999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0.375</v>
      </c>
      <c r="C48" s="78">
        <f>B48+1/24</f>
        <v>0.41666666666666669</v>
      </c>
      <c r="D48" s="37"/>
      <c r="E48" s="176"/>
      <c r="F48" s="394" t="s">
        <v>204</v>
      </c>
      <c r="G48" s="395"/>
      <c r="H48" s="38" t="s">
        <v>47</v>
      </c>
      <c r="I48" s="39">
        <v>0.44513888888888892</v>
      </c>
      <c r="J48" s="39">
        <v>0.45555555555555555</v>
      </c>
      <c r="K48" s="84">
        <f t="shared" ref="K48:K111" si="4">(J48-I48+(J48&lt;I48))*24*60</f>
        <v>14.999999999999947</v>
      </c>
      <c r="L48" s="396" t="s">
        <v>205</v>
      </c>
      <c r="M48" s="397"/>
      <c r="N48" s="398"/>
      <c r="O48" s="91" t="str">
        <f t="shared" si="3"/>
        <v/>
      </c>
      <c r="P48" s="176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14.999999999999947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76"/>
      <c r="F49" s="399" t="s">
        <v>206</v>
      </c>
      <c r="G49" s="399"/>
      <c r="H49" s="38" t="s">
        <v>46</v>
      </c>
      <c r="I49" s="39">
        <v>0.5083333333333333</v>
      </c>
      <c r="J49" s="39">
        <v>0.52430555555555558</v>
      </c>
      <c r="K49" s="84">
        <f t="shared" si="4"/>
        <v>23.000000000000078</v>
      </c>
      <c r="L49" s="396" t="s">
        <v>207</v>
      </c>
      <c r="M49" s="397"/>
      <c r="N49" s="398"/>
      <c r="O49" s="91" t="str">
        <f t="shared" si="3"/>
        <v>Касьяненко</v>
      </c>
      <c r="P49" s="176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23.000000000000078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0.45833333333333337</v>
      </c>
      <c r="C50" s="78">
        <f t="shared" si="14"/>
        <v>0.5</v>
      </c>
      <c r="D50" s="37"/>
      <c r="E50" s="176"/>
      <c r="F50" s="399" t="s">
        <v>208</v>
      </c>
      <c r="G50" s="399"/>
      <c r="H50" s="38" t="s">
        <v>46</v>
      </c>
      <c r="I50" s="39">
        <v>0.5395833333333333</v>
      </c>
      <c r="J50" s="39">
        <v>0.58124999999999993</v>
      </c>
      <c r="K50" s="84">
        <f t="shared" si="4"/>
        <v>59.999999999999943</v>
      </c>
      <c r="L50" s="396" t="s">
        <v>209</v>
      </c>
      <c r="M50" s="397"/>
      <c r="N50" s="398"/>
      <c r="O50" s="91" t="str">
        <f t="shared" si="3"/>
        <v>Касьяненко</v>
      </c>
      <c r="P50" s="176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59.999999999999943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176"/>
      <c r="F51" s="399" t="s">
        <v>152</v>
      </c>
      <c r="G51" s="399"/>
      <c r="H51" s="38" t="s">
        <v>45</v>
      </c>
      <c r="I51" s="39">
        <v>0.59027777777777779</v>
      </c>
      <c r="J51" s="39">
        <v>0.59722222222222221</v>
      </c>
      <c r="K51" s="84">
        <f t="shared" si="4"/>
        <v>9.9999999999999645</v>
      </c>
      <c r="L51" s="396"/>
      <c r="M51" s="397"/>
      <c r="N51" s="398"/>
      <c r="O51" s="91" t="str">
        <f t="shared" si="3"/>
        <v/>
      </c>
      <c r="P51" s="176"/>
      <c r="Q51" s="41"/>
      <c r="R51" s="20"/>
      <c r="S51" s="87">
        <f t="shared" si="5"/>
        <v>9.9999999999999645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176"/>
      <c r="F52" s="399" t="s">
        <v>153</v>
      </c>
      <c r="G52" s="399"/>
      <c r="H52" s="38" t="s">
        <v>45</v>
      </c>
      <c r="I52" s="39">
        <v>0.62638888888888888</v>
      </c>
      <c r="J52" s="39">
        <v>0.6333333333333333</v>
      </c>
      <c r="K52" s="84">
        <f t="shared" si="4"/>
        <v>9.9999999999999645</v>
      </c>
      <c r="L52" s="396"/>
      <c r="M52" s="397"/>
      <c r="N52" s="398"/>
      <c r="O52" s="91" t="str">
        <f t="shared" si="3"/>
        <v/>
      </c>
      <c r="P52" s="176"/>
      <c r="Q52" s="41"/>
      <c r="R52" s="20"/>
      <c r="S52" s="87">
        <f t="shared" si="5"/>
        <v>9.9999999999999645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/>
      <c r="G53" s="399"/>
      <c r="H53" s="38"/>
      <c r="I53" s="39"/>
      <c r="J53" s="39"/>
      <c r="K53" s="84">
        <f t="shared" si="4"/>
        <v>0</v>
      </c>
      <c r="L53" s="396"/>
      <c r="M53" s="397"/>
      <c r="N53" s="398"/>
      <c r="O53" s="91" t="str">
        <f t="shared" si="3"/>
        <v/>
      </c>
      <c r="P53" s="176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4"/>
      <c r="G54" s="395"/>
      <c r="H54" s="38"/>
      <c r="I54" s="39"/>
      <c r="J54" s="39"/>
      <c r="K54" s="84">
        <f t="shared" si="4"/>
        <v>0</v>
      </c>
      <c r="L54" s="396"/>
      <c r="M54" s="397"/>
      <c r="N54" s="398"/>
      <c r="O54" s="91" t="str">
        <f t="shared" si="3"/>
        <v/>
      </c>
      <c r="P54" s="17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4"/>
      <c r="G55" s="395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177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176"/>
      <c r="F60" s="394"/>
      <c r="G60" s="395"/>
      <c r="H60" s="38"/>
      <c r="I60" s="39"/>
      <c r="J60" s="39"/>
      <c r="K60" s="84">
        <f t="shared" si="4"/>
        <v>0</v>
      </c>
      <c r="L60" s="396"/>
      <c r="M60" s="397"/>
      <c r="N60" s="398"/>
      <c r="O60" s="91" t="str">
        <f t="shared" si="3"/>
        <v/>
      </c>
      <c r="P60" s="176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76"/>
      <c r="F61" s="399"/>
      <c r="G61" s="399"/>
      <c r="H61" s="38"/>
      <c r="I61" s="39"/>
      <c r="J61" s="39"/>
      <c r="K61" s="84">
        <f t="shared" si="4"/>
        <v>0</v>
      </c>
      <c r="L61" s="396"/>
      <c r="M61" s="397"/>
      <c r="N61" s="398"/>
      <c r="O61" s="91" t="str">
        <f t="shared" si="3"/>
        <v/>
      </c>
      <c r="P61" s="176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176"/>
      <c r="F62" s="399"/>
      <c r="G62" s="399"/>
      <c r="H62" s="38"/>
      <c r="I62" s="39"/>
      <c r="J62" s="39"/>
      <c r="K62" s="84">
        <f t="shared" si="4"/>
        <v>0</v>
      </c>
      <c r="L62" s="396"/>
      <c r="M62" s="397"/>
      <c r="N62" s="398"/>
      <c r="O62" s="91" t="str">
        <f t="shared" si="3"/>
        <v/>
      </c>
      <c r="P62" s="176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176"/>
      <c r="F63" s="399"/>
      <c r="G63" s="399"/>
      <c r="H63" s="38"/>
      <c r="I63" s="39"/>
      <c r="J63" s="39"/>
      <c r="K63" s="84">
        <f t="shared" si="4"/>
        <v>0</v>
      </c>
      <c r="L63" s="396"/>
      <c r="M63" s="397"/>
      <c r="N63" s="398"/>
      <c r="O63" s="91" t="str">
        <f t="shared" si="3"/>
        <v/>
      </c>
      <c r="P63" s="176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176"/>
      <c r="F64" s="399"/>
      <c r="G64" s="399"/>
      <c r="H64" s="38"/>
      <c r="I64" s="39"/>
      <c r="J64" s="39"/>
      <c r="K64" s="84">
        <f t="shared" si="4"/>
        <v>0</v>
      </c>
      <c r="L64" s="396"/>
      <c r="M64" s="397"/>
      <c r="N64" s="398"/>
      <c r="O64" s="91" t="str">
        <f t="shared" si="3"/>
        <v/>
      </c>
      <c r="P64" s="17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84">
        <f t="shared" si="4"/>
        <v>0</v>
      </c>
      <c r="L65" s="396"/>
      <c r="M65" s="397"/>
      <c r="N65" s="398"/>
      <c r="O65" s="91" t="str">
        <f t="shared" si="3"/>
        <v/>
      </c>
      <c r="P65" s="176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84">
        <f t="shared" si="4"/>
        <v>0</v>
      </c>
      <c r="L66" s="396"/>
      <c r="M66" s="397"/>
      <c r="N66" s="398"/>
      <c r="O66" s="91" t="str">
        <f t="shared" si="3"/>
        <v/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77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19.999999999999929</v>
      </c>
      <c r="T114" s="88">
        <f t="shared" si="22"/>
        <v>14.999999999999947</v>
      </c>
      <c r="U114" s="88">
        <f t="shared" si="22"/>
        <v>198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232.99999999999989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4000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100</v>
      </c>
      <c r="G120" s="270"/>
      <c r="H120" s="271"/>
      <c r="I120" s="272" t="s">
        <v>73</v>
      </c>
      <c r="J120" s="273"/>
      <c r="K120" s="269" t="s">
        <v>210</v>
      </c>
      <c r="L120" s="274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186" t="s">
        <v>7</v>
      </c>
      <c r="B121" s="187"/>
      <c r="C121" s="187"/>
      <c r="D121" s="187"/>
      <c r="E121" s="187"/>
      <c r="F121" s="281" t="s">
        <v>101</v>
      </c>
      <c r="G121" s="254"/>
      <c r="H121" s="255"/>
      <c r="I121" s="272" t="s">
        <v>54</v>
      </c>
      <c r="J121" s="273"/>
      <c r="K121" s="281" t="s">
        <v>211</v>
      </c>
      <c r="L121" s="282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/>
      <c r="G122" s="254"/>
      <c r="H122" s="255"/>
      <c r="I122" s="186" t="s">
        <v>53</v>
      </c>
      <c r="J122" s="193"/>
      <c r="K122" s="281" t="s">
        <v>212</v>
      </c>
      <c r="L122" s="282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 t="s">
        <v>213</v>
      </c>
      <c r="G123" s="256"/>
      <c r="H123" s="420"/>
      <c r="I123" s="186" t="s">
        <v>75</v>
      </c>
      <c r="J123" s="193"/>
      <c r="K123" s="256"/>
      <c r="L123" s="256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/>
      <c r="G124" s="423"/>
      <c r="H124" s="424"/>
      <c r="I124" s="186"/>
      <c r="J124" s="193"/>
      <c r="K124" s="256"/>
      <c r="L124" s="256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19.999999999999929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19.999999999999929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 t="str">
        <f>A152</f>
        <v>морковь гранде 0,75</v>
      </c>
      <c r="B136" s="326">
        <v>0.83333333333333337</v>
      </c>
      <c r="C136" s="326">
        <v>0.33333333333333331</v>
      </c>
      <c r="D136" s="322">
        <f>(C136-B136+(C136&lt;B136))*24*60</f>
        <v>720</v>
      </c>
      <c r="E136" s="328">
        <v>4000</v>
      </c>
      <c r="F136" s="330">
        <f>IF(E136=0,0,(F152/J118*60))</f>
        <v>237.19500000000002</v>
      </c>
      <c r="G136" s="320">
        <f>IF($K136=0,0,(K136*100)/(D136*$J$3/60))</f>
        <v>32.943750000000001</v>
      </c>
      <c r="H136" s="330">
        <f>P134+P141</f>
        <v>19.999999999999929</v>
      </c>
      <c r="I136" s="320">
        <f>D136-F136-P142</f>
        <v>-37.19500000000005</v>
      </c>
      <c r="J136" s="322">
        <f>(D136-H136)/60*E136</f>
        <v>46666.666666666672</v>
      </c>
      <c r="K136" s="426">
        <f>F152</f>
        <v>15813</v>
      </c>
      <c r="L136" s="66">
        <f>IF($K136=0,0,K136/J136)</f>
        <v>0.33884999999999998</v>
      </c>
      <c r="N136" s="181" t="s">
        <v>19</v>
      </c>
      <c r="O136" s="181"/>
      <c r="P136" s="70">
        <f>SUM(U161:U172)</f>
        <v>500.00000000000011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500.00000000000011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-30853.666666666672</v>
      </c>
      <c r="N137" s="181" t="s">
        <v>20</v>
      </c>
      <c r="O137" s="181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2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520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520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0.33884999999999998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46666.666666666672</v>
      </c>
      <c r="K149" s="168">
        <f>K136+K138+K140+K142+K144+K146</f>
        <v>15813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429" t="s">
        <v>196</v>
      </c>
      <c r="B152" s="430"/>
      <c r="C152" s="430"/>
      <c r="D152" s="430"/>
      <c r="E152" s="431"/>
      <c r="F152" s="15">
        <v>15813</v>
      </c>
      <c r="G152" s="146">
        <v>23094</v>
      </c>
      <c r="H152" s="1"/>
      <c r="I152" s="2"/>
      <c r="J152" s="3"/>
      <c r="K152" s="67">
        <f>G152</f>
        <v>23094</v>
      </c>
      <c r="L152" s="16"/>
      <c r="M152" s="28"/>
      <c r="V152" s="192"/>
      <c r="W152" s="192"/>
      <c r="X152" s="192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23094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морковь гранде 0,75</v>
      </c>
      <c r="B162" s="77">
        <f>B136</f>
        <v>0.83333333333333337</v>
      </c>
      <c r="C162" s="77">
        <f>B162+1/24</f>
        <v>0.875</v>
      </c>
      <c r="D162" s="30"/>
      <c r="E162" s="177"/>
      <c r="F162" s="389" t="s">
        <v>107</v>
      </c>
      <c r="G162" s="390"/>
      <c r="H162" s="31" t="s">
        <v>45</v>
      </c>
      <c r="I162" s="32">
        <v>0.83333333333333337</v>
      </c>
      <c r="J162" s="32">
        <v>0.84027777777777779</v>
      </c>
      <c r="K162" s="83">
        <f>(J162-I162+(J162&lt;I162))*24*60</f>
        <v>9.9999999999999645</v>
      </c>
      <c r="L162" s="391"/>
      <c r="M162" s="392"/>
      <c r="N162" s="393"/>
      <c r="O162" s="90" t="str">
        <f t="shared" ref="O162:O206" si="26">IF(H162=$V$5,$F$122,"")</f>
        <v/>
      </c>
      <c r="P162" s="177"/>
      <c r="Q162" s="34"/>
      <c r="R162" s="20"/>
      <c r="S162" s="87">
        <f>IF($H162="ПЛАНОВЫЕ",$K162,0)</f>
        <v>9.9999999999999645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176"/>
      <c r="F163" s="394" t="s">
        <v>197</v>
      </c>
      <c r="G163" s="395"/>
      <c r="H163" s="38" t="s">
        <v>45</v>
      </c>
      <c r="I163" s="39">
        <v>0.84027777777777779</v>
      </c>
      <c r="J163" s="39">
        <v>0.84722222222222221</v>
      </c>
      <c r="K163" s="84">
        <f t="shared" ref="K163:K226" si="27">(J163-I163+(J163&lt;I163))*24*60</f>
        <v>9.9999999999999645</v>
      </c>
      <c r="L163" s="396"/>
      <c r="M163" s="397"/>
      <c r="N163" s="398"/>
      <c r="O163" s="91" t="str">
        <f t="shared" si="26"/>
        <v/>
      </c>
      <c r="P163" s="176"/>
      <c r="Q163" s="41"/>
      <c r="R163" s="20"/>
      <c r="S163" s="87">
        <f t="shared" ref="S163:S226" si="28">IF($H163="ПЛАНОВЫЕ",$K163,0)</f>
        <v>9.9999999999999645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76"/>
      <c r="F164" s="399" t="s">
        <v>105</v>
      </c>
      <c r="G164" s="399"/>
      <c r="H164" s="38" t="s">
        <v>46</v>
      </c>
      <c r="I164" s="39">
        <v>0.84722222222222221</v>
      </c>
      <c r="J164" s="39">
        <v>0.86111111111111116</v>
      </c>
      <c r="K164" s="84">
        <f t="shared" si="27"/>
        <v>20.000000000000089</v>
      </c>
      <c r="L164" s="396" t="s">
        <v>214</v>
      </c>
      <c r="M164" s="397"/>
      <c r="N164" s="398"/>
      <c r="O164" s="91">
        <f t="shared" si="26"/>
        <v>0</v>
      </c>
      <c r="P164" s="176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20.000000000000089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76"/>
      <c r="F165" s="399" t="s">
        <v>215</v>
      </c>
      <c r="G165" s="399"/>
      <c r="H165" s="38" t="s">
        <v>46</v>
      </c>
      <c r="I165" s="39">
        <v>0</v>
      </c>
      <c r="J165" s="39">
        <v>0.33333333333333331</v>
      </c>
      <c r="K165" s="84">
        <f t="shared" si="27"/>
        <v>480</v>
      </c>
      <c r="L165" s="396" t="s">
        <v>216</v>
      </c>
      <c r="M165" s="397"/>
      <c r="N165" s="398"/>
      <c r="O165" s="91">
        <f t="shared" si="26"/>
        <v>0</v>
      </c>
      <c r="P165" s="176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480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76"/>
      <c r="F166" s="399"/>
      <c r="G166" s="399"/>
      <c r="H166" s="38"/>
      <c r="I166" s="39"/>
      <c r="J166" s="39"/>
      <c r="K166" s="84">
        <f t="shared" si="27"/>
        <v>0</v>
      </c>
      <c r="L166" s="396"/>
      <c r="M166" s="397"/>
      <c r="N166" s="398"/>
      <c r="O166" s="91" t="str">
        <f t="shared" si="26"/>
        <v/>
      </c>
      <c r="P166" s="176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76"/>
      <c r="F167" s="399"/>
      <c r="G167" s="399"/>
      <c r="H167" s="38"/>
      <c r="I167" s="39"/>
      <c r="J167" s="39"/>
      <c r="K167" s="84">
        <f t="shared" si="27"/>
        <v>0</v>
      </c>
      <c r="L167" s="396"/>
      <c r="M167" s="397"/>
      <c r="N167" s="398"/>
      <c r="O167" s="91" t="str">
        <f t="shared" si="26"/>
        <v/>
      </c>
      <c r="P167" s="176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/>
      <c r="G168" s="399"/>
      <c r="H168" s="38"/>
      <c r="I168" s="39"/>
      <c r="J168" s="39"/>
      <c r="K168" s="84">
        <f t="shared" si="27"/>
        <v>0</v>
      </c>
      <c r="L168" s="396"/>
      <c r="M168" s="397"/>
      <c r="N168" s="398"/>
      <c r="O168" s="91" t="str">
        <f t="shared" si="26"/>
        <v/>
      </c>
      <c r="P168" s="176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/>
      <c r="G169" s="395"/>
      <c r="H169" s="38"/>
      <c r="I169" s="39"/>
      <c r="J169" s="39"/>
      <c r="K169" s="84">
        <f t="shared" si="27"/>
        <v>0</v>
      </c>
      <c r="L169" s="396"/>
      <c r="M169" s="397"/>
      <c r="N169" s="398"/>
      <c r="O169" s="91" t="str">
        <f t="shared" si="26"/>
        <v/>
      </c>
      <c r="P169" s="17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177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176"/>
      <c r="F175" s="394"/>
      <c r="G175" s="395"/>
      <c r="H175" s="38"/>
      <c r="I175" s="39"/>
      <c r="J175" s="39"/>
      <c r="K175" s="84">
        <f t="shared" si="27"/>
        <v>0</v>
      </c>
      <c r="L175" s="396"/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76"/>
      <c r="F176" s="399"/>
      <c r="G176" s="399"/>
      <c r="H176" s="38"/>
      <c r="I176" s="39"/>
      <c r="J176" s="39"/>
      <c r="K176" s="84">
        <f t="shared" si="27"/>
        <v>0</v>
      </c>
      <c r="L176" s="396"/>
      <c r="M176" s="397"/>
      <c r="N176" s="398"/>
      <c r="O176" s="91" t="str">
        <f t="shared" si="26"/>
        <v/>
      </c>
      <c r="P176" s="176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176"/>
      <c r="F177" s="399"/>
      <c r="G177" s="399"/>
      <c r="H177" s="38"/>
      <c r="I177" s="39"/>
      <c r="J177" s="39"/>
      <c r="K177" s="84">
        <f t="shared" si="27"/>
        <v>0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176"/>
      <c r="F178" s="399"/>
      <c r="G178" s="399"/>
      <c r="H178" s="38"/>
      <c r="I178" s="39"/>
      <c r="J178" s="39"/>
      <c r="K178" s="84">
        <f t="shared" si="27"/>
        <v>0</v>
      </c>
      <c r="L178" s="396"/>
      <c r="M178" s="397"/>
      <c r="N178" s="398"/>
      <c r="O178" s="91" t="str">
        <f t="shared" si="26"/>
        <v/>
      </c>
      <c r="P178" s="176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176"/>
      <c r="F179" s="399"/>
      <c r="G179" s="399"/>
      <c r="H179" s="38"/>
      <c r="I179" s="39"/>
      <c r="J179" s="39"/>
      <c r="K179" s="84">
        <f t="shared" si="27"/>
        <v>0</v>
      </c>
      <c r="L179" s="396"/>
      <c r="M179" s="397"/>
      <c r="N179" s="398"/>
      <c r="O179" s="91" t="str">
        <f t="shared" si="26"/>
        <v/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84">
        <f t="shared" si="27"/>
        <v>0</v>
      </c>
      <c r="L180" s="396"/>
      <c r="M180" s="397"/>
      <c r="N180" s="398"/>
      <c r="O180" s="91" t="str">
        <f t="shared" si="26"/>
        <v/>
      </c>
      <c r="P180" s="17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19.999999999999929</v>
      </c>
      <c r="T229" s="88">
        <f t="shared" si="45"/>
        <v>0</v>
      </c>
      <c r="U229" s="88">
        <f t="shared" si="45"/>
        <v>500.00000000000011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520</v>
      </c>
      <c r="AB229" s="35"/>
    </row>
  </sheetData>
  <customSheetViews>
    <customSheetView guid="{37036B61-4D89-4D9A-BB9E-9EE85ACB2295}" scale="80" fitToPage="1" hiddenRows="1" topLeftCell="A153">
      <selection activeCell="L163" sqref="L163:N166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B128" sqref="B12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B128" sqref="B12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845" priority="17" stopIfTrue="1">
      <formula>LEN(TRIM(A37))=0</formula>
    </cfRule>
  </conditionalFormatting>
  <conditionalFormatting sqref="A152:F157">
    <cfRule type="containsBlanks" dxfId="844" priority="9" stopIfTrue="1">
      <formula>LEN(TRIM(A152))=0</formula>
    </cfRule>
  </conditionalFormatting>
  <conditionalFormatting sqref="B21:C32">
    <cfRule type="containsBlanks" dxfId="843" priority="19" stopIfTrue="1">
      <formula>LEN(TRIM(B21))=0</formula>
    </cfRule>
  </conditionalFormatting>
  <conditionalFormatting sqref="B136:C147">
    <cfRule type="containsBlanks" dxfId="842" priority="59" stopIfTrue="1">
      <formula>LEN(TRIM(B136))=0</formula>
    </cfRule>
  </conditionalFormatting>
  <conditionalFormatting sqref="D54:F55 H54:J55 D56:J58">
    <cfRule type="containsBlanks" dxfId="841" priority="77" stopIfTrue="1">
      <formula>LEN(TRIM(D54))=0</formula>
    </cfRule>
  </conditionalFormatting>
  <conditionalFormatting sqref="D169:F170">
    <cfRule type="containsBlanks" dxfId="840" priority="54" stopIfTrue="1">
      <formula>LEN(TRIM(D169))=0</formula>
    </cfRule>
  </conditionalFormatting>
  <conditionalFormatting sqref="D59:G65 D66:F67 D68:J69">
    <cfRule type="containsBlanks" dxfId="839" priority="76" stopIfTrue="1">
      <formula>LEN(TRIM(D59))=0</formula>
    </cfRule>
  </conditionalFormatting>
  <conditionalFormatting sqref="D70:G76 D77:F78 D79:J80">
    <cfRule type="containsBlanks" dxfId="838" priority="75" stopIfTrue="1">
      <formula>LEN(TRIM(D70))=0</formula>
    </cfRule>
  </conditionalFormatting>
  <conditionalFormatting sqref="D81:G87 D88:F89 D90:J91">
    <cfRule type="containsBlanks" dxfId="837" priority="74" stopIfTrue="1">
      <formula>LEN(TRIM(D81))=0</formula>
    </cfRule>
  </conditionalFormatting>
  <conditionalFormatting sqref="D162:G168">
    <cfRule type="containsBlanks" dxfId="836" priority="2" stopIfTrue="1">
      <formula>LEN(TRIM(D162))=0</formula>
    </cfRule>
  </conditionalFormatting>
  <conditionalFormatting sqref="D171:G180 D181:F182">
    <cfRule type="containsBlanks" dxfId="835" priority="53" stopIfTrue="1">
      <formula>LEN(TRIM(D171))=0</formula>
    </cfRule>
  </conditionalFormatting>
  <conditionalFormatting sqref="D183:G191 D192:F193">
    <cfRule type="containsBlanks" dxfId="834" priority="52" stopIfTrue="1">
      <formula>LEN(TRIM(D183))=0</formula>
    </cfRule>
  </conditionalFormatting>
  <conditionalFormatting sqref="D194:G202 D203:F204 D205:J206">
    <cfRule type="containsBlanks" dxfId="833" priority="51" stopIfTrue="1">
      <formula>LEN(TRIM(D194))=0</formula>
    </cfRule>
  </conditionalFormatting>
  <conditionalFormatting sqref="D47:J53">
    <cfRule type="containsBlanks" dxfId="832" priority="15" stopIfTrue="1">
      <formula>LEN(TRIM(D47))=0</formula>
    </cfRule>
  </conditionalFormatting>
  <conditionalFormatting sqref="E21:E32">
    <cfRule type="containsBlanks" dxfId="831" priority="81" stopIfTrue="1">
      <formula>LEN(TRIM(E21))=0</formula>
    </cfRule>
  </conditionalFormatting>
  <conditionalFormatting sqref="E136:E147">
    <cfRule type="containsBlanks" dxfId="830" priority="58" stopIfTrue="1">
      <formula>LEN(TRIM(E136))=0</formula>
    </cfRule>
  </conditionalFormatting>
  <conditionalFormatting sqref="F5:H13">
    <cfRule type="containsBlanks" dxfId="829" priority="23" stopIfTrue="1">
      <formula>LEN(TRIM(F5))=0</formula>
    </cfRule>
  </conditionalFormatting>
  <conditionalFormatting sqref="F120:H128">
    <cfRule type="containsBlanks" dxfId="828" priority="12" stopIfTrue="1">
      <formula>LEN(TRIM(F120))=0</formula>
    </cfRule>
  </conditionalFormatting>
  <conditionalFormatting sqref="G38:G42">
    <cfRule type="containsBlanks" dxfId="827" priority="24" stopIfTrue="1">
      <formula>LEN(TRIM(G38))=0</formula>
    </cfRule>
  </conditionalFormatting>
  <conditionalFormatting sqref="H59:J67">
    <cfRule type="containsBlanks" dxfId="826" priority="36" stopIfTrue="1">
      <formula>LEN(TRIM(H59))=0</formula>
    </cfRule>
  </conditionalFormatting>
  <conditionalFormatting sqref="H70:J78">
    <cfRule type="containsBlanks" dxfId="825" priority="35" stopIfTrue="1">
      <formula>LEN(TRIM(H70))=0</formula>
    </cfRule>
  </conditionalFormatting>
  <conditionalFormatting sqref="H81:J89">
    <cfRule type="containsBlanks" dxfId="824" priority="34" stopIfTrue="1">
      <formula>LEN(TRIM(H81))=0</formula>
    </cfRule>
  </conditionalFormatting>
  <conditionalFormatting sqref="H162:J204">
    <cfRule type="containsBlanks" dxfId="823" priority="1" stopIfTrue="1">
      <formula>LEN(TRIM(H162))=0</formula>
    </cfRule>
  </conditionalFormatting>
  <conditionalFormatting sqref="K5:L13">
    <cfRule type="containsBlanks" dxfId="822" priority="21" stopIfTrue="1">
      <formula>LEN(TRIM(K5))=0</formula>
    </cfRule>
  </conditionalFormatting>
  <conditionalFormatting sqref="K120:L128">
    <cfRule type="containsBlanks" dxfId="821" priority="11" stopIfTrue="1">
      <formula>LEN(TRIM(K120))=0</formula>
    </cfRule>
  </conditionalFormatting>
  <conditionalFormatting sqref="L47:L91">
    <cfRule type="containsBlanks" dxfId="820" priority="13" stopIfTrue="1">
      <formula>LEN(TRIM(L47))=0</formula>
    </cfRule>
  </conditionalFormatting>
  <conditionalFormatting sqref="L162:L206">
    <cfRule type="containsBlanks" dxfId="819" priority="6" stopIfTrue="1">
      <formula>LEN(TRIM(L162))=0</formula>
    </cfRule>
  </conditionalFormatting>
  <conditionalFormatting sqref="O163:O228">
    <cfRule type="containsBlanks" dxfId="818" priority="38" stopIfTrue="1">
      <formula>LEN(TRIM(O163))=0</formula>
    </cfRule>
  </conditionalFormatting>
  <conditionalFormatting sqref="O47:Q51 O52:O113">
    <cfRule type="containsBlanks" dxfId="817" priority="73" stopIfTrue="1">
      <formula>LEN(TRIM(O47))=0</formula>
    </cfRule>
  </conditionalFormatting>
  <conditionalFormatting sqref="O162:Q162">
    <cfRule type="containsBlanks" dxfId="816" priority="49" stopIfTrue="1">
      <formula>LEN(TRIM(O162))=0</formula>
    </cfRule>
  </conditionalFormatting>
  <conditionalFormatting sqref="P52:Q91">
    <cfRule type="containsBlanks" dxfId="815" priority="64" stopIfTrue="1">
      <formula>LEN(TRIM(P52))=0</formula>
    </cfRule>
  </conditionalFormatting>
  <conditionalFormatting sqref="P163:Q206">
    <cfRule type="containsBlanks" dxfId="814" priority="40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FD6AC318-EB5B-4297-BAB3-AFDFEE853C0B}">
      <formula1>$V$3:$V$17</formula1>
    </dataValidation>
    <dataValidation type="list" showInputMessage="1" showErrorMessage="1" sqref="H68:H69 H79:H80 H90:H91 H101:H102 H112:H113 H216:H217 H227:H228 H205:H206 H183:H184 H194:H195" xr:uid="{6BBAF707-9EEF-444C-8627-71C89E29FE71}">
      <formula1>$V$3:$V$5</formula1>
    </dataValidation>
    <dataValidation type="list" showInputMessage="1" showErrorMessage="1" sqref="H47:H49 H162:H164" xr:uid="{270D5FE5-95C9-4E0D-9387-B8977B71C922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outlinePr summaryBelow="0"/>
    <pageSetUpPr fitToPage="1"/>
  </sheetPr>
  <dimension ref="A1:AB229"/>
  <sheetViews>
    <sheetView topLeftCell="A14" zoomScale="70" zoomScaleNormal="70" workbookViewId="0">
      <selection activeCell="L167" sqref="L167:N167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72800</v>
      </c>
      <c r="H3" s="93">
        <f>SUM(K21:K32)+SUM(K136:K147)</f>
        <v>35347</v>
      </c>
      <c r="I3" s="14" t="s">
        <v>56</v>
      </c>
      <c r="J3" s="95">
        <v>4000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 t="s">
        <v>111</v>
      </c>
      <c r="G5" s="270"/>
      <c r="H5" s="271"/>
      <c r="I5" s="272" t="s">
        <v>73</v>
      </c>
      <c r="J5" s="273"/>
      <c r="K5" s="269" t="s">
        <v>115</v>
      </c>
      <c r="L5" s="274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186" t="s">
        <v>7</v>
      </c>
      <c r="B6" s="187"/>
      <c r="C6" s="187"/>
      <c r="D6" s="187"/>
      <c r="E6" s="193"/>
      <c r="F6" s="281" t="s">
        <v>112</v>
      </c>
      <c r="G6" s="254"/>
      <c r="H6" s="255"/>
      <c r="I6" s="272" t="s">
        <v>54</v>
      </c>
      <c r="J6" s="273"/>
      <c r="K6" s="281" t="s">
        <v>116</v>
      </c>
      <c r="L6" s="282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 t="s">
        <v>200</v>
      </c>
      <c r="G7" s="254"/>
      <c r="H7" s="255"/>
      <c r="I7" s="186" t="s">
        <v>53</v>
      </c>
      <c r="J7" s="193"/>
      <c r="K7" s="281" t="s">
        <v>117</v>
      </c>
      <c r="L7" s="282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253" t="s">
        <v>139</v>
      </c>
      <c r="G8" s="254"/>
      <c r="H8" s="255"/>
      <c r="I8" s="186" t="s">
        <v>75</v>
      </c>
      <c r="J8" s="193"/>
      <c r="K8" s="256" t="s">
        <v>118</v>
      </c>
      <c r="L8" s="256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300" t="s">
        <v>113</v>
      </c>
      <c r="G9" s="301"/>
      <c r="H9" s="302"/>
      <c r="I9" s="186"/>
      <c r="J9" s="193"/>
      <c r="K9" s="256"/>
      <c r="L9" s="256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108.0000000000001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108.0000000000001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2"/>
    </row>
    <row r="21" spans="1:24" ht="17.25" customHeight="1">
      <c r="A21" s="307" t="str">
        <f>A37</f>
        <v>нектар тыква гранде 0,75</v>
      </c>
      <c r="B21" s="326">
        <v>0.33333333333333331</v>
      </c>
      <c r="C21" s="326">
        <v>0.83333333333333337</v>
      </c>
      <c r="D21" s="322">
        <f>(C21-B21+(C21&lt;B21))*24*60</f>
        <v>720</v>
      </c>
      <c r="E21" s="328">
        <v>4000</v>
      </c>
      <c r="F21" s="330">
        <f>IF(E21=0,0,(F37/J3*60))</f>
        <v>170.20499999999998</v>
      </c>
      <c r="G21" s="320">
        <f>IF($K21=0,0,(K21*100)/(D21*$J$3/60))</f>
        <v>23.639583333333334</v>
      </c>
      <c r="H21" s="330">
        <f>P19+P26</f>
        <v>108.0000000000001</v>
      </c>
      <c r="I21" s="320">
        <f>D21-F21-P27</f>
        <v>-38.205000000000041</v>
      </c>
      <c r="J21" s="322">
        <f>(D21-H21)/60*E21</f>
        <v>40799.999999999993</v>
      </c>
      <c r="K21" s="324">
        <f>F37</f>
        <v>11347</v>
      </c>
      <c r="L21" s="66">
        <f>IF($K21=0,0,K21/J21)</f>
        <v>0.27811274509803924</v>
      </c>
      <c r="N21" s="181" t="s">
        <v>19</v>
      </c>
      <c r="O21" s="181"/>
      <c r="P21" s="70">
        <f>SUM(U46:U57)</f>
        <v>480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480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-29452.999999999993</v>
      </c>
      <c r="N22" s="181" t="s">
        <v>20</v>
      </c>
      <c r="O22" s="18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2"/>
      <c r="X22" s="192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181" t="s">
        <v>27</v>
      </c>
      <c r="O23" s="181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588.00000000000011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588.00000000000011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0.27811274509803924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40799.999999999993</v>
      </c>
      <c r="K34" s="168">
        <f>K21+K23+K25+K27+K29+K31</f>
        <v>11347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 t="s">
        <v>202</v>
      </c>
      <c r="B37" s="352"/>
      <c r="C37" s="352"/>
      <c r="D37" s="352"/>
      <c r="E37" s="353"/>
      <c r="F37" s="15">
        <v>11347</v>
      </c>
      <c r="G37" s="146">
        <v>9828</v>
      </c>
      <c r="H37" s="1"/>
      <c r="I37" s="2"/>
      <c r="J37" s="3"/>
      <c r="K37" s="67">
        <f>G37</f>
        <v>9828</v>
      </c>
      <c r="L37" s="16"/>
      <c r="M37" s="28"/>
      <c r="V37" s="192"/>
      <c r="W37" s="192"/>
      <c r="X37" s="192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2"/>
      <c r="W38" s="192"/>
      <c r="X38" s="192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9828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нектар тыква гранде 0,75</v>
      </c>
      <c r="B47" s="77">
        <f>B21</f>
        <v>0.33333333333333331</v>
      </c>
      <c r="C47" s="77">
        <f>B47+1/24</f>
        <v>0.375</v>
      </c>
      <c r="D47" s="30"/>
      <c r="E47" s="177"/>
      <c r="F47" s="389" t="s">
        <v>217</v>
      </c>
      <c r="G47" s="390"/>
      <c r="H47" s="31" t="s">
        <v>46</v>
      </c>
      <c r="I47" s="32">
        <v>0.33333333333333331</v>
      </c>
      <c r="J47" s="32">
        <v>0.62708333333333333</v>
      </c>
      <c r="K47" s="83">
        <f>(J47-I47+(J47&lt;I47))*24*60</f>
        <v>423.00000000000006</v>
      </c>
      <c r="L47" s="391"/>
      <c r="M47" s="392"/>
      <c r="N47" s="393"/>
      <c r="O47" s="90" t="str">
        <f t="shared" ref="O47:O110" si="3">IF(H47=$V$5,$F$7,"")</f>
        <v>Касьяненко</v>
      </c>
      <c r="P47" s="177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423.00000000000006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0.375</v>
      </c>
      <c r="C48" s="78">
        <f>B48+1/24</f>
        <v>0.41666666666666669</v>
      </c>
      <c r="D48" s="37"/>
      <c r="E48" s="176"/>
      <c r="F48" s="394" t="s">
        <v>218</v>
      </c>
      <c r="G48" s="395"/>
      <c r="H48" s="38" t="s">
        <v>46</v>
      </c>
      <c r="I48" s="39">
        <v>0.62708333333333333</v>
      </c>
      <c r="J48" s="39">
        <v>0.66666666666666663</v>
      </c>
      <c r="K48" s="84">
        <f t="shared" ref="K48:K111" si="4">(J48-I48+(J48&lt;I48))*24*60</f>
        <v>56.999999999999957</v>
      </c>
      <c r="L48" s="396"/>
      <c r="M48" s="397"/>
      <c r="N48" s="398"/>
      <c r="O48" s="91" t="str">
        <f t="shared" si="3"/>
        <v>Касьяненко</v>
      </c>
      <c r="P48" s="176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56.999999999999957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76"/>
      <c r="F49" s="399" t="s">
        <v>121</v>
      </c>
      <c r="G49" s="399"/>
      <c r="H49" s="38" t="s">
        <v>45</v>
      </c>
      <c r="I49" s="39">
        <v>0.7583333333333333</v>
      </c>
      <c r="J49" s="39">
        <v>0.83333333333333337</v>
      </c>
      <c r="K49" s="84">
        <f t="shared" si="4"/>
        <v>108.0000000000001</v>
      </c>
      <c r="L49" s="396"/>
      <c r="M49" s="397"/>
      <c r="N49" s="398"/>
      <c r="O49" s="91" t="str">
        <f t="shared" si="3"/>
        <v/>
      </c>
      <c r="P49" s="176"/>
      <c r="Q49" s="41"/>
      <c r="R49" s="20"/>
      <c r="S49" s="87">
        <f t="shared" si="5"/>
        <v>108.0000000000001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0.45833333333333337</v>
      </c>
      <c r="C50" s="78">
        <f t="shared" si="14"/>
        <v>0.5</v>
      </c>
      <c r="D50" s="37"/>
      <c r="E50" s="176"/>
      <c r="F50" s="399"/>
      <c r="G50" s="399"/>
      <c r="H50" s="38"/>
      <c r="I50" s="39"/>
      <c r="J50" s="39"/>
      <c r="K50" s="84">
        <f t="shared" si="4"/>
        <v>0</v>
      </c>
      <c r="L50" s="396"/>
      <c r="M50" s="397"/>
      <c r="N50" s="398"/>
      <c r="O50" s="91" t="str">
        <f t="shared" si="3"/>
        <v/>
      </c>
      <c r="P50" s="176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176"/>
      <c r="F51" s="399"/>
      <c r="G51" s="399"/>
      <c r="H51" s="38"/>
      <c r="I51" s="39"/>
      <c r="J51" s="39"/>
      <c r="K51" s="84">
        <f t="shared" si="4"/>
        <v>0</v>
      </c>
      <c r="L51" s="396"/>
      <c r="M51" s="397"/>
      <c r="N51" s="398"/>
      <c r="O51" s="91" t="str">
        <f t="shared" si="3"/>
        <v/>
      </c>
      <c r="P51" s="176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176"/>
      <c r="F52" s="399"/>
      <c r="G52" s="399"/>
      <c r="H52" s="38"/>
      <c r="I52" s="39"/>
      <c r="J52" s="39"/>
      <c r="K52" s="84">
        <f t="shared" si="4"/>
        <v>0</v>
      </c>
      <c r="L52" s="396"/>
      <c r="M52" s="397"/>
      <c r="N52" s="398"/>
      <c r="O52" s="91" t="str">
        <f t="shared" si="3"/>
        <v/>
      </c>
      <c r="P52" s="176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/>
      <c r="G53" s="399"/>
      <c r="H53" s="38"/>
      <c r="I53" s="39"/>
      <c r="J53" s="39"/>
      <c r="K53" s="84">
        <f t="shared" si="4"/>
        <v>0</v>
      </c>
      <c r="L53" s="396"/>
      <c r="M53" s="397"/>
      <c r="N53" s="398"/>
      <c r="O53" s="91" t="str">
        <f t="shared" si="3"/>
        <v/>
      </c>
      <c r="P53" s="176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4"/>
      <c r="G54" s="395"/>
      <c r="H54" s="38"/>
      <c r="I54" s="39"/>
      <c r="J54" s="39"/>
      <c r="K54" s="84">
        <f t="shared" si="4"/>
        <v>0</v>
      </c>
      <c r="L54" s="396"/>
      <c r="M54" s="397"/>
      <c r="N54" s="398"/>
      <c r="O54" s="91" t="str">
        <f t="shared" si="3"/>
        <v/>
      </c>
      <c r="P54" s="17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4"/>
      <c r="G55" s="395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177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176"/>
      <c r="F60" s="394"/>
      <c r="G60" s="395"/>
      <c r="H60" s="38"/>
      <c r="I60" s="39"/>
      <c r="J60" s="39"/>
      <c r="K60" s="84">
        <f t="shared" si="4"/>
        <v>0</v>
      </c>
      <c r="L60" s="396"/>
      <c r="M60" s="397"/>
      <c r="N60" s="398"/>
      <c r="O60" s="91" t="str">
        <f t="shared" si="3"/>
        <v/>
      </c>
      <c r="P60" s="176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76"/>
      <c r="F61" s="399"/>
      <c r="G61" s="399"/>
      <c r="H61" s="38"/>
      <c r="I61" s="39"/>
      <c r="J61" s="39"/>
      <c r="K61" s="84">
        <f t="shared" si="4"/>
        <v>0</v>
      </c>
      <c r="L61" s="396"/>
      <c r="M61" s="397"/>
      <c r="N61" s="398"/>
      <c r="O61" s="91" t="str">
        <f t="shared" si="3"/>
        <v/>
      </c>
      <c r="P61" s="176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176"/>
      <c r="F62" s="399"/>
      <c r="G62" s="399"/>
      <c r="H62" s="38"/>
      <c r="I62" s="39"/>
      <c r="J62" s="39"/>
      <c r="K62" s="84">
        <f t="shared" si="4"/>
        <v>0</v>
      </c>
      <c r="L62" s="396"/>
      <c r="M62" s="397"/>
      <c r="N62" s="398"/>
      <c r="O62" s="91" t="str">
        <f t="shared" si="3"/>
        <v/>
      </c>
      <c r="P62" s="176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176"/>
      <c r="F63" s="399"/>
      <c r="G63" s="399"/>
      <c r="H63" s="38"/>
      <c r="I63" s="39"/>
      <c r="J63" s="39"/>
      <c r="K63" s="84">
        <f t="shared" si="4"/>
        <v>0</v>
      </c>
      <c r="L63" s="396"/>
      <c r="M63" s="397"/>
      <c r="N63" s="398"/>
      <c r="O63" s="91" t="str">
        <f t="shared" si="3"/>
        <v/>
      </c>
      <c r="P63" s="176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176"/>
      <c r="F64" s="399"/>
      <c r="G64" s="399"/>
      <c r="H64" s="38"/>
      <c r="I64" s="39"/>
      <c r="J64" s="39"/>
      <c r="K64" s="84">
        <f t="shared" si="4"/>
        <v>0</v>
      </c>
      <c r="L64" s="396"/>
      <c r="M64" s="397"/>
      <c r="N64" s="398"/>
      <c r="O64" s="91" t="str">
        <f t="shared" si="3"/>
        <v/>
      </c>
      <c r="P64" s="17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84">
        <f t="shared" si="4"/>
        <v>0</v>
      </c>
      <c r="L65" s="396"/>
      <c r="M65" s="397"/>
      <c r="N65" s="398"/>
      <c r="O65" s="91" t="str">
        <f t="shared" si="3"/>
        <v/>
      </c>
      <c r="P65" s="176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84">
        <f t="shared" si="4"/>
        <v>0</v>
      </c>
      <c r="L66" s="396"/>
      <c r="M66" s="397"/>
      <c r="N66" s="398"/>
      <c r="O66" s="91" t="str">
        <f t="shared" si="3"/>
        <v/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77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108.0000000000001</v>
      </c>
      <c r="T114" s="88">
        <f t="shared" si="22"/>
        <v>0</v>
      </c>
      <c r="U114" s="88">
        <f t="shared" si="22"/>
        <v>480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588.00000000000011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4000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100</v>
      </c>
      <c r="G120" s="270"/>
      <c r="H120" s="271"/>
      <c r="I120" s="272" t="s">
        <v>73</v>
      </c>
      <c r="J120" s="273"/>
      <c r="K120" s="269"/>
      <c r="L120" s="274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186" t="s">
        <v>7</v>
      </c>
      <c r="B121" s="187"/>
      <c r="C121" s="187"/>
      <c r="D121" s="187"/>
      <c r="E121" s="187"/>
      <c r="F121" s="281" t="s">
        <v>101</v>
      </c>
      <c r="G121" s="254"/>
      <c r="H121" s="255"/>
      <c r="I121" s="272" t="s">
        <v>54</v>
      </c>
      <c r="J121" s="273"/>
      <c r="K121" s="281"/>
      <c r="L121" s="282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/>
      <c r="G122" s="254"/>
      <c r="H122" s="255"/>
      <c r="I122" s="186" t="s">
        <v>53</v>
      </c>
      <c r="J122" s="193"/>
      <c r="K122" s="281"/>
      <c r="L122" s="282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/>
      <c r="G123" s="256"/>
      <c r="H123" s="420"/>
      <c r="I123" s="186" t="s">
        <v>75</v>
      </c>
      <c r="J123" s="193"/>
      <c r="K123" s="256"/>
      <c r="L123" s="256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/>
      <c r="G124" s="423"/>
      <c r="H124" s="424"/>
      <c r="I124" s="186"/>
      <c r="J124" s="193"/>
      <c r="K124" s="256"/>
      <c r="L124" s="256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239.99999999999994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239.99999999999994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 t="str">
        <f>A152</f>
        <v>нектар манго 0,75</v>
      </c>
      <c r="B136" s="326">
        <v>0.83333333333333337</v>
      </c>
      <c r="C136" s="326">
        <v>0.33333333333333331</v>
      </c>
      <c r="D136" s="322">
        <f>(C136-B136+(C136&lt;B136))*24*60</f>
        <v>720</v>
      </c>
      <c r="E136" s="328">
        <v>4000</v>
      </c>
      <c r="F136" s="330">
        <f>IF(E136=0,0,(F152/J118*60))</f>
        <v>360</v>
      </c>
      <c r="G136" s="320">
        <f>IF($K136=0,0,(K136*100)/(D136*$J$3/60))</f>
        <v>50</v>
      </c>
      <c r="H136" s="330">
        <f>P134+P141</f>
        <v>239.99999999999994</v>
      </c>
      <c r="I136" s="320">
        <f>D136-F136-P142</f>
        <v>105.00000000000006</v>
      </c>
      <c r="J136" s="322">
        <f>(D136-H136)/60*E136</f>
        <v>32000.000000000007</v>
      </c>
      <c r="K136" s="426">
        <f>F152</f>
        <v>24000</v>
      </c>
      <c r="L136" s="66">
        <f>IF($K136=0,0,K136/J136)</f>
        <v>0.74999999999999978</v>
      </c>
      <c r="N136" s="181" t="s">
        <v>19</v>
      </c>
      <c r="O136" s="181"/>
      <c r="P136" s="70">
        <f>SUM(U161:U172)</f>
        <v>15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15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-8000.0000000000073</v>
      </c>
      <c r="N137" s="181" t="s">
        <v>20</v>
      </c>
      <c r="O137" s="181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2"/>
    </row>
    <row r="138" spans="1:24" ht="17.25" customHeight="1">
      <c r="A138" s="307" t="str">
        <f>A153</f>
        <v>Морковь гранде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254.99999999999994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254.99999999999994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0.74999999999999978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32000.000000000007</v>
      </c>
      <c r="K149" s="168">
        <f>K136+K138+K140+K142+K144+K146</f>
        <v>24000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429" t="s">
        <v>220</v>
      </c>
      <c r="B152" s="430"/>
      <c r="C152" s="430"/>
      <c r="D152" s="430"/>
      <c r="E152" s="431"/>
      <c r="F152" s="15">
        <v>24000</v>
      </c>
      <c r="G152" s="146">
        <v>15876</v>
      </c>
      <c r="H152" s="1"/>
      <c r="I152" s="2"/>
      <c r="J152" s="3"/>
      <c r="K152" s="67">
        <f>G152</f>
        <v>15876</v>
      </c>
      <c r="L152" s="16"/>
      <c r="M152" s="28"/>
      <c r="V152" s="192"/>
      <c r="W152" s="192"/>
      <c r="X152" s="192"/>
    </row>
    <row r="153" spans="1:27" ht="13.5" customHeight="1" thickBot="1">
      <c r="A153" s="351" t="s">
        <v>219</v>
      </c>
      <c r="B153" s="352"/>
      <c r="C153" s="352"/>
      <c r="D153" s="352"/>
      <c r="E153" s="353"/>
      <c r="F153" s="15"/>
      <c r="G153" s="147">
        <v>1470</v>
      </c>
      <c r="H153" s="4"/>
      <c r="I153" s="5"/>
      <c r="J153" s="6"/>
      <c r="K153" s="67">
        <f t="shared" ref="K153:K157" si="25">G153</f>
        <v>1470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17346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нектар манго 0,75</v>
      </c>
      <c r="B162" s="77">
        <f>B136</f>
        <v>0.83333333333333337</v>
      </c>
      <c r="C162" s="77">
        <f>B162+1/24</f>
        <v>0.875</v>
      </c>
      <c r="D162" s="30"/>
      <c r="E162" s="177"/>
      <c r="F162" s="389" t="s">
        <v>107</v>
      </c>
      <c r="G162" s="390"/>
      <c r="H162" s="31" t="s">
        <v>45</v>
      </c>
      <c r="I162" s="32">
        <v>0.83333333333333337</v>
      </c>
      <c r="J162" s="32">
        <v>0.84027777777777779</v>
      </c>
      <c r="K162" s="83">
        <f>(J162-I162+(J162&lt;I162))*24*60</f>
        <v>9.9999999999999645</v>
      </c>
      <c r="L162" s="391"/>
      <c r="M162" s="392"/>
      <c r="N162" s="393"/>
      <c r="O162" s="90" t="str">
        <f t="shared" ref="O162:O206" si="26">IF(H162=$V$5,$F$122,"")</f>
        <v/>
      </c>
      <c r="P162" s="177"/>
      <c r="Q162" s="34"/>
      <c r="R162" s="20"/>
      <c r="S162" s="87">
        <f>IF($H162="ПЛАНОВЫЕ",$K162,0)</f>
        <v>9.9999999999999645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176"/>
      <c r="F163" s="394" t="s">
        <v>103</v>
      </c>
      <c r="G163" s="395"/>
      <c r="H163" s="38" t="s">
        <v>45</v>
      </c>
      <c r="I163" s="39">
        <v>0.84027777777777779</v>
      </c>
      <c r="J163" s="39">
        <v>0.84722222222222221</v>
      </c>
      <c r="K163" s="84">
        <f t="shared" ref="K163:K226" si="27">(J163-I163+(J163&lt;I163))*24*60</f>
        <v>9.9999999999999645</v>
      </c>
      <c r="L163" s="396"/>
      <c r="M163" s="397"/>
      <c r="N163" s="398"/>
      <c r="O163" s="91" t="str">
        <f t="shared" si="26"/>
        <v/>
      </c>
      <c r="P163" s="176"/>
      <c r="Q163" s="41"/>
      <c r="R163" s="20"/>
      <c r="S163" s="87">
        <f t="shared" ref="S163:S226" si="28">IF($H163="ПЛАНОВЫЕ",$K163,0)</f>
        <v>9.9999999999999645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76"/>
      <c r="F164" s="399" t="s">
        <v>130</v>
      </c>
      <c r="G164" s="399"/>
      <c r="H164" s="38" t="s">
        <v>45</v>
      </c>
      <c r="I164" s="39">
        <v>0.84722222222222221</v>
      </c>
      <c r="J164" s="39">
        <v>0.86805555555555547</v>
      </c>
      <c r="K164" s="84">
        <f t="shared" si="27"/>
        <v>29.999999999999893</v>
      </c>
      <c r="L164" s="396"/>
      <c r="M164" s="397"/>
      <c r="N164" s="398"/>
      <c r="O164" s="91" t="str">
        <f t="shared" si="26"/>
        <v/>
      </c>
      <c r="P164" s="176"/>
      <c r="Q164" s="41"/>
      <c r="R164" s="20"/>
      <c r="S164" s="87">
        <f t="shared" si="28"/>
        <v>29.999999999999893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76"/>
      <c r="F165" s="399" t="s">
        <v>121</v>
      </c>
      <c r="G165" s="399"/>
      <c r="H165" s="38" t="s">
        <v>45</v>
      </c>
      <c r="I165" s="39">
        <v>0.86805555555555547</v>
      </c>
      <c r="J165" s="39">
        <v>0</v>
      </c>
      <c r="K165" s="84">
        <f t="shared" si="27"/>
        <v>190.00000000000011</v>
      </c>
      <c r="L165" s="396"/>
      <c r="M165" s="397"/>
      <c r="N165" s="398"/>
      <c r="O165" s="91" t="str">
        <f t="shared" si="26"/>
        <v/>
      </c>
      <c r="P165" s="176"/>
      <c r="Q165" s="41"/>
      <c r="R165" s="20"/>
      <c r="S165" s="87">
        <f t="shared" si="28"/>
        <v>190.00000000000011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76"/>
      <c r="F166" s="399" t="s">
        <v>221</v>
      </c>
      <c r="G166" s="399"/>
      <c r="H166" s="38" t="s">
        <v>46</v>
      </c>
      <c r="I166" s="39">
        <v>0</v>
      </c>
      <c r="J166" s="39">
        <v>1.0416666666666666E-2</v>
      </c>
      <c r="K166" s="84">
        <f t="shared" si="27"/>
        <v>15</v>
      </c>
      <c r="L166" s="396" t="s">
        <v>222</v>
      </c>
      <c r="M166" s="397"/>
      <c r="N166" s="398"/>
      <c r="O166" s="91">
        <f t="shared" si="26"/>
        <v>0</v>
      </c>
      <c r="P166" s="176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15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76"/>
      <c r="F167" s="399"/>
      <c r="G167" s="399"/>
      <c r="H167" s="38"/>
      <c r="I167" s="39"/>
      <c r="J167" s="39"/>
      <c r="K167" s="84">
        <f t="shared" si="27"/>
        <v>0</v>
      </c>
      <c r="L167" s="396"/>
      <c r="M167" s="397"/>
      <c r="N167" s="398"/>
      <c r="O167" s="91" t="str">
        <f t="shared" si="26"/>
        <v/>
      </c>
      <c r="P167" s="176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/>
      <c r="G168" s="399"/>
      <c r="H168" s="38"/>
      <c r="I168" s="39"/>
      <c r="J168" s="39"/>
      <c r="K168" s="84">
        <f t="shared" si="27"/>
        <v>0</v>
      </c>
      <c r="L168" s="396"/>
      <c r="M168" s="397"/>
      <c r="N168" s="398"/>
      <c r="O168" s="91" t="str">
        <f t="shared" si="26"/>
        <v/>
      </c>
      <c r="P168" s="176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/>
      <c r="G169" s="395"/>
      <c r="H169" s="38"/>
      <c r="I169" s="39"/>
      <c r="J169" s="39"/>
      <c r="K169" s="84">
        <f t="shared" si="27"/>
        <v>0</v>
      </c>
      <c r="L169" s="396"/>
      <c r="M169" s="397"/>
      <c r="N169" s="398"/>
      <c r="O169" s="91" t="str">
        <f t="shared" si="26"/>
        <v/>
      </c>
      <c r="P169" s="17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 t="str">
        <f>A153</f>
        <v>Морковь гранде</v>
      </c>
      <c r="B174" s="77">
        <f>B138</f>
        <v>0</v>
      </c>
      <c r="C174" s="77">
        <f>B174+1/24</f>
        <v>4.1666666666666664E-2</v>
      </c>
      <c r="D174" s="30"/>
      <c r="E174" s="177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176"/>
      <c r="F175" s="394"/>
      <c r="G175" s="395"/>
      <c r="H175" s="38"/>
      <c r="I175" s="39"/>
      <c r="J175" s="39"/>
      <c r="K175" s="84">
        <f t="shared" si="27"/>
        <v>0</v>
      </c>
      <c r="L175" s="396"/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76"/>
      <c r="F176" s="399"/>
      <c r="G176" s="399"/>
      <c r="H176" s="38"/>
      <c r="I176" s="39"/>
      <c r="J176" s="39"/>
      <c r="K176" s="84">
        <f t="shared" si="27"/>
        <v>0</v>
      </c>
      <c r="L176" s="396"/>
      <c r="M176" s="397"/>
      <c r="N176" s="398"/>
      <c r="O176" s="91" t="str">
        <f t="shared" si="26"/>
        <v/>
      </c>
      <c r="P176" s="176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176"/>
      <c r="F177" s="399"/>
      <c r="G177" s="399"/>
      <c r="H177" s="38"/>
      <c r="I177" s="39"/>
      <c r="J177" s="39"/>
      <c r="K177" s="84">
        <f t="shared" si="27"/>
        <v>0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176"/>
      <c r="F178" s="399"/>
      <c r="G178" s="399"/>
      <c r="H178" s="38"/>
      <c r="I178" s="39"/>
      <c r="J178" s="39"/>
      <c r="K178" s="84">
        <f t="shared" si="27"/>
        <v>0</v>
      </c>
      <c r="L178" s="396"/>
      <c r="M178" s="397"/>
      <c r="N178" s="398"/>
      <c r="O178" s="91" t="str">
        <f t="shared" si="26"/>
        <v/>
      </c>
      <c r="P178" s="176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176"/>
      <c r="F179" s="399"/>
      <c r="G179" s="399"/>
      <c r="H179" s="38"/>
      <c r="I179" s="39"/>
      <c r="J179" s="39"/>
      <c r="K179" s="84">
        <f t="shared" si="27"/>
        <v>0</v>
      </c>
      <c r="L179" s="396"/>
      <c r="M179" s="397"/>
      <c r="N179" s="398"/>
      <c r="O179" s="91" t="str">
        <f t="shared" si="26"/>
        <v/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84">
        <f t="shared" si="27"/>
        <v>0</v>
      </c>
      <c r="L180" s="396"/>
      <c r="M180" s="397"/>
      <c r="N180" s="398"/>
      <c r="O180" s="91" t="str">
        <f t="shared" si="26"/>
        <v/>
      </c>
      <c r="P180" s="17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239.99999999999994</v>
      </c>
      <c r="T229" s="88">
        <f t="shared" si="45"/>
        <v>0</v>
      </c>
      <c r="U229" s="88">
        <f t="shared" si="45"/>
        <v>15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254.99999999999994</v>
      </c>
      <c r="AB229" s="35"/>
    </row>
  </sheetData>
  <customSheetViews>
    <customSheetView guid="{37036B61-4D89-4D9A-BB9E-9EE85ACB2295}" scale="80" fitToPage="1" hiddenRows="1" topLeftCell="A34">
      <selection activeCell="L177" sqref="L177:N182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23">
      <selection activeCell="H179" sqref="H179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23">
      <selection activeCell="H179" sqref="H179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813" priority="15" stopIfTrue="1">
      <formula>LEN(TRIM(A37))=0</formula>
    </cfRule>
  </conditionalFormatting>
  <conditionalFormatting sqref="A152:F157">
    <cfRule type="containsBlanks" dxfId="812" priority="7" stopIfTrue="1">
      <formula>LEN(TRIM(A152))=0</formula>
    </cfRule>
  </conditionalFormatting>
  <conditionalFormatting sqref="B21:C32">
    <cfRule type="containsBlanks" dxfId="811" priority="17" stopIfTrue="1">
      <formula>LEN(TRIM(B21))=0</formula>
    </cfRule>
  </conditionalFormatting>
  <conditionalFormatting sqref="B136:C147">
    <cfRule type="containsBlanks" dxfId="810" priority="57" stopIfTrue="1">
      <formula>LEN(TRIM(B136))=0</formula>
    </cfRule>
  </conditionalFormatting>
  <conditionalFormatting sqref="D54:F55 H54:J55 D56:J58">
    <cfRule type="containsBlanks" dxfId="809" priority="75" stopIfTrue="1">
      <formula>LEN(TRIM(D54))=0</formula>
    </cfRule>
  </conditionalFormatting>
  <conditionalFormatting sqref="D169:F170">
    <cfRule type="containsBlanks" dxfId="808" priority="52" stopIfTrue="1">
      <formula>LEN(TRIM(D169))=0</formula>
    </cfRule>
  </conditionalFormatting>
  <conditionalFormatting sqref="D59:G65 D66:F67 D68:J69">
    <cfRule type="containsBlanks" dxfId="807" priority="74" stopIfTrue="1">
      <formula>LEN(TRIM(D59))=0</formula>
    </cfRule>
  </conditionalFormatting>
  <conditionalFormatting sqref="D70:G76 D77:F78 D79:J80">
    <cfRule type="containsBlanks" dxfId="806" priority="73" stopIfTrue="1">
      <formula>LEN(TRIM(D70))=0</formula>
    </cfRule>
  </conditionalFormatting>
  <conditionalFormatting sqref="D81:G87 D88:F89 D90:J91">
    <cfRule type="containsBlanks" dxfId="805" priority="72" stopIfTrue="1">
      <formula>LEN(TRIM(D81))=0</formula>
    </cfRule>
  </conditionalFormatting>
  <conditionalFormatting sqref="D162:G168">
    <cfRule type="containsBlanks" dxfId="804" priority="5" stopIfTrue="1">
      <formula>LEN(TRIM(D162))=0</formula>
    </cfRule>
  </conditionalFormatting>
  <conditionalFormatting sqref="D171:G180 D181:F182">
    <cfRule type="containsBlanks" dxfId="803" priority="51" stopIfTrue="1">
      <formula>LEN(TRIM(D171))=0</formula>
    </cfRule>
  </conditionalFormatting>
  <conditionalFormatting sqref="D183:G191 D192:F193">
    <cfRule type="containsBlanks" dxfId="802" priority="50" stopIfTrue="1">
      <formula>LEN(TRIM(D183))=0</formula>
    </cfRule>
  </conditionalFormatting>
  <conditionalFormatting sqref="D194:G202 D203:F204 D205:J206">
    <cfRule type="containsBlanks" dxfId="801" priority="49" stopIfTrue="1">
      <formula>LEN(TRIM(D194))=0</formula>
    </cfRule>
  </conditionalFormatting>
  <conditionalFormatting sqref="D47:J53">
    <cfRule type="containsBlanks" dxfId="800" priority="13" stopIfTrue="1">
      <formula>LEN(TRIM(D47))=0</formula>
    </cfRule>
  </conditionalFormatting>
  <conditionalFormatting sqref="E21:E32">
    <cfRule type="containsBlanks" dxfId="799" priority="79" stopIfTrue="1">
      <formula>LEN(TRIM(E21))=0</formula>
    </cfRule>
  </conditionalFormatting>
  <conditionalFormatting sqref="E136:E147">
    <cfRule type="containsBlanks" dxfId="798" priority="56" stopIfTrue="1">
      <formula>LEN(TRIM(E136))=0</formula>
    </cfRule>
  </conditionalFormatting>
  <conditionalFormatting sqref="F5:H13">
    <cfRule type="containsBlanks" dxfId="797" priority="21" stopIfTrue="1">
      <formula>LEN(TRIM(F5))=0</formula>
    </cfRule>
  </conditionalFormatting>
  <conditionalFormatting sqref="F120:H128">
    <cfRule type="containsBlanks" dxfId="796" priority="10" stopIfTrue="1">
      <formula>LEN(TRIM(F120))=0</formula>
    </cfRule>
  </conditionalFormatting>
  <conditionalFormatting sqref="G38:G42">
    <cfRule type="containsBlanks" dxfId="795" priority="22" stopIfTrue="1">
      <formula>LEN(TRIM(G38))=0</formula>
    </cfRule>
  </conditionalFormatting>
  <conditionalFormatting sqref="H59:J67">
    <cfRule type="containsBlanks" dxfId="794" priority="34" stopIfTrue="1">
      <formula>LEN(TRIM(H59))=0</formula>
    </cfRule>
  </conditionalFormatting>
  <conditionalFormatting sqref="H70:J78">
    <cfRule type="containsBlanks" dxfId="793" priority="33" stopIfTrue="1">
      <formula>LEN(TRIM(H70))=0</formula>
    </cfRule>
  </conditionalFormatting>
  <conditionalFormatting sqref="H81:J89">
    <cfRule type="containsBlanks" dxfId="792" priority="32" stopIfTrue="1">
      <formula>LEN(TRIM(H81))=0</formula>
    </cfRule>
  </conditionalFormatting>
  <conditionalFormatting sqref="H162:J204">
    <cfRule type="containsBlanks" dxfId="791" priority="1" stopIfTrue="1">
      <formula>LEN(TRIM(H162))=0</formula>
    </cfRule>
  </conditionalFormatting>
  <conditionalFormatting sqref="K5:L13">
    <cfRule type="containsBlanks" dxfId="790" priority="19" stopIfTrue="1">
      <formula>LEN(TRIM(K5))=0</formula>
    </cfRule>
  </conditionalFormatting>
  <conditionalFormatting sqref="K120:L128">
    <cfRule type="containsBlanks" dxfId="789" priority="9" stopIfTrue="1">
      <formula>LEN(TRIM(K120))=0</formula>
    </cfRule>
  </conditionalFormatting>
  <conditionalFormatting sqref="L47:L91">
    <cfRule type="containsBlanks" dxfId="788" priority="11" stopIfTrue="1">
      <formula>LEN(TRIM(L47))=0</formula>
    </cfRule>
  </conditionalFormatting>
  <conditionalFormatting sqref="L162:L206">
    <cfRule type="containsBlanks" dxfId="787" priority="4" stopIfTrue="1">
      <formula>LEN(TRIM(L162))=0</formula>
    </cfRule>
  </conditionalFormatting>
  <conditionalFormatting sqref="O163:O228">
    <cfRule type="containsBlanks" dxfId="786" priority="36" stopIfTrue="1">
      <formula>LEN(TRIM(O163))=0</formula>
    </cfRule>
  </conditionalFormatting>
  <conditionalFormatting sqref="O47:Q51 O52:O113">
    <cfRule type="containsBlanks" dxfId="785" priority="71" stopIfTrue="1">
      <formula>LEN(TRIM(O47))=0</formula>
    </cfRule>
  </conditionalFormatting>
  <conditionalFormatting sqref="O162:Q162">
    <cfRule type="containsBlanks" dxfId="784" priority="47" stopIfTrue="1">
      <formula>LEN(TRIM(O162))=0</formula>
    </cfRule>
  </conditionalFormatting>
  <conditionalFormatting sqref="P52:Q91">
    <cfRule type="containsBlanks" dxfId="783" priority="62" stopIfTrue="1">
      <formula>LEN(TRIM(P52))=0</formula>
    </cfRule>
  </conditionalFormatting>
  <conditionalFormatting sqref="P163:Q206">
    <cfRule type="containsBlanks" dxfId="782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C946286E-EA2D-4A36-84B0-8A219AA19339}">
      <formula1>$V$3:$V$17</formula1>
    </dataValidation>
    <dataValidation type="list" showInputMessage="1" showErrorMessage="1" sqref="H68:H69 H79:H80 H90:H91 H101:H102 H112:H113 H216:H217 H227:H228 H205:H206 H183:H184 H194:H195" xr:uid="{03238E77-ED86-4597-B46E-DC2C7038C9DB}">
      <formula1>$V$3:$V$5</formula1>
    </dataValidation>
    <dataValidation type="list" showInputMessage="1" showErrorMessage="1" sqref="H47:H49 H162:H164" xr:uid="{A6C08991-8CAD-4D68-B984-D56DD997020F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outlinePr summaryBelow="0"/>
    <pageSetUpPr fitToPage="1"/>
  </sheetPr>
  <dimension ref="A1:AB229"/>
  <sheetViews>
    <sheetView topLeftCell="A14" zoomScale="70" zoomScaleNormal="70" workbookViewId="0">
      <selection activeCell="H51" sqref="F49:H51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72526.666666666657</v>
      </c>
      <c r="H3" s="93">
        <f>SUM(K21:K32)+SUM(K136:K147)</f>
        <v>64770</v>
      </c>
      <c r="I3" s="14" t="s">
        <v>56</v>
      </c>
      <c r="J3" s="95">
        <v>4600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 t="s">
        <v>223</v>
      </c>
      <c r="G5" s="270"/>
      <c r="H5" s="271"/>
      <c r="I5" s="272" t="s">
        <v>73</v>
      </c>
      <c r="J5" s="273"/>
      <c r="K5" s="269"/>
      <c r="L5" s="274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186" t="s">
        <v>7</v>
      </c>
      <c r="B6" s="187"/>
      <c r="C6" s="187"/>
      <c r="D6" s="187"/>
      <c r="E6" s="193"/>
      <c r="F6" s="281" t="s">
        <v>224</v>
      </c>
      <c r="G6" s="254"/>
      <c r="H6" s="255"/>
      <c r="I6" s="272" t="s">
        <v>54</v>
      </c>
      <c r="J6" s="273"/>
      <c r="K6" s="281"/>
      <c r="L6" s="282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/>
      <c r="G7" s="254"/>
      <c r="H7" s="255"/>
      <c r="I7" s="186" t="s">
        <v>53</v>
      </c>
      <c r="J7" s="193"/>
      <c r="K7" s="281"/>
      <c r="L7" s="282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253"/>
      <c r="G8" s="254"/>
      <c r="H8" s="255"/>
      <c r="I8" s="186" t="s">
        <v>75</v>
      </c>
      <c r="J8" s="193"/>
      <c r="K8" s="256"/>
      <c r="L8" s="256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300"/>
      <c r="G9" s="301"/>
      <c r="H9" s="302"/>
      <c r="I9" s="186"/>
      <c r="J9" s="193"/>
      <c r="K9" s="256"/>
      <c r="L9" s="256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49.999999999999979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49.999999999999979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2"/>
    </row>
    <row r="21" spans="1:24" ht="17.25" customHeight="1">
      <c r="A21" s="307" t="str">
        <f>A37</f>
        <v>Манго Мамина дача 0,75</v>
      </c>
      <c r="B21" s="326">
        <v>0.33333333333333331</v>
      </c>
      <c r="C21" s="326">
        <v>0.83333333333333337</v>
      </c>
      <c r="D21" s="322">
        <f>(C21-B21+(C21&lt;B21))*24*60</f>
        <v>720</v>
      </c>
      <c r="E21" s="328">
        <v>4600</v>
      </c>
      <c r="F21" s="330">
        <f>IF(E21=0,0,(F37/J3*60))</f>
        <v>423.91304347826087</v>
      </c>
      <c r="G21" s="320">
        <f>IF($K21=0,0,(K21*100)/(D21*$J$3/60))</f>
        <v>58.876811594202898</v>
      </c>
      <c r="H21" s="330">
        <f>P19+P26</f>
        <v>267.99999999999994</v>
      </c>
      <c r="I21" s="320">
        <f>D21-F21-P27</f>
        <v>23.086956521739125</v>
      </c>
      <c r="J21" s="322">
        <f>(D21-H21)/60*E21</f>
        <v>34653.333333333336</v>
      </c>
      <c r="K21" s="324">
        <f>F37</f>
        <v>32500</v>
      </c>
      <c r="L21" s="66">
        <f>IF($K21=0,0,K21/J21)</f>
        <v>0.93786071565986906</v>
      </c>
      <c r="N21" s="181" t="s">
        <v>19</v>
      </c>
      <c r="O21" s="181"/>
      <c r="P21" s="70">
        <f>SUM(U46:U57)</f>
        <v>5.0000000000000622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5.0000000000000622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-2153.3333333333358</v>
      </c>
      <c r="N22" s="181" t="s">
        <v>20</v>
      </c>
      <c r="O22" s="18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2"/>
      <c r="X22" s="192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181" t="s">
        <v>27</v>
      </c>
      <c r="O23" s="181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217.99999999999994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217.99999999999994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273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273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0.93786071565986906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34653.333333333336</v>
      </c>
      <c r="K34" s="168">
        <f>K21+K23+K25+K27+K29+K31</f>
        <v>32500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 t="s">
        <v>225</v>
      </c>
      <c r="B37" s="352"/>
      <c r="C37" s="352"/>
      <c r="D37" s="352"/>
      <c r="E37" s="353"/>
      <c r="F37" s="15">
        <v>32500</v>
      </c>
      <c r="G37" s="146">
        <v>40068</v>
      </c>
      <c r="H37" s="1"/>
      <c r="I37" s="2"/>
      <c r="J37" s="3"/>
      <c r="K37" s="67">
        <f>G37</f>
        <v>40068</v>
      </c>
      <c r="L37" s="16"/>
      <c r="M37" s="28"/>
      <c r="V37" s="192"/>
      <c r="W37" s="192"/>
      <c r="X37" s="192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2"/>
      <c r="W38" s="192"/>
      <c r="X38" s="192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40068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Манго Мамина дача 0,75</v>
      </c>
      <c r="B47" s="77">
        <f>B21</f>
        <v>0.33333333333333331</v>
      </c>
      <c r="C47" s="77">
        <f>B47+1/24</f>
        <v>0.375</v>
      </c>
      <c r="D47" s="30"/>
      <c r="E47" s="177"/>
      <c r="F47" s="389" t="s">
        <v>226</v>
      </c>
      <c r="G47" s="390"/>
      <c r="H47" s="38" t="s">
        <v>51</v>
      </c>
      <c r="I47" s="32">
        <v>0.33333333333333331</v>
      </c>
      <c r="J47" s="32">
        <v>0.36805555555555558</v>
      </c>
      <c r="K47" s="83">
        <f>(J47-I47+(J47&lt;I47))*24*60</f>
        <v>50.000000000000064</v>
      </c>
      <c r="L47" s="391" t="s">
        <v>227</v>
      </c>
      <c r="M47" s="392"/>
      <c r="N47" s="393"/>
      <c r="O47" s="90" t="str">
        <f t="shared" ref="O47:O110" si="3">IF(H47=$V$5,$F$7,"")</f>
        <v/>
      </c>
      <c r="P47" s="177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50.000000000000064</v>
      </c>
      <c r="AB47" s="35"/>
    </row>
    <row r="48" spans="1:28" s="36" customFormat="1" ht="29.25" customHeight="1" thickBot="1">
      <c r="A48" s="387"/>
      <c r="B48" s="78">
        <f>C47</f>
        <v>0.375</v>
      </c>
      <c r="C48" s="78">
        <f>B48+1/24</f>
        <v>0.41666666666666669</v>
      </c>
      <c r="D48" s="37"/>
      <c r="E48" s="176"/>
      <c r="F48" s="394" t="s">
        <v>228</v>
      </c>
      <c r="G48" s="395"/>
      <c r="H48" s="38" t="s">
        <v>46</v>
      </c>
      <c r="I48" s="39">
        <v>0.39583333333333331</v>
      </c>
      <c r="J48" s="39">
        <v>0.39930555555555558</v>
      </c>
      <c r="K48" s="84">
        <f t="shared" ref="K48:K111" si="4">(J48-I48+(J48&lt;I48))*24*60</f>
        <v>5.0000000000000622</v>
      </c>
      <c r="L48" s="396" t="s">
        <v>229</v>
      </c>
      <c r="M48" s="397"/>
      <c r="N48" s="398"/>
      <c r="O48" s="91">
        <f t="shared" si="3"/>
        <v>0</v>
      </c>
      <c r="P48" s="176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5.0000000000000622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 thickBo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76"/>
      <c r="F49" s="399" t="s">
        <v>173</v>
      </c>
      <c r="G49" s="399"/>
      <c r="H49" s="31" t="s">
        <v>45</v>
      </c>
      <c r="I49" s="39">
        <v>0.41666666666666669</v>
      </c>
      <c r="J49" s="39">
        <v>0.4236111111111111</v>
      </c>
      <c r="K49" s="84">
        <f t="shared" si="4"/>
        <v>9.9999999999999645</v>
      </c>
      <c r="L49" s="396"/>
      <c r="M49" s="397"/>
      <c r="N49" s="398"/>
      <c r="O49" s="91" t="str">
        <f t="shared" si="3"/>
        <v/>
      </c>
      <c r="P49" s="176"/>
      <c r="Q49" s="41"/>
      <c r="R49" s="20"/>
      <c r="S49" s="87">
        <f t="shared" si="5"/>
        <v>9.9999999999999645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 thickBot="1">
      <c r="A50" s="387"/>
      <c r="B50" s="78">
        <f t="shared" si="13"/>
        <v>0.45833333333333337</v>
      </c>
      <c r="C50" s="78">
        <f t="shared" si="14"/>
        <v>0.5</v>
      </c>
      <c r="D50" s="37"/>
      <c r="E50" s="176"/>
      <c r="F50" s="399" t="s">
        <v>174</v>
      </c>
      <c r="G50" s="399"/>
      <c r="H50" s="31" t="s">
        <v>45</v>
      </c>
      <c r="I50" s="39">
        <v>0.4236111111111111</v>
      </c>
      <c r="J50" s="39">
        <v>0.43055555555555558</v>
      </c>
      <c r="K50" s="84">
        <f t="shared" si="4"/>
        <v>10.000000000000044</v>
      </c>
      <c r="L50" s="396"/>
      <c r="M50" s="397"/>
      <c r="N50" s="398"/>
      <c r="O50" s="91" t="str">
        <f t="shared" si="3"/>
        <v/>
      </c>
      <c r="P50" s="176"/>
      <c r="Q50" s="41"/>
      <c r="R50" s="20"/>
      <c r="S50" s="87">
        <f t="shared" si="5"/>
        <v>10.000000000000044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 thickBot="1">
      <c r="A51" s="387"/>
      <c r="B51" s="78">
        <f t="shared" si="13"/>
        <v>0.5</v>
      </c>
      <c r="C51" s="78">
        <f t="shared" si="14"/>
        <v>0.54166666666666663</v>
      </c>
      <c r="D51" s="37"/>
      <c r="E51" s="176"/>
      <c r="F51" s="399" t="s">
        <v>175</v>
      </c>
      <c r="G51" s="399"/>
      <c r="H51" s="31" t="s">
        <v>45</v>
      </c>
      <c r="I51" s="39">
        <v>0.43055555555555558</v>
      </c>
      <c r="J51" s="39">
        <v>0.4513888888888889</v>
      </c>
      <c r="K51" s="84">
        <f t="shared" si="4"/>
        <v>29.999999999999972</v>
      </c>
      <c r="L51" s="396"/>
      <c r="M51" s="397"/>
      <c r="N51" s="398"/>
      <c r="O51" s="91" t="str">
        <f t="shared" si="3"/>
        <v/>
      </c>
      <c r="P51" s="176"/>
      <c r="Q51" s="41"/>
      <c r="R51" s="20"/>
      <c r="S51" s="87">
        <f t="shared" si="5"/>
        <v>29.999999999999972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 thickBo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176"/>
      <c r="F52" s="389" t="s">
        <v>226</v>
      </c>
      <c r="G52" s="390"/>
      <c r="H52" s="38" t="s">
        <v>51</v>
      </c>
      <c r="I52" s="39">
        <v>0.6166666666666667</v>
      </c>
      <c r="J52" s="39">
        <v>0.62569444444444444</v>
      </c>
      <c r="K52" s="84">
        <f t="shared" si="4"/>
        <v>12.999999999999954</v>
      </c>
      <c r="L52" s="396"/>
      <c r="M52" s="397"/>
      <c r="N52" s="398"/>
      <c r="O52" s="91" t="str">
        <f t="shared" si="3"/>
        <v/>
      </c>
      <c r="P52" s="176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12.999999999999954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 t="s">
        <v>230</v>
      </c>
      <c r="G53" s="399"/>
      <c r="H53" s="38" t="s">
        <v>51</v>
      </c>
      <c r="I53" s="39">
        <v>0.72569444444444453</v>
      </c>
      <c r="J53" s="39">
        <v>0.83333333333333337</v>
      </c>
      <c r="K53" s="84">
        <f t="shared" si="4"/>
        <v>154.99999999999994</v>
      </c>
      <c r="L53" s="391" t="s">
        <v>237</v>
      </c>
      <c r="M53" s="392"/>
      <c r="N53" s="393"/>
      <c r="O53" s="91" t="str">
        <f t="shared" si="3"/>
        <v/>
      </c>
      <c r="P53" s="176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154.99999999999994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4"/>
      <c r="G54" s="395"/>
      <c r="H54" s="38"/>
      <c r="I54" s="39"/>
      <c r="J54" s="39"/>
      <c r="K54" s="84">
        <f t="shared" si="4"/>
        <v>0</v>
      </c>
      <c r="L54" s="396"/>
      <c r="M54" s="397"/>
      <c r="N54" s="398"/>
      <c r="O54" s="91" t="str">
        <f t="shared" si="3"/>
        <v/>
      </c>
      <c r="P54" s="17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4"/>
      <c r="G55" s="395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177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176"/>
      <c r="F60" s="394"/>
      <c r="G60" s="395"/>
      <c r="H60" s="38"/>
      <c r="I60" s="39"/>
      <c r="J60" s="39"/>
      <c r="K60" s="84">
        <f t="shared" si="4"/>
        <v>0</v>
      </c>
      <c r="L60" s="396"/>
      <c r="M60" s="397"/>
      <c r="N60" s="398"/>
      <c r="O60" s="91" t="str">
        <f t="shared" si="3"/>
        <v/>
      </c>
      <c r="P60" s="176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76"/>
      <c r="F61" s="399"/>
      <c r="G61" s="399"/>
      <c r="H61" s="38"/>
      <c r="I61" s="39"/>
      <c r="J61" s="39"/>
      <c r="K61" s="84">
        <f t="shared" si="4"/>
        <v>0</v>
      </c>
      <c r="L61" s="396"/>
      <c r="M61" s="397"/>
      <c r="N61" s="398"/>
      <c r="O61" s="91" t="str">
        <f t="shared" si="3"/>
        <v/>
      </c>
      <c r="P61" s="176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176"/>
      <c r="F62" s="399"/>
      <c r="G62" s="399"/>
      <c r="H62" s="38"/>
      <c r="I62" s="39"/>
      <c r="J62" s="39"/>
      <c r="K62" s="84">
        <f t="shared" si="4"/>
        <v>0</v>
      </c>
      <c r="L62" s="396"/>
      <c r="M62" s="397"/>
      <c r="N62" s="398"/>
      <c r="O62" s="91" t="str">
        <f t="shared" si="3"/>
        <v/>
      </c>
      <c r="P62" s="176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176"/>
      <c r="F63" s="399"/>
      <c r="G63" s="399"/>
      <c r="H63" s="38"/>
      <c r="I63" s="39"/>
      <c r="J63" s="39"/>
      <c r="K63" s="84">
        <f t="shared" si="4"/>
        <v>0</v>
      </c>
      <c r="L63" s="396"/>
      <c r="M63" s="397"/>
      <c r="N63" s="398"/>
      <c r="O63" s="91" t="str">
        <f t="shared" si="3"/>
        <v/>
      </c>
      <c r="P63" s="176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176"/>
      <c r="F64" s="399"/>
      <c r="G64" s="399"/>
      <c r="H64" s="38"/>
      <c r="I64" s="39"/>
      <c r="J64" s="39"/>
      <c r="K64" s="84">
        <f t="shared" si="4"/>
        <v>0</v>
      </c>
      <c r="L64" s="396"/>
      <c r="M64" s="397"/>
      <c r="N64" s="398"/>
      <c r="O64" s="91" t="str">
        <f t="shared" si="3"/>
        <v/>
      </c>
      <c r="P64" s="17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84">
        <f t="shared" si="4"/>
        <v>0</v>
      </c>
      <c r="L65" s="396"/>
      <c r="M65" s="397"/>
      <c r="N65" s="398"/>
      <c r="O65" s="91" t="str">
        <f t="shared" si="3"/>
        <v/>
      </c>
      <c r="P65" s="176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84">
        <f t="shared" si="4"/>
        <v>0</v>
      </c>
      <c r="L66" s="396"/>
      <c r="M66" s="397"/>
      <c r="N66" s="398"/>
      <c r="O66" s="91" t="str">
        <f t="shared" si="3"/>
        <v/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77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49.999999999999979</v>
      </c>
      <c r="T114" s="88">
        <f t="shared" si="22"/>
        <v>0</v>
      </c>
      <c r="U114" s="88">
        <f t="shared" si="22"/>
        <v>5.0000000000000622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217.99999999999994</v>
      </c>
      <c r="AA114" s="89">
        <f>SUM(S114:Z114)</f>
        <v>273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4600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156</v>
      </c>
      <c r="G120" s="270"/>
      <c r="H120" s="271"/>
      <c r="I120" s="272" t="s">
        <v>73</v>
      </c>
      <c r="J120" s="273"/>
      <c r="K120" s="269" t="s">
        <v>231</v>
      </c>
      <c r="L120" s="274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186" t="s">
        <v>7</v>
      </c>
      <c r="B121" s="187"/>
      <c r="C121" s="187"/>
      <c r="D121" s="187"/>
      <c r="E121" s="187"/>
      <c r="F121" s="281" t="s">
        <v>158</v>
      </c>
      <c r="G121" s="254"/>
      <c r="H121" s="255"/>
      <c r="I121" s="272" t="s">
        <v>54</v>
      </c>
      <c r="J121" s="273"/>
      <c r="K121" s="281" t="s">
        <v>232</v>
      </c>
      <c r="L121" s="282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/>
      <c r="G122" s="254"/>
      <c r="H122" s="255"/>
      <c r="I122" s="186" t="s">
        <v>53</v>
      </c>
      <c r="J122" s="193"/>
      <c r="K122" s="281" t="s">
        <v>161</v>
      </c>
      <c r="L122" s="282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 t="s">
        <v>159</v>
      </c>
      <c r="G123" s="256"/>
      <c r="H123" s="420"/>
      <c r="I123" s="186" t="s">
        <v>75</v>
      </c>
      <c r="J123" s="193"/>
      <c r="K123" s="256" t="s">
        <v>162</v>
      </c>
      <c r="L123" s="256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 t="s">
        <v>163</v>
      </c>
      <c r="G124" s="423"/>
      <c r="H124" s="424"/>
      <c r="I124" s="186"/>
      <c r="J124" s="193"/>
      <c r="K124" s="256"/>
      <c r="L124" s="256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49.999999999999986</v>
      </c>
      <c r="Q134" s="70">
        <f>SUM(S174:S184)</f>
        <v>74.000000000000028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124.00000000000001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 t="str">
        <f>A152</f>
        <v>Манго мамина дача 0,75</v>
      </c>
      <c r="B136" s="326">
        <v>0.83333333333333337</v>
      </c>
      <c r="C136" s="326">
        <v>0</v>
      </c>
      <c r="D136" s="322">
        <f>(C136-B136+(C136&lt;B136))*24*60</f>
        <v>239.99999999999994</v>
      </c>
      <c r="E136" s="328">
        <v>4600</v>
      </c>
      <c r="F136" s="330">
        <f>IF(E136=0,0,(F152/J118*60))</f>
        <v>88.643478260869571</v>
      </c>
      <c r="G136" s="320">
        <f>IF($K136=0,0,(K136*100)/(D136*$J$3/60))</f>
        <v>36.934782608695663</v>
      </c>
      <c r="H136" s="330">
        <f>P134+P141</f>
        <v>109.99999999999993</v>
      </c>
      <c r="I136" s="320">
        <f>D136-F136-P142</f>
        <v>41.356521739130429</v>
      </c>
      <c r="J136" s="322">
        <f>(D136-H136)/60*E136</f>
        <v>9966.6666666666661</v>
      </c>
      <c r="K136" s="426">
        <f>F152</f>
        <v>6796</v>
      </c>
      <c r="L136" s="66">
        <f>IF($K136=0,0,K136/J136)</f>
        <v>0.68187290969899672</v>
      </c>
      <c r="N136" s="181" t="s">
        <v>19</v>
      </c>
      <c r="O136" s="181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-3170.6666666666661</v>
      </c>
      <c r="N137" s="181" t="s">
        <v>20</v>
      </c>
      <c r="O137" s="181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2"/>
    </row>
    <row r="138" spans="1:24" ht="17.25" customHeight="1">
      <c r="A138" s="307" t="str">
        <f>A153</f>
        <v>Персик мамина дача 0,75</v>
      </c>
      <c r="B138" s="326">
        <v>0</v>
      </c>
      <c r="C138" s="326">
        <v>0.33333333333333331</v>
      </c>
      <c r="D138" s="322">
        <f>(C138-B138+(C138&lt;B138))*24*60</f>
        <v>480</v>
      </c>
      <c r="E138" s="328">
        <v>4600</v>
      </c>
      <c r="F138" s="330">
        <f>IF(E138=0,0,(F153/J118*60))</f>
        <v>332.26956521739129</v>
      </c>
      <c r="G138" s="320">
        <f>IF($K138=0,0,(K138*100)/(D138*$J$3/60))</f>
        <v>69.222826086956516</v>
      </c>
      <c r="H138" s="330">
        <f>Q134+Q141</f>
        <v>116.00000000000003</v>
      </c>
      <c r="I138" s="320">
        <f>D138-F138-Q142</f>
        <v>31.730434782608683</v>
      </c>
      <c r="J138" s="322">
        <f>(D138-H138)/60*E138</f>
        <v>27906.666666666664</v>
      </c>
      <c r="K138" s="426">
        <f>F153</f>
        <v>25474</v>
      </c>
      <c r="L138" s="68">
        <f>IF($K138=0,0,K138/J138)</f>
        <v>0.91282847587195426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-2432.6666666666642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59.999999999999943</v>
      </c>
      <c r="Q141" s="70">
        <f>SUM(Z173:Z183)</f>
        <v>42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101.99999999999994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109.99999999999993</v>
      </c>
      <c r="Q142" s="71">
        <f t="shared" si="24"/>
        <v>116.00000000000003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225.99999999999994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0.85205069530012334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37873.333333333328</v>
      </c>
      <c r="K149" s="168">
        <f>K136+K138+K140+K142+K144+K146</f>
        <v>32270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429" t="s">
        <v>233</v>
      </c>
      <c r="B152" s="430"/>
      <c r="C152" s="430"/>
      <c r="D152" s="430"/>
      <c r="E152" s="431"/>
      <c r="F152" s="15">
        <v>6796</v>
      </c>
      <c r="G152" s="146">
        <v>7326</v>
      </c>
      <c r="H152" s="1"/>
      <c r="I152" s="2"/>
      <c r="J152" s="3"/>
      <c r="K152" s="67">
        <f>G152</f>
        <v>7326</v>
      </c>
      <c r="L152" s="16"/>
      <c r="M152" s="28"/>
      <c r="V152" s="192"/>
      <c r="W152" s="192"/>
      <c r="X152" s="192"/>
    </row>
    <row r="153" spans="1:27" ht="13.5" customHeight="1" thickBot="1">
      <c r="A153" s="351" t="s">
        <v>234</v>
      </c>
      <c r="B153" s="352"/>
      <c r="C153" s="352"/>
      <c r="D153" s="352"/>
      <c r="E153" s="353"/>
      <c r="F153" s="15">
        <v>25474</v>
      </c>
      <c r="G153" s="147">
        <v>18144</v>
      </c>
      <c r="H153" s="4"/>
      <c r="I153" s="5"/>
      <c r="J153" s="6"/>
      <c r="K153" s="67">
        <f t="shared" ref="K153:K157" si="25">G153</f>
        <v>18144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25470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Манго мамина дача 0,75</v>
      </c>
      <c r="B162" s="77">
        <f>B136</f>
        <v>0.83333333333333337</v>
      </c>
      <c r="C162" s="77">
        <f>B162+1/24</f>
        <v>0.875</v>
      </c>
      <c r="D162" s="30"/>
      <c r="E162" s="177"/>
      <c r="F162" s="389" t="s">
        <v>235</v>
      </c>
      <c r="G162" s="390"/>
      <c r="H162" s="38" t="s">
        <v>51</v>
      </c>
      <c r="I162" s="32">
        <v>0.83333333333333337</v>
      </c>
      <c r="J162" s="32">
        <v>0.875</v>
      </c>
      <c r="K162" s="83">
        <f>(J162-I162+(J162&lt;I162))*24*60</f>
        <v>59.999999999999943</v>
      </c>
      <c r="L162" s="391" t="s">
        <v>240</v>
      </c>
      <c r="M162" s="392"/>
      <c r="N162" s="393"/>
      <c r="O162" s="90" t="str">
        <f t="shared" ref="O162:O206" si="26">IF(H162=$V$5,$F$122,"")</f>
        <v/>
      </c>
      <c r="P162" s="177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59.999999999999943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176"/>
      <c r="F163" s="394" t="s">
        <v>236</v>
      </c>
      <c r="G163" s="395"/>
      <c r="H163" s="38" t="s">
        <v>45</v>
      </c>
      <c r="I163" s="39">
        <v>0.96527777777777779</v>
      </c>
      <c r="J163" s="39">
        <v>0</v>
      </c>
      <c r="K163" s="84">
        <f t="shared" ref="K163:K226" si="27">(J163-I163+(J163&lt;I163))*24*60</f>
        <v>49.999999999999986</v>
      </c>
      <c r="L163" s="396"/>
      <c r="M163" s="397"/>
      <c r="N163" s="398"/>
      <c r="O163" s="91" t="str">
        <f t="shared" si="26"/>
        <v/>
      </c>
      <c r="P163" s="176"/>
      <c r="Q163" s="41"/>
      <c r="R163" s="20"/>
      <c r="S163" s="87">
        <f t="shared" ref="S163:S226" si="28">IF($H163="ПЛАНОВЫЕ",$K163,0)</f>
        <v>49.999999999999986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76"/>
      <c r="F164" s="394"/>
      <c r="G164" s="395"/>
      <c r="H164" s="38"/>
      <c r="I164" s="39"/>
      <c r="J164" s="39"/>
      <c r="K164" s="84">
        <f t="shared" si="27"/>
        <v>0</v>
      </c>
      <c r="L164" s="396"/>
      <c r="M164" s="397"/>
      <c r="N164" s="398"/>
      <c r="O164" s="91" t="str">
        <f t="shared" si="26"/>
        <v/>
      </c>
      <c r="P164" s="176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76"/>
      <c r="F165" s="394"/>
      <c r="G165" s="395"/>
      <c r="H165" s="38"/>
      <c r="I165" s="39"/>
      <c r="J165" s="39"/>
      <c r="K165" s="84">
        <f t="shared" si="27"/>
        <v>0</v>
      </c>
      <c r="L165" s="396"/>
      <c r="M165" s="397"/>
      <c r="N165" s="398"/>
      <c r="O165" s="91" t="str">
        <f t="shared" si="26"/>
        <v/>
      </c>
      <c r="P165" s="176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76"/>
      <c r="F166" s="399"/>
      <c r="G166" s="399"/>
      <c r="H166" s="38"/>
      <c r="I166" s="39"/>
      <c r="J166" s="39"/>
      <c r="K166" s="84">
        <f t="shared" si="27"/>
        <v>0</v>
      </c>
      <c r="L166" s="396"/>
      <c r="M166" s="397"/>
      <c r="N166" s="398"/>
      <c r="O166" s="91" t="str">
        <f t="shared" si="26"/>
        <v/>
      </c>
      <c r="P166" s="176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76"/>
      <c r="F167" s="399"/>
      <c r="G167" s="399"/>
      <c r="H167" s="38"/>
      <c r="I167" s="39"/>
      <c r="J167" s="39"/>
      <c r="K167" s="84">
        <f t="shared" si="27"/>
        <v>0</v>
      </c>
      <c r="L167" s="396"/>
      <c r="M167" s="397"/>
      <c r="N167" s="398"/>
      <c r="O167" s="91" t="str">
        <f t="shared" si="26"/>
        <v/>
      </c>
      <c r="P167" s="176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/>
      <c r="G168" s="399"/>
      <c r="H168" s="38"/>
      <c r="I168" s="39"/>
      <c r="J168" s="39"/>
      <c r="K168" s="84">
        <f t="shared" si="27"/>
        <v>0</v>
      </c>
      <c r="L168" s="396"/>
      <c r="M168" s="397"/>
      <c r="N168" s="398"/>
      <c r="O168" s="91" t="str">
        <f t="shared" si="26"/>
        <v/>
      </c>
      <c r="P168" s="176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/>
      <c r="G169" s="395"/>
      <c r="H169" s="38"/>
      <c r="I169" s="39"/>
      <c r="J169" s="39"/>
      <c r="K169" s="84">
        <f t="shared" si="27"/>
        <v>0</v>
      </c>
      <c r="L169" s="396"/>
      <c r="M169" s="397"/>
      <c r="N169" s="398"/>
      <c r="O169" s="91" t="str">
        <f t="shared" si="26"/>
        <v/>
      </c>
      <c r="P169" s="17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 t="str">
        <f>A153</f>
        <v>Персик мамина дача 0,75</v>
      </c>
      <c r="B174" s="77">
        <f>B138</f>
        <v>0</v>
      </c>
      <c r="C174" s="77">
        <f>B174+1/24</f>
        <v>4.1666666666666664E-2</v>
      </c>
      <c r="D174" s="30"/>
      <c r="E174" s="177"/>
      <c r="F174" s="389" t="s">
        <v>226</v>
      </c>
      <c r="G174" s="390"/>
      <c r="H174" s="38" t="s">
        <v>51</v>
      </c>
      <c r="I174" s="32">
        <v>0</v>
      </c>
      <c r="J174" s="32">
        <v>2.9166666666666664E-2</v>
      </c>
      <c r="K174" s="83">
        <f t="shared" si="27"/>
        <v>42</v>
      </c>
      <c r="L174" s="391" t="s">
        <v>238</v>
      </c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42</v>
      </c>
      <c r="AB174" s="35"/>
    </row>
    <row r="175" spans="1:28" s="36" customFormat="1" ht="29.25" customHeight="1" thickBot="1">
      <c r="A175" s="387"/>
      <c r="B175" s="78">
        <f>C174</f>
        <v>4.1666666666666664E-2</v>
      </c>
      <c r="C175" s="78">
        <f>B175+1/24</f>
        <v>8.3333333333333329E-2</v>
      </c>
      <c r="D175" s="37"/>
      <c r="E175" s="176"/>
      <c r="F175" s="394" t="s">
        <v>239</v>
      </c>
      <c r="G175" s="395"/>
      <c r="H175" s="38" t="s">
        <v>45</v>
      </c>
      <c r="I175" s="39">
        <v>2.9166666666666664E-2</v>
      </c>
      <c r="J175" s="39">
        <v>4.5833333333333337E-2</v>
      </c>
      <c r="K175" s="84">
        <f t="shared" si="27"/>
        <v>24.000000000000007</v>
      </c>
      <c r="L175" s="396"/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24.000000000000007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 thickBo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76"/>
      <c r="F176" s="399" t="s">
        <v>173</v>
      </c>
      <c r="G176" s="399"/>
      <c r="H176" s="31" t="s">
        <v>45</v>
      </c>
      <c r="I176" s="39">
        <v>8.3333333333333329E-2</v>
      </c>
      <c r="J176" s="39">
        <v>9.0277777777777776E-2</v>
      </c>
      <c r="K176" s="84">
        <f t="shared" si="27"/>
        <v>10.000000000000004</v>
      </c>
      <c r="L176" s="396"/>
      <c r="M176" s="397"/>
      <c r="N176" s="398"/>
      <c r="O176" s="91" t="str">
        <f t="shared" si="26"/>
        <v/>
      </c>
      <c r="P176" s="176"/>
      <c r="Q176" s="41"/>
      <c r="R176" s="20"/>
      <c r="S176" s="87">
        <f t="shared" si="28"/>
        <v>10.000000000000004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 thickBot="1">
      <c r="A177" s="387"/>
      <c r="B177" s="78">
        <f t="shared" si="38"/>
        <v>0.125</v>
      </c>
      <c r="C177" s="78">
        <f t="shared" si="39"/>
        <v>0.16666666666666666</v>
      </c>
      <c r="D177" s="37"/>
      <c r="E177" s="176"/>
      <c r="F177" s="399" t="s">
        <v>174</v>
      </c>
      <c r="G177" s="399"/>
      <c r="H177" s="31" t="s">
        <v>45</v>
      </c>
      <c r="I177" s="39">
        <v>9.0277777777777776E-2</v>
      </c>
      <c r="J177" s="39">
        <v>9.7222222222222224E-2</v>
      </c>
      <c r="K177" s="84">
        <f t="shared" si="27"/>
        <v>10.000000000000004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10.000000000000004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176"/>
      <c r="F178" s="399" t="s">
        <v>175</v>
      </c>
      <c r="G178" s="399"/>
      <c r="H178" s="31" t="s">
        <v>45</v>
      </c>
      <c r="I178" s="39">
        <v>9.7222222222222224E-2</v>
      </c>
      <c r="J178" s="39">
        <v>0.11805555555555557</v>
      </c>
      <c r="K178" s="84">
        <f t="shared" si="27"/>
        <v>30.000000000000014</v>
      </c>
      <c r="L178" s="396"/>
      <c r="M178" s="397"/>
      <c r="N178" s="398"/>
      <c r="O178" s="91" t="str">
        <f t="shared" si="26"/>
        <v/>
      </c>
      <c r="P178" s="176"/>
      <c r="Q178" s="41"/>
      <c r="R178" s="20"/>
      <c r="S178" s="87">
        <f t="shared" si="28"/>
        <v>30.000000000000014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176"/>
      <c r="F179" s="399"/>
      <c r="G179" s="399"/>
      <c r="H179" s="38"/>
      <c r="I179" s="39"/>
      <c r="J179" s="39"/>
      <c r="K179" s="84">
        <f t="shared" si="27"/>
        <v>0</v>
      </c>
      <c r="L179" s="396"/>
      <c r="M179" s="397"/>
      <c r="N179" s="398"/>
      <c r="O179" s="91" t="str">
        <f t="shared" si="26"/>
        <v/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84">
        <f t="shared" si="27"/>
        <v>0</v>
      </c>
      <c r="L180" s="396"/>
      <c r="M180" s="397"/>
      <c r="N180" s="398"/>
      <c r="O180" s="91" t="str">
        <f t="shared" si="26"/>
        <v/>
      </c>
      <c r="P180" s="17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124.00000000000001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101.99999999999994</v>
      </c>
      <c r="AA229" s="89">
        <f>SUM(S229:Z229)</f>
        <v>225.99999999999994</v>
      </c>
      <c r="AB229" s="35"/>
    </row>
  </sheetData>
  <customSheetViews>
    <customSheetView guid="{37036B61-4D89-4D9A-BB9E-9EE85ACB2295}" scale="80" fitToPage="1" hiddenRows="1" topLeftCell="A150">
      <selection activeCell="F184" sqref="F184:G184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>
      <selection activeCell="F181" sqref="F181:G181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>
      <selection activeCell="F181" sqref="F181:G181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781" priority="24" stopIfTrue="1">
      <formula>LEN(TRIM(A37))=0</formula>
    </cfRule>
  </conditionalFormatting>
  <conditionalFormatting sqref="A152:F157">
    <cfRule type="containsBlanks" dxfId="780" priority="16" stopIfTrue="1">
      <formula>LEN(TRIM(A152))=0</formula>
    </cfRule>
  </conditionalFormatting>
  <conditionalFormatting sqref="B21:C32">
    <cfRule type="containsBlanks" dxfId="779" priority="26" stopIfTrue="1">
      <formula>LEN(TRIM(B21))=0</formula>
    </cfRule>
  </conditionalFormatting>
  <conditionalFormatting sqref="B136:C147">
    <cfRule type="containsBlanks" dxfId="778" priority="66" stopIfTrue="1">
      <formula>LEN(TRIM(B136))=0</formula>
    </cfRule>
  </conditionalFormatting>
  <conditionalFormatting sqref="D54:F55 H54:J55 D56:J58">
    <cfRule type="containsBlanks" dxfId="777" priority="84" stopIfTrue="1">
      <formula>LEN(TRIM(D54))=0</formula>
    </cfRule>
  </conditionalFormatting>
  <conditionalFormatting sqref="D169:F170">
    <cfRule type="containsBlanks" dxfId="776" priority="61" stopIfTrue="1">
      <formula>LEN(TRIM(D169))=0</formula>
    </cfRule>
  </conditionalFormatting>
  <conditionalFormatting sqref="D59:G65 D66:F67 D68:J69">
    <cfRule type="containsBlanks" dxfId="775" priority="83" stopIfTrue="1">
      <formula>LEN(TRIM(D59))=0</formula>
    </cfRule>
  </conditionalFormatting>
  <conditionalFormatting sqref="D70:G76 D77:F78 D79:J80">
    <cfRule type="containsBlanks" dxfId="774" priority="82" stopIfTrue="1">
      <formula>LEN(TRIM(D70))=0</formula>
    </cfRule>
  </conditionalFormatting>
  <conditionalFormatting sqref="D81:G87 D88:F89 D90:J91">
    <cfRule type="containsBlanks" dxfId="773" priority="81" stopIfTrue="1">
      <formula>LEN(TRIM(D81))=0</formula>
    </cfRule>
  </conditionalFormatting>
  <conditionalFormatting sqref="D162:G168">
    <cfRule type="containsBlanks" dxfId="772" priority="14" stopIfTrue="1">
      <formula>LEN(TRIM(D162))=0</formula>
    </cfRule>
  </conditionalFormatting>
  <conditionalFormatting sqref="D171:G175 D179:G180 D181:F182">
    <cfRule type="containsBlanks" dxfId="771" priority="60" stopIfTrue="1">
      <formula>LEN(TRIM(D171))=0</formula>
    </cfRule>
  </conditionalFormatting>
  <conditionalFormatting sqref="D183:G191 D192:F193">
    <cfRule type="containsBlanks" dxfId="770" priority="59" stopIfTrue="1">
      <formula>LEN(TRIM(D183))=0</formula>
    </cfRule>
  </conditionalFormatting>
  <conditionalFormatting sqref="D194:G202 D203:F204 D205:J206">
    <cfRule type="containsBlanks" dxfId="769" priority="58" stopIfTrue="1">
      <formula>LEN(TRIM(D194))=0</formula>
    </cfRule>
  </conditionalFormatting>
  <conditionalFormatting sqref="D47:J53">
    <cfRule type="containsBlanks" dxfId="768" priority="3" stopIfTrue="1">
      <formula>LEN(TRIM(D47))=0</formula>
    </cfRule>
  </conditionalFormatting>
  <conditionalFormatting sqref="D176:J178">
    <cfRule type="containsBlanks" dxfId="767" priority="6" stopIfTrue="1">
      <formula>LEN(TRIM(D176))=0</formula>
    </cfRule>
  </conditionalFormatting>
  <conditionalFormatting sqref="E21:E32">
    <cfRule type="containsBlanks" dxfId="766" priority="88" stopIfTrue="1">
      <formula>LEN(TRIM(E21))=0</formula>
    </cfRule>
  </conditionalFormatting>
  <conditionalFormatting sqref="E136:E147">
    <cfRule type="containsBlanks" dxfId="765" priority="65" stopIfTrue="1">
      <formula>LEN(TRIM(E136))=0</formula>
    </cfRule>
  </conditionalFormatting>
  <conditionalFormatting sqref="F5:H13">
    <cfRule type="containsBlanks" dxfId="764" priority="30" stopIfTrue="1">
      <formula>LEN(TRIM(F5))=0</formula>
    </cfRule>
  </conditionalFormatting>
  <conditionalFormatting sqref="F120:H128">
    <cfRule type="containsBlanks" dxfId="763" priority="19" stopIfTrue="1">
      <formula>LEN(TRIM(F120))=0</formula>
    </cfRule>
  </conditionalFormatting>
  <conditionalFormatting sqref="G38:G42">
    <cfRule type="containsBlanks" dxfId="762" priority="31" stopIfTrue="1">
      <formula>LEN(TRIM(G38))=0</formula>
    </cfRule>
  </conditionalFormatting>
  <conditionalFormatting sqref="H59:J67">
    <cfRule type="containsBlanks" dxfId="761" priority="43" stopIfTrue="1">
      <formula>LEN(TRIM(H59))=0</formula>
    </cfRule>
  </conditionalFormatting>
  <conditionalFormatting sqref="H70:J78">
    <cfRule type="containsBlanks" dxfId="760" priority="42" stopIfTrue="1">
      <formula>LEN(TRIM(H70))=0</formula>
    </cfRule>
  </conditionalFormatting>
  <conditionalFormatting sqref="H81:J89">
    <cfRule type="containsBlanks" dxfId="759" priority="41" stopIfTrue="1">
      <formula>LEN(TRIM(H81))=0</formula>
    </cfRule>
  </conditionalFormatting>
  <conditionalFormatting sqref="H162:J175">
    <cfRule type="containsBlanks" dxfId="758" priority="2" stopIfTrue="1">
      <formula>LEN(TRIM(H162))=0</formula>
    </cfRule>
  </conditionalFormatting>
  <conditionalFormatting sqref="H179:J204">
    <cfRule type="containsBlanks" dxfId="757" priority="10" stopIfTrue="1">
      <formula>LEN(TRIM(H179))=0</formula>
    </cfRule>
  </conditionalFormatting>
  <conditionalFormatting sqref="K5:L13">
    <cfRule type="containsBlanks" dxfId="756" priority="28" stopIfTrue="1">
      <formula>LEN(TRIM(K5))=0</formula>
    </cfRule>
  </conditionalFormatting>
  <conditionalFormatting sqref="K120:L128">
    <cfRule type="containsBlanks" dxfId="755" priority="18" stopIfTrue="1">
      <formula>LEN(TRIM(K120))=0</formula>
    </cfRule>
  </conditionalFormatting>
  <conditionalFormatting sqref="L47:L91">
    <cfRule type="containsBlanks" dxfId="754" priority="1" stopIfTrue="1">
      <formula>LEN(TRIM(L47))=0</formula>
    </cfRule>
  </conditionalFormatting>
  <conditionalFormatting sqref="L162:L206">
    <cfRule type="containsBlanks" dxfId="753" priority="13" stopIfTrue="1">
      <formula>LEN(TRIM(L162))=0</formula>
    </cfRule>
  </conditionalFormatting>
  <conditionalFormatting sqref="O163:O228">
    <cfRule type="containsBlanks" dxfId="752" priority="45" stopIfTrue="1">
      <formula>LEN(TRIM(O163))=0</formula>
    </cfRule>
  </conditionalFormatting>
  <conditionalFormatting sqref="O47:Q51 O52:O113">
    <cfRule type="containsBlanks" dxfId="751" priority="80" stopIfTrue="1">
      <formula>LEN(TRIM(O47))=0</formula>
    </cfRule>
  </conditionalFormatting>
  <conditionalFormatting sqref="O162:Q162">
    <cfRule type="containsBlanks" dxfId="750" priority="56" stopIfTrue="1">
      <formula>LEN(TRIM(O162))=0</formula>
    </cfRule>
  </conditionalFormatting>
  <conditionalFormatting sqref="P52:Q91">
    <cfRule type="containsBlanks" dxfId="749" priority="71" stopIfTrue="1">
      <formula>LEN(TRIM(P52))=0</formula>
    </cfRule>
  </conditionalFormatting>
  <conditionalFormatting sqref="P163:Q206">
    <cfRule type="containsBlanks" dxfId="748" priority="47" stopIfTrue="1">
      <formula>LEN(TRIM(P163))=0</formula>
    </cfRule>
  </conditionalFormatting>
  <dataValidations count="3">
    <dataValidation type="list" showInputMessage="1" showErrorMessage="1" sqref="H218:H226 H185:H193 H47 H196:H204 H103:H111 H81:H89 H70:H78 H92:H100 H207:H215 H162 H49:H67 H165:H182" xr:uid="{8605F6D6-CEC7-4C1A-96ED-4C3F0229D315}">
      <formula1>$V$3:$V$17</formula1>
    </dataValidation>
    <dataValidation type="list" showInputMessage="1" showErrorMessage="1" sqref="H68:H69 H79:H80 H90:H91 H101:H102 H112:H113 H216:H217 H227:H228 H205:H206 H183:H184 H194:H195" xr:uid="{7D444434-D5D0-4A70-A8D0-7E2CD48AD2AD}">
      <formula1>$V$3:$V$5</formula1>
    </dataValidation>
    <dataValidation type="list" showInputMessage="1" showErrorMessage="1" sqref="H48 H163:H164" xr:uid="{AC30E7E1-59CA-430D-9CCD-E5C369B03868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outlinePr summaryBelow="0"/>
    <pageSetUpPr fitToPage="1"/>
  </sheetPr>
  <dimension ref="A1:AB229"/>
  <sheetViews>
    <sheetView topLeftCell="A135" zoomScale="70" zoomScaleNormal="70" workbookViewId="0">
      <selection activeCell="F162" sqref="F162:G16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53650</v>
      </c>
      <c r="H3" s="93">
        <f>SUM(K21:K32)+SUM(K136:K147)</f>
        <v>26397</v>
      </c>
      <c r="I3" s="14" t="s">
        <v>56</v>
      </c>
      <c r="J3" s="95">
        <v>3700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 t="s">
        <v>223</v>
      </c>
      <c r="G5" s="270"/>
      <c r="H5" s="271"/>
      <c r="I5" s="272" t="s">
        <v>73</v>
      </c>
      <c r="J5" s="273"/>
      <c r="K5" s="269" t="s">
        <v>242</v>
      </c>
      <c r="L5" s="274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186" t="s">
        <v>7</v>
      </c>
      <c r="B6" s="187"/>
      <c r="C6" s="187"/>
      <c r="D6" s="187"/>
      <c r="E6" s="193"/>
      <c r="F6" s="281" t="s">
        <v>224</v>
      </c>
      <c r="G6" s="254"/>
      <c r="H6" s="255"/>
      <c r="I6" s="272" t="s">
        <v>54</v>
      </c>
      <c r="J6" s="273"/>
      <c r="K6" s="281" t="s">
        <v>243</v>
      </c>
      <c r="L6" s="282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 t="s">
        <v>160</v>
      </c>
      <c r="G7" s="254"/>
      <c r="H7" s="255"/>
      <c r="I7" s="186" t="s">
        <v>53</v>
      </c>
      <c r="J7" s="193"/>
      <c r="K7" s="281" t="s">
        <v>244</v>
      </c>
      <c r="L7" s="282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253" t="s">
        <v>241</v>
      </c>
      <c r="G8" s="254"/>
      <c r="H8" s="255"/>
      <c r="I8" s="186" t="s">
        <v>75</v>
      </c>
      <c r="J8" s="193"/>
      <c r="K8" s="256"/>
      <c r="L8" s="256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300" t="s">
        <v>114</v>
      </c>
      <c r="G9" s="301"/>
      <c r="H9" s="302"/>
      <c r="I9" s="186"/>
      <c r="J9" s="193"/>
      <c r="K9" s="256"/>
      <c r="L9" s="256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440.00000000000028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440.00000000000028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2"/>
    </row>
    <row r="21" spans="1:24" ht="17.25" customHeight="1">
      <c r="A21" s="307" t="str">
        <f>A37</f>
        <v>Манго Баринофф</v>
      </c>
      <c r="B21" s="326">
        <v>0.33333333333333331</v>
      </c>
      <c r="C21" s="326">
        <v>0.83333333333333337</v>
      </c>
      <c r="D21" s="322">
        <f>(C21-B21+(C21&lt;B21))*24*60</f>
        <v>720</v>
      </c>
      <c r="E21" s="328">
        <v>3700</v>
      </c>
      <c r="F21" s="330">
        <f>IF(E21=0,0,(F37/J3*60))</f>
        <v>129.40540540540542</v>
      </c>
      <c r="G21" s="320">
        <f>IF($K21=0,0,(K21*100)/(D21*$J$3/60))</f>
        <v>17.972972972972972</v>
      </c>
      <c r="H21" s="330">
        <f>P19+P26</f>
        <v>520.00000000000011</v>
      </c>
      <c r="I21" s="320">
        <f>D21-F21-P27</f>
        <v>-4.405405405405304</v>
      </c>
      <c r="J21" s="322">
        <f>(D21-H21)/60*E21</f>
        <v>12333.333333333325</v>
      </c>
      <c r="K21" s="324">
        <f>F37</f>
        <v>7980</v>
      </c>
      <c r="L21" s="66">
        <f>IF($K21=0,0,K21/J21)</f>
        <v>0.64702702702702752</v>
      </c>
      <c r="N21" s="181" t="s">
        <v>19</v>
      </c>
      <c r="O21" s="181"/>
      <c r="P21" s="70">
        <f>SUM(U46:U57)</f>
        <v>74.99999999999973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74.99999999999973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-4353.3333333333248</v>
      </c>
      <c r="N22" s="181" t="s">
        <v>20</v>
      </c>
      <c r="O22" s="18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2"/>
      <c r="X22" s="192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181" t="s">
        <v>27</v>
      </c>
      <c r="O23" s="181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79.999999999999872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79.999999999999872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594.99999999999989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594.99999999999989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0.64702702702702752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12333.333333333325</v>
      </c>
      <c r="K34" s="168">
        <f>K21+K23+K25+K27+K29+K31</f>
        <v>7980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 t="s">
        <v>245</v>
      </c>
      <c r="B37" s="352"/>
      <c r="C37" s="352"/>
      <c r="D37" s="352"/>
      <c r="E37" s="353"/>
      <c r="F37" s="15">
        <v>7980</v>
      </c>
      <c r="G37" s="146">
        <v>3024</v>
      </c>
      <c r="H37" s="1"/>
      <c r="I37" s="2"/>
      <c r="J37" s="3"/>
      <c r="K37" s="67">
        <f>G37</f>
        <v>3024</v>
      </c>
      <c r="L37" s="16"/>
      <c r="M37" s="28"/>
      <c r="V37" s="192"/>
      <c r="W37" s="192"/>
      <c r="X37" s="192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2"/>
      <c r="W38" s="192"/>
      <c r="X38" s="192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3024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Манго Баринофф</v>
      </c>
      <c r="B47" s="77">
        <f>B21</f>
        <v>0.33333333333333331</v>
      </c>
      <c r="C47" s="77">
        <f>B47+1/24</f>
        <v>0.375</v>
      </c>
      <c r="D47" s="30"/>
      <c r="E47" s="177"/>
      <c r="F47" s="389" t="s">
        <v>246</v>
      </c>
      <c r="G47" s="390"/>
      <c r="H47" s="31" t="s">
        <v>45</v>
      </c>
      <c r="I47" s="32">
        <v>0.33333333333333331</v>
      </c>
      <c r="J47" s="32">
        <v>0.54166666666666663</v>
      </c>
      <c r="K47" s="83">
        <f>(J47-I47+(J47&lt;I47))*24*60</f>
        <v>300</v>
      </c>
      <c r="L47" s="391"/>
      <c r="M47" s="392"/>
      <c r="N47" s="393"/>
      <c r="O47" s="90" t="str">
        <f t="shared" ref="O47:O110" si="3">IF(H47=$V$5,$F$7,"")</f>
        <v/>
      </c>
      <c r="P47" s="177"/>
      <c r="Q47" s="34"/>
      <c r="R47" s="20"/>
      <c r="S47" s="87">
        <f>IF($H47="ПЛАНОВЫЕ",$K47,0)</f>
        <v>300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0.375</v>
      </c>
      <c r="C48" s="78">
        <f>B48+1/24</f>
        <v>0.41666666666666669</v>
      </c>
      <c r="D48" s="37"/>
      <c r="E48" s="176"/>
      <c r="F48" s="394" t="s">
        <v>247</v>
      </c>
      <c r="G48" s="395"/>
      <c r="H48" s="38" t="s">
        <v>45</v>
      </c>
      <c r="I48" s="39">
        <v>0.54166666666666663</v>
      </c>
      <c r="J48" s="39">
        <v>0.625</v>
      </c>
      <c r="K48" s="84">
        <f t="shared" ref="K48:K111" si="4">(J48-I48+(J48&lt;I48))*24*60</f>
        <v>120.00000000000006</v>
      </c>
      <c r="L48" s="396"/>
      <c r="M48" s="397"/>
      <c r="N48" s="398"/>
      <c r="O48" s="91" t="str">
        <f t="shared" si="3"/>
        <v/>
      </c>
      <c r="P48" s="176"/>
      <c r="Q48" s="41"/>
      <c r="R48" s="20"/>
      <c r="S48" s="87">
        <f t="shared" ref="S48:S111" si="5">IF($H48="ПЛАНОВЫЕ",$K48,0)</f>
        <v>120.00000000000006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76"/>
      <c r="F49" s="399" t="s">
        <v>189</v>
      </c>
      <c r="G49" s="399"/>
      <c r="H49" s="38" t="s">
        <v>51</v>
      </c>
      <c r="I49" s="39">
        <v>0.625</v>
      </c>
      <c r="J49" s="39">
        <v>0.68055555555555547</v>
      </c>
      <c r="K49" s="84">
        <f t="shared" si="4"/>
        <v>79.999999999999872</v>
      </c>
      <c r="L49" s="396" t="s">
        <v>235</v>
      </c>
      <c r="M49" s="397"/>
      <c r="N49" s="398"/>
      <c r="O49" s="91" t="str">
        <f t="shared" si="3"/>
        <v/>
      </c>
      <c r="P49" s="176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79.999999999999872</v>
      </c>
      <c r="AB49" s="35"/>
    </row>
    <row r="50" spans="1:28" s="36" customFormat="1" ht="29.25" customHeight="1">
      <c r="A50" s="387"/>
      <c r="B50" s="78">
        <f t="shared" si="13"/>
        <v>0.45833333333333337</v>
      </c>
      <c r="C50" s="78">
        <f t="shared" si="14"/>
        <v>0.5</v>
      </c>
      <c r="D50" s="37"/>
      <c r="E50" s="176"/>
      <c r="F50" s="399" t="s">
        <v>248</v>
      </c>
      <c r="G50" s="399"/>
      <c r="H50" s="38" t="s">
        <v>45</v>
      </c>
      <c r="I50" s="39">
        <v>0.68055555555555547</v>
      </c>
      <c r="J50" s="39">
        <v>0.69444444444444453</v>
      </c>
      <c r="K50" s="84">
        <f t="shared" si="4"/>
        <v>20.000000000000249</v>
      </c>
      <c r="L50" s="396"/>
      <c r="M50" s="397"/>
      <c r="N50" s="398"/>
      <c r="O50" s="91" t="str">
        <f t="shared" si="3"/>
        <v/>
      </c>
      <c r="P50" s="176"/>
      <c r="Q50" s="41"/>
      <c r="R50" s="20"/>
      <c r="S50" s="87">
        <f t="shared" si="5"/>
        <v>20.000000000000249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176"/>
      <c r="F51" s="399" t="s">
        <v>249</v>
      </c>
      <c r="G51" s="399"/>
      <c r="H51" s="38" t="s">
        <v>46</v>
      </c>
      <c r="I51" s="39">
        <v>0.72152777777777777</v>
      </c>
      <c r="J51" s="39">
        <v>0.73263888888888884</v>
      </c>
      <c r="K51" s="84">
        <f t="shared" si="4"/>
        <v>15.999999999999943</v>
      </c>
      <c r="L51" s="396"/>
      <c r="M51" s="397"/>
      <c r="N51" s="398"/>
      <c r="O51" s="91" t="str">
        <f t="shared" si="3"/>
        <v>Никишова</v>
      </c>
      <c r="P51" s="176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15.999999999999943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176"/>
      <c r="F52" s="399" t="s">
        <v>250</v>
      </c>
      <c r="G52" s="399"/>
      <c r="H52" s="38" t="s">
        <v>46</v>
      </c>
      <c r="I52" s="39">
        <v>0.73611111111111116</v>
      </c>
      <c r="J52" s="39">
        <v>0.76388888888888884</v>
      </c>
      <c r="K52" s="84">
        <f t="shared" si="4"/>
        <v>39.999999999999858</v>
      </c>
      <c r="L52" s="396" t="s">
        <v>251</v>
      </c>
      <c r="M52" s="397"/>
      <c r="N52" s="398"/>
      <c r="O52" s="91" t="str">
        <f t="shared" si="3"/>
        <v>Никишова</v>
      </c>
      <c r="P52" s="176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39.999999999999858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 t="s">
        <v>252</v>
      </c>
      <c r="G53" s="399"/>
      <c r="H53" s="38" t="s">
        <v>46</v>
      </c>
      <c r="I53" s="39">
        <v>0.78472222222222221</v>
      </c>
      <c r="J53" s="39">
        <v>0.79791666666666661</v>
      </c>
      <c r="K53" s="84">
        <f t="shared" si="4"/>
        <v>18.999999999999932</v>
      </c>
      <c r="L53" s="396" t="s">
        <v>253</v>
      </c>
      <c r="M53" s="397"/>
      <c r="N53" s="398"/>
      <c r="O53" s="91" t="str">
        <f t="shared" si="3"/>
        <v>Никишова</v>
      </c>
      <c r="P53" s="176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18.999999999999932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4"/>
      <c r="G54" s="395"/>
      <c r="H54" s="38"/>
      <c r="I54" s="39"/>
      <c r="J54" s="39"/>
      <c r="K54" s="84">
        <f t="shared" si="4"/>
        <v>0</v>
      </c>
      <c r="L54" s="396"/>
      <c r="M54" s="397"/>
      <c r="N54" s="398"/>
      <c r="O54" s="91" t="str">
        <f t="shared" si="3"/>
        <v/>
      </c>
      <c r="P54" s="17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4"/>
      <c r="G55" s="395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177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176"/>
      <c r="F60" s="394"/>
      <c r="G60" s="395"/>
      <c r="H60" s="38"/>
      <c r="I60" s="39"/>
      <c r="J60" s="39"/>
      <c r="K60" s="84">
        <f t="shared" si="4"/>
        <v>0</v>
      </c>
      <c r="L60" s="396"/>
      <c r="M60" s="397"/>
      <c r="N60" s="398"/>
      <c r="O60" s="91" t="str">
        <f t="shared" si="3"/>
        <v/>
      </c>
      <c r="P60" s="176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76"/>
      <c r="F61" s="399"/>
      <c r="G61" s="399"/>
      <c r="H61" s="38"/>
      <c r="I61" s="39"/>
      <c r="J61" s="39"/>
      <c r="K61" s="84">
        <f t="shared" si="4"/>
        <v>0</v>
      </c>
      <c r="L61" s="396"/>
      <c r="M61" s="397"/>
      <c r="N61" s="398"/>
      <c r="O61" s="91" t="str">
        <f t="shared" si="3"/>
        <v/>
      </c>
      <c r="P61" s="176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176"/>
      <c r="F62" s="399"/>
      <c r="G62" s="399"/>
      <c r="H62" s="38"/>
      <c r="I62" s="39"/>
      <c r="J62" s="39"/>
      <c r="K62" s="84">
        <f t="shared" si="4"/>
        <v>0</v>
      </c>
      <c r="L62" s="396"/>
      <c r="M62" s="397"/>
      <c r="N62" s="398"/>
      <c r="O62" s="91" t="str">
        <f t="shared" si="3"/>
        <v/>
      </c>
      <c r="P62" s="176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176"/>
      <c r="F63" s="399"/>
      <c r="G63" s="399"/>
      <c r="H63" s="38"/>
      <c r="I63" s="39"/>
      <c r="J63" s="39"/>
      <c r="K63" s="84">
        <f t="shared" si="4"/>
        <v>0</v>
      </c>
      <c r="L63" s="396"/>
      <c r="M63" s="397"/>
      <c r="N63" s="398"/>
      <c r="O63" s="91" t="str">
        <f t="shared" si="3"/>
        <v/>
      </c>
      <c r="P63" s="176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176"/>
      <c r="F64" s="399"/>
      <c r="G64" s="399"/>
      <c r="H64" s="38"/>
      <c r="I64" s="39"/>
      <c r="J64" s="39"/>
      <c r="K64" s="84">
        <f t="shared" si="4"/>
        <v>0</v>
      </c>
      <c r="L64" s="396"/>
      <c r="M64" s="397"/>
      <c r="N64" s="398"/>
      <c r="O64" s="91" t="str">
        <f t="shared" si="3"/>
        <v/>
      </c>
      <c r="P64" s="17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84">
        <f t="shared" si="4"/>
        <v>0</v>
      </c>
      <c r="L65" s="396"/>
      <c r="M65" s="397"/>
      <c r="N65" s="398"/>
      <c r="O65" s="91" t="str">
        <f t="shared" si="3"/>
        <v/>
      </c>
      <c r="P65" s="176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84">
        <f t="shared" si="4"/>
        <v>0</v>
      </c>
      <c r="L66" s="396"/>
      <c r="M66" s="397"/>
      <c r="N66" s="398"/>
      <c r="O66" s="91" t="str">
        <f t="shared" si="3"/>
        <v/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77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440.00000000000028</v>
      </c>
      <c r="T114" s="88">
        <f t="shared" si="22"/>
        <v>0</v>
      </c>
      <c r="U114" s="88">
        <f t="shared" si="22"/>
        <v>74.99999999999973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79.999999999999872</v>
      </c>
      <c r="AA114" s="89">
        <f>SUM(S114:Z114)</f>
        <v>594.99999999999989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3700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156</v>
      </c>
      <c r="G120" s="270"/>
      <c r="H120" s="271"/>
      <c r="I120" s="272" t="s">
        <v>73</v>
      </c>
      <c r="J120" s="273"/>
      <c r="K120" s="269" t="s">
        <v>231</v>
      </c>
      <c r="L120" s="274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186" t="s">
        <v>7</v>
      </c>
      <c r="B121" s="187"/>
      <c r="C121" s="187"/>
      <c r="D121" s="187"/>
      <c r="E121" s="187"/>
      <c r="F121" s="281" t="s">
        <v>158</v>
      </c>
      <c r="G121" s="254"/>
      <c r="H121" s="255"/>
      <c r="I121" s="272" t="s">
        <v>54</v>
      </c>
      <c r="J121" s="273"/>
      <c r="K121" s="281" t="s">
        <v>254</v>
      </c>
      <c r="L121" s="282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/>
      <c r="G122" s="254"/>
      <c r="H122" s="255"/>
      <c r="I122" s="206" t="s">
        <v>53</v>
      </c>
      <c r="J122" s="207"/>
      <c r="K122" s="281" t="s">
        <v>161</v>
      </c>
      <c r="L122" s="282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 t="s">
        <v>159</v>
      </c>
      <c r="G123" s="256"/>
      <c r="H123" s="420"/>
      <c r="I123" s="206" t="s">
        <v>75</v>
      </c>
      <c r="J123" s="207"/>
      <c r="K123" s="256" t="s">
        <v>162</v>
      </c>
      <c r="L123" s="256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 t="s">
        <v>163</v>
      </c>
      <c r="G124" s="423"/>
      <c r="H124" s="424"/>
      <c r="I124" s="206"/>
      <c r="J124" s="207"/>
      <c r="K124" s="256"/>
      <c r="L124" s="256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49.999999999999822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49.999999999999822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 t="str">
        <f>A152</f>
        <v>Манго Баринофф 1,0</v>
      </c>
      <c r="B136" s="326">
        <v>0.83333333333333337</v>
      </c>
      <c r="C136" s="326">
        <v>0.33333333333333331</v>
      </c>
      <c r="D136" s="322">
        <f>(C136-B136+(C136&lt;B136))*24*60</f>
        <v>720</v>
      </c>
      <c r="E136" s="328">
        <v>3700</v>
      </c>
      <c r="F136" s="330">
        <f>IF(E136=0,0,(F152/J118*60))</f>
        <v>298.65405405405409</v>
      </c>
      <c r="G136" s="320">
        <f>IF($K136=0,0,(K136*100)/(D136*$J$3/60))</f>
        <v>41.479729729729726</v>
      </c>
      <c r="H136" s="330">
        <f>P134+P141</f>
        <v>49.999999999999822</v>
      </c>
      <c r="I136" s="320">
        <f>D136-F136-P142</f>
        <v>109.3459459459462</v>
      </c>
      <c r="J136" s="322">
        <f>(D136-H136)/60*E136</f>
        <v>41316.666666666679</v>
      </c>
      <c r="K136" s="426">
        <f>F152</f>
        <v>18417</v>
      </c>
      <c r="L136" s="66">
        <f>IF($K136=0,0,K136/J136)</f>
        <v>0.44575231948366262</v>
      </c>
      <c r="N136" s="181" t="s">
        <v>19</v>
      </c>
      <c r="O136" s="181"/>
      <c r="P136" s="70">
        <f>SUM(U161:U172)</f>
        <v>261.99999999999989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261.99999999999989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-22899.666666666679</v>
      </c>
      <c r="N137" s="181" t="s">
        <v>20</v>
      </c>
      <c r="O137" s="181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2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311.99999999999972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311.99999999999972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0.44575231948366262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41316.666666666679</v>
      </c>
      <c r="K149" s="168">
        <f>K136+K138+K140+K142+K144+K146</f>
        <v>18417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429" t="s">
        <v>255</v>
      </c>
      <c r="B152" s="430"/>
      <c r="C152" s="430"/>
      <c r="D152" s="430"/>
      <c r="E152" s="431"/>
      <c r="F152" s="15">
        <v>18417</v>
      </c>
      <c r="G152" s="146">
        <v>20772</v>
      </c>
      <c r="H152" s="1"/>
      <c r="I152" s="2"/>
      <c r="J152" s="3"/>
      <c r="K152" s="67">
        <f>G152</f>
        <v>20772</v>
      </c>
      <c r="L152" s="16"/>
      <c r="M152" s="28"/>
      <c r="V152" s="192"/>
      <c r="W152" s="192"/>
      <c r="X152" s="192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20772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 thickBot="1">
      <c r="A162" s="386" t="str">
        <f>A152</f>
        <v>Манго Баринофф 1,0</v>
      </c>
      <c r="B162" s="77">
        <f>B136</f>
        <v>0.83333333333333337</v>
      </c>
      <c r="C162" s="77">
        <f>B162+1/24</f>
        <v>0.875</v>
      </c>
      <c r="D162" s="30"/>
      <c r="E162" s="177"/>
      <c r="F162" s="399" t="s">
        <v>173</v>
      </c>
      <c r="G162" s="399"/>
      <c r="H162" s="31" t="s">
        <v>45</v>
      </c>
      <c r="I162" s="32">
        <v>0.83333333333333337</v>
      </c>
      <c r="J162" s="32">
        <v>0.84027777777777779</v>
      </c>
      <c r="K162" s="83">
        <f>(J162-I162+(J162&lt;I162))*24*60</f>
        <v>9.9999999999999645</v>
      </c>
      <c r="L162" s="391"/>
      <c r="M162" s="392"/>
      <c r="N162" s="393"/>
      <c r="O162" s="90" t="str">
        <f t="shared" ref="O162:O206" si="26">IF(H162=$V$5,$F$122,"")</f>
        <v/>
      </c>
      <c r="P162" s="177"/>
      <c r="Q162" s="34"/>
      <c r="R162" s="20"/>
      <c r="S162" s="87">
        <f>IF($H162="ПЛАНОВЫЕ",$K162,0)</f>
        <v>9.9999999999999645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 thickBot="1">
      <c r="A163" s="387"/>
      <c r="B163" s="78">
        <f>C162</f>
        <v>0.875</v>
      </c>
      <c r="C163" s="78">
        <f>B163+1/24</f>
        <v>0.91666666666666663</v>
      </c>
      <c r="D163" s="37"/>
      <c r="E163" s="176"/>
      <c r="F163" s="399" t="s">
        <v>174</v>
      </c>
      <c r="G163" s="399"/>
      <c r="H163" s="31" t="s">
        <v>45</v>
      </c>
      <c r="I163" s="39">
        <v>0.84027777777777779</v>
      </c>
      <c r="J163" s="39">
        <v>0.84722222222222221</v>
      </c>
      <c r="K163" s="84">
        <f t="shared" ref="K163:K226" si="27">(J163-I163+(J163&lt;I163))*24*60</f>
        <v>9.9999999999999645</v>
      </c>
      <c r="L163" s="396"/>
      <c r="M163" s="397"/>
      <c r="N163" s="398"/>
      <c r="O163" s="91" t="str">
        <f t="shared" si="26"/>
        <v/>
      </c>
      <c r="P163" s="176"/>
      <c r="Q163" s="41"/>
      <c r="R163" s="20"/>
      <c r="S163" s="87">
        <f t="shared" ref="S163:S226" si="28">IF($H163="ПЛАНОВЫЕ",$K163,0)</f>
        <v>9.9999999999999645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76"/>
      <c r="F164" s="399" t="s">
        <v>175</v>
      </c>
      <c r="G164" s="399"/>
      <c r="H164" s="31" t="s">
        <v>45</v>
      </c>
      <c r="I164" s="39">
        <v>0.84722222222222221</v>
      </c>
      <c r="J164" s="39">
        <v>0.86805555555555547</v>
      </c>
      <c r="K164" s="84">
        <f t="shared" si="27"/>
        <v>29.999999999999893</v>
      </c>
      <c r="L164" s="396"/>
      <c r="M164" s="397"/>
      <c r="N164" s="398"/>
      <c r="O164" s="91" t="str">
        <f t="shared" si="26"/>
        <v/>
      </c>
      <c r="P164" s="176"/>
      <c r="Q164" s="41"/>
      <c r="R164" s="20"/>
      <c r="S164" s="87">
        <f t="shared" si="28"/>
        <v>29.999999999999893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76"/>
      <c r="F165" s="399" t="s">
        <v>228</v>
      </c>
      <c r="G165" s="399"/>
      <c r="H165" s="38" t="s">
        <v>46</v>
      </c>
      <c r="I165" s="39">
        <v>0.89861111111111114</v>
      </c>
      <c r="J165" s="39">
        <v>9.0277777777777787E-3</v>
      </c>
      <c r="K165" s="84">
        <f t="shared" si="27"/>
        <v>158.99999999999991</v>
      </c>
      <c r="L165" s="396" t="s">
        <v>256</v>
      </c>
      <c r="M165" s="397"/>
      <c r="N165" s="398"/>
      <c r="O165" s="91">
        <f t="shared" si="26"/>
        <v>0</v>
      </c>
      <c r="P165" s="176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158.99999999999991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76"/>
      <c r="F166" s="399" t="s">
        <v>228</v>
      </c>
      <c r="G166" s="399"/>
      <c r="H166" s="38" t="s">
        <v>46</v>
      </c>
      <c r="I166" s="39">
        <v>4.1666666666666664E-2</v>
      </c>
      <c r="J166" s="39">
        <v>7.2916666666666671E-2</v>
      </c>
      <c r="K166" s="84">
        <f t="shared" si="27"/>
        <v>45.000000000000014</v>
      </c>
      <c r="L166" s="396" t="s">
        <v>257</v>
      </c>
      <c r="M166" s="397"/>
      <c r="N166" s="398"/>
      <c r="O166" s="91">
        <f t="shared" si="26"/>
        <v>0</v>
      </c>
      <c r="P166" s="176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45.000000000000014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76"/>
      <c r="F167" s="399" t="s">
        <v>258</v>
      </c>
      <c r="G167" s="399"/>
      <c r="H167" s="38" t="s">
        <v>46</v>
      </c>
      <c r="I167" s="39">
        <v>0.25833333333333336</v>
      </c>
      <c r="J167" s="39">
        <v>0.2986111111111111</v>
      </c>
      <c r="K167" s="84">
        <f t="shared" si="27"/>
        <v>57.999999999999957</v>
      </c>
      <c r="L167" s="396" t="s">
        <v>259</v>
      </c>
      <c r="M167" s="397"/>
      <c r="N167" s="398"/>
      <c r="O167" s="91">
        <f t="shared" si="26"/>
        <v>0</v>
      </c>
      <c r="P167" s="176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57.999999999999957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/>
      <c r="G168" s="399"/>
      <c r="H168" s="38"/>
      <c r="I168" s="39"/>
      <c r="J168" s="39"/>
      <c r="K168" s="84">
        <f t="shared" si="27"/>
        <v>0</v>
      </c>
      <c r="L168" s="396"/>
      <c r="M168" s="397"/>
      <c r="N168" s="398"/>
      <c r="O168" s="91" t="str">
        <f t="shared" si="26"/>
        <v/>
      </c>
      <c r="P168" s="176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/>
      <c r="G169" s="395"/>
      <c r="H169" s="38"/>
      <c r="I169" s="39"/>
      <c r="J169" s="39"/>
      <c r="K169" s="84">
        <f t="shared" si="27"/>
        <v>0</v>
      </c>
      <c r="L169" s="396"/>
      <c r="M169" s="397"/>
      <c r="N169" s="398"/>
      <c r="O169" s="91" t="str">
        <f t="shared" si="26"/>
        <v/>
      </c>
      <c r="P169" s="17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177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176"/>
      <c r="F175" s="394"/>
      <c r="G175" s="395"/>
      <c r="H175" s="38"/>
      <c r="I175" s="39"/>
      <c r="J175" s="39"/>
      <c r="K175" s="84">
        <f t="shared" si="27"/>
        <v>0</v>
      </c>
      <c r="L175" s="396"/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76"/>
      <c r="F176" s="399"/>
      <c r="G176" s="399"/>
      <c r="H176" s="38"/>
      <c r="I176" s="39"/>
      <c r="J176" s="39"/>
      <c r="K176" s="84">
        <f t="shared" si="27"/>
        <v>0</v>
      </c>
      <c r="L176" s="396"/>
      <c r="M176" s="397"/>
      <c r="N176" s="398"/>
      <c r="O176" s="91" t="str">
        <f t="shared" si="26"/>
        <v/>
      </c>
      <c r="P176" s="176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176"/>
      <c r="F177" s="399"/>
      <c r="G177" s="399"/>
      <c r="H177" s="38"/>
      <c r="I177" s="39"/>
      <c r="J177" s="39"/>
      <c r="K177" s="84">
        <f t="shared" si="27"/>
        <v>0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176"/>
      <c r="F178" s="399"/>
      <c r="G178" s="399"/>
      <c r="H178" s="38"/>
      <c r="I178" s="39"/>
      <c r="J178" s="39"/>
      <c r="K178" s="84">
        <f t="shared" si="27"/>
        <v>0</v>
      </c>
      <c r="L178" s="396"/>
      <c r="M178" s="397"/>
      <c r="N178" s="398"/>
      <c r="O178" s="91" t="str">
        <f t="shared" si="26"/>
        <v/>
      </c>
      <c r="P178" s="176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176"/>
      <c r="F179" s="399"/>
      <c r="G179" s="399"/>
      <c r="H179" s="38"/>
      <c r="I179" s="39"/>
      <c r="J179" s="39"/>
      <c r="K179" s="84">
        <f t="shared" si="27"/>
        <v>0</v>
      </c>
      <c r="L179" s="396"/>
      <c r="M179" s="397"/>
      <c r="N179" s="398"/>
      <c r="O179" s="91" t="str">
        <f t="shared" si="26"/>
        <v/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84">
        <f t="shared" si="27"/>
        <v>0</v>
      </c>
      <c r="L180" s="396"/>
      <c r="M180" s="397"/>
      <c r="N180" s="398"/>
      <c r="O180" s="91" t="str">
        <f t="shared" si="26"/>
        <v/>
      </c>
      <c r="P180" s="17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49.999999999999822</v>
      </c>
      <c r="T229" s="88">
        <f t="shared" si="45"/>
        <v>0</v>
      </c>
      <c r="U229" s="88">
        <f t="shared" si="45"/>
        <v>261.99999999999989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311.99999999999972</v>
      </c>
      <c r="AB229" s="35"/>
    </row>
  </sheetData>
  <customSheetViews>
    <customSheetView guid="{37036B61-4D89-4D9A-BB9E-9EE85ACB2295}" scale="80" fitToPage="1" hiddenRows="1" topLeftCell="A91">
      <selection activeCell="H51" sqref="H51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H54" sqref="H54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H54" sqref="H54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6:G56"/>
    <mergeCell ref="F54:G54"/>
    <mergeCell ref="F55:G55"/>
    <mergeCell ref="J23:J24"/>
    <mergeCell ref="K23:K24"/>
    <mergeCell ref="M35:M36"/>
    <mergeCell ref="A37:E37"/>
    <mergeCell ref="A38:E38"/>
    <mergeCell ref="A39:E39"/>
    <mergeCell ref="A40:E40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A41:E41"/>
    <mergeCell ref="A42:E42"/>
    <mergeCell ref="A35:E36"/>
    <mergeCell ref="L35:L36"/>
    <mergeCell ref="F35:F36"/>
    <mergeCell ref="G35:G36"/>
    <mergeCell ref="H35:H36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L15:L19"/>
    <mergeCell ref="N15:O18"/>
    <mergeCell ref="P15:U18"/>
    <mergeCell ref="N19:O19"/>
    <mergeCell ref="D21:D22"/>
    <mergeCell ref="E21:E22"/>
    <mergeCell ref="F21:F22"/>
    <mergeCell ref="G21:G22"/>
    <mergeCell ref="H21:H22"/>
    <mergeCell ref="I21:I22"/>
    <mergeCell ref="J21:J22"/>
    <mergeCell ref="K21:K22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N130:O133"/>
    <mergeCell ref="A130:A135"/>
    <mergeCell ref="P130:U133"/>
    <mergeCell ref="N124:O124"/>
    <mergeCell ref="P124:Q124"/>
    <mergeCell ref="A129:L129"/>
    <mergeCell ref="N129:U129"/>
    <mergeCell ref="F122:H122"/>
    <mergeCell ref="A123:E123"/>
    <mergeCell ref="F123:H123"/>
    <mergeCell ref="K123:L123"/>
    <mergeCell ref="K122:L122"/>
    <mergeCell ref="N122:N123"/>
    <mergeCell ref="O122:Q123"/>
    <mergeCell ref="A122:E122"/>
    <mergeCell ref="A124:E124"/>
    <mergeCell ref="F124:H124"/>
    <mergeCell ref="K124:L124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F113:G113"/>
    <mergeCell ref="L113:N113"/>
    <mergeCell ref="A103:A113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105:N105"/>
    <mergeCell ref="F106:G106"/>
    <mergeCell ref="L106:N106"/>
    <mergeCell ref="A92:A102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94:G94"/>
    <mergeCell ref="L94:N94"/>
    <mergeCell ref="F95:G95"/>
    <mergeCell ref="L95:N95"/>
    <mergeCell ref="A81:A91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82:N82"/>
    <mergeCell ref="F83:G83"/>
    <mergeCell ref="L83:N83"/>
    <mergeCell ref="F84:G84"/>
    <mergeCell ref="L84:N84"/>
    <mergeCell ref="A70:A80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71:G71"/>
    <mergeCell ref="L71:N71"/>
    <mergeCell ref="F72:G72"/>
    <mergeCell ref="L72:N72"/>
    <mergeCell ref="F73:G73"/>
    <mergeCell ref="L73:N73"/>
    <mergeCell ref="A33:I34"/>
    <mergeCell ref="L33:L34"/>
    <mergeCell ref="A59:A69"/>
    <mergeCell ref="L51:N51"/>
    <mergeCell ref="L52:N52"/>
    <mergeCell ref="L53:N53"/>
    <mergeCell ref="L54:N54"/>
    <mergeCell ref="L55:N55"/>
    <mergeCell ref="L56:N56"/>
    <mergeCell ref="F57:G57"/>
    <mergeCell ref="L57:N57"/>
    <mergeCell ref="F52:G52"/>
    <mergeCell ref="F58:G58"/>
    <mergeCell ref="L58:N58"/>
    <mergeCell ref="F59:G59"/>
    <mergeCell ref="L59:N59"/>
    <mergeCell ref="F60:G60"/>
    <mergeCell ref="L60:N60"/>
    <mergeCell ref="F61:G61"/>
    <mergeCell ref="L61:N61"/>
    <mergeCell ref="F62:G62"/>
    <mergeCell ref="L62:N62"/>
    <mergeCell ref="F51:G51"/>
    <mergeCell ref="F53:G53"/>
    <mergeCell ref="A31:A32"/>
    <mergeCell ref="B31:B32"/>
    <mergeCell ref="C31:C32"/>
    <mergeCell ref="I31:I32"/>
    <mergeCell ref="J31:J32"/>
    <mergeCell ref="K31:K32"/>
    <mergeCell ref="D31:D32"/>
    <mergeCell ref="E31:E32"/>
    <mergeCell ref="F31:F32"/>
    <mergeCell ref="G31:G32"/>
    <mergeCell ref="H31:H32"/>
    <mergeCell ref="F29:F30"/>
    <mergeCell ref="G29:G30"/>
    <mergeCell ref="H29:H30"/>
    <mergeCell ref="A29:A30"/>
    <mergeCell ref="B29:B30"/>
    <mergeCell ref="C29:C30"/>
    <mergeCell ref="D29:D30"/>
    <mergeCell ref="E29:E30"/>
    <mergeCell ref="I29:I30"/>
    <mergeCell ref="J29:J30"/>
    <mergeCell ref="K29:K30"/>
    <mergeCell ref="I27:I28"/>
    <mergeCell ref="J27:J28"/>
    <mergeCell ref="K27:K28"/>
    <mergeCell ref="J25:J26"/>
    <mergeCell ref="K25:K26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V15:V18"/>
    <mergeCell ref="A21:A22"/>
    <mergeCell ref="B21:B22"/>
    <mergeCell ref="C21:C22"/>
    <mergeCell ref="F7:H7"/>
    <mergeCell ref="K7:L7"/>
    <mergeCell ref="A8:E8"/>
    <mergeCell ref="F8:H8"/>
    <mergeCell ref="K8:L8"/>
    <mergeCell ref="A7:E7"/>
    <mergeCell ref="A9:E9"/>
    <mergeCell ref="F9:H9"/>
    <mergeCell ref="K9:L9"/>
    <mergeCell ref="N7:N8"/>
    <mergeCell ref="O7:Q8"/>
    <mergeCell ref="N9:O9"/>
    <mergeCell ref="P9:Q9"/>
    <mergeCell ref="A14:L14"/>
    <mergeCell ref="N14:U14"/>
    <mergeCell ref="A15:A20"/>
    <mergeCell ref="B15:B20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747" priority="19" stopIfTrue="1">
      <formula>LEN(TRIM(A37))=0</formula>
    </cfRule>
  </conditionalFormatting>
  <conditionalFormatting sqref="A152:F157">
    <cfRule type="containsBlanks" dxfId="746" priority="11" stopIfTrue="1">
      <formula>LEN(TRIM(A152))=0</formula>
    </cfRule>
  </conditionalFormatting>
  <conditionalFormatting sqref="B21:C32">
    <cfRule type="containsBlanks" dxfId="745" priority="21" stopIfTrue="1">
      <formula>LEN(TRIM(B21))=0</formula>
    </cfRule>
  </conditionalFormatting>
  <conditionalFormatting sqref="B136:C147">
    <cfRule type="containsBlanks" dxfId="744" priority="61" stopIfTrue="1">
      <formula>LEN(TRIM(B136))=0</formula>
    </cfRule>
  </conditionalFormatting>
  <conditionalFormatting sqref="D54:F55 H54:J55 D56:J58">
    <cfRule type="containsBlanks" dxfId="743" priority="79" stopIfTrue="1">
      <formula>LEN(TRIM(D54))=0</formula>
    </cfRule>
  </conditionalFormatting>
  <conditionalFormatting sqref="D169:F170">
    <cfRule type="containsBlanks" dxfId="742" priority="56" stopIfTrue="1">
      <formula>LEN(TRIM(D169))=0</formula>
    </cfRule>
  </conditionalFormatting>
  <conditionalFormatting sqref="D59:G65 D66:F67 D68:J69">
    <cfRule type="containsBlanks" dxfId="741" priority="78" stopIfTrue="1">
      <formula>LEN(TRIM(D59))=0</formula>
    </cfRule>
  </conditionalFormatting>
  <conditionalFormatting sqref="D70:G76 D77:F78 D79:J80">
    <cfRule type="containsBlanks" dxfId="740" priority="77" stopIfTrue="1">
      <formula>LEN(TRIM(D70))=0</formula>
    </cfRule>
  </conditionalFormatting>
  <conditionalFormatting sqref="D81:G87 D88:F89 D90:J91">
    <cfRule type="containsBlanks" dxfId="739" priority="76" stopIfTrue="1">
      <formula>LEN(TRIM(D81))=0</formula>
    </cfRule>
  </conditionalFormatting>
  <conditionalFormatting sqref="D165:G168">
    <cfRule type="containsBlanks" dxfId="738" priority="9" stopIfTrue="1">
      <formula>LEN(TRIM(D165))=0</formula>
    </cfRule>
  </conditionalFormatting>
  <conditionalFormatting sqref="D171:G180 D181:F182">
    <cfRule type="containsBlanks" dxfId="737" priority="55" stopIfTrue="1">
      <formula>LEN(TRIM(D171))=0</formula>
    </cfRule>
  </conditionalFormatting>
  <conditionalFormatting sqref="D183:G191 D192:F193">
    <cfRule type="containsBlanks" dxfId="736" priority="54" stopIfTrue="1">
      <formula>LEN(TRIM(D183))=0</formula>
    </cfRule>
  </conditionalFormatting>
  <conditionalFormatting sqref="D194:G202 D203:F204 D205:J206">
    <cfRule type="containsBlanks" dxfId="735" priority="53" stopIfTrue="1">
      <formula>LEN(TRIM(D194))=0</formula>
    </cfRule>
  </conditionalFormatting>
  <conditionalFormatting sqref="D47:J53">
    <cfRule type="containsBlanks" dxfId="734" priority="4" stopIfTrue="1">
      <formula>LEN(TRIM(D47))=0</formula>
    </cfRule>
  </conditionalFormatting>
  <conditionalFormatting sqref="D162:J164">
    <cfRule type="containsBlanks" dxfId="733" priority="1" stopIfTrue="1">
      <formula>LEN(TRIM(D162))=0</formula>
    </cfRule>
  </conditionalFormatting>
  <conditionalFormatting sqref="E21:E32">
    <cfRule type="containsBlanks" dxfId="732" priority="83" stopIfTrue="1">
      <formula>LEN(TRIM(E21))=0</formula>
    </cfRule>
  </conditionalFormatting>
  <conditionalFormatting sqref="E136:E147">
    <cfRule type="containsBlanks" dxfId="731" priority="60" stopIfTrue="1">
      <formula>LEN(TRIM(E136))=0</formula>
    </cfRule>
  </conditionalFormatting>
  <conditionalFormatting sqref="F5:H13">
    <cfRule type="containsBlanks" dxfId="730" priority="25" stopIfTrue="1">
      <formula>LEN(TRIM(F5))=0</formula>
    </cfRule>
  </conditionalFormatting>
  <conditionalFormatting sqref="F120:H128">
    <cfRule type="containsBlanks" dxfId="729" priority="3" stopIfTrue="1">
      <formula>LEN(TRIM(F120))=0</formula>
    </cfRule>
  </conditionalFormatting>
  <conditionalFormatting sqref="G38:G42">
    <cfRule type="containsBlanks" dxfId="728" priority="26" stopIfTrue="1">
      <formula>LEN(TRIM(G38))=0</formula>
    </cfRule>
  </conditionalFormatting>
  <conditionalFormatting sqref="H59:J67">
    <cfRule type="containsBlanks" dxfId="727" priority="38" stopIfTrue="1">
      <formula>LEN(TRIM(H59))=0</formula>
    </cfRule>
  </conditionalFormatting>
  <conditionalFormatting sqref="H70:J78">
    <cfRule type="containsBlanks" dxfId="726" priority="37" stopIfTrue="1">
      <formula>LEN(TRIM(H70))=0</formula>
    </cfRule>
  </conditionalFormatting>
  <conditionalFormatting sqref="H81:J89">
    <cfRule type="containsBlanks" dxfId="725" priority="36" stopIfTrue="1">
      <formula>LEN(TRIM(H81))=0</formula>
    </cfRule>
  </conditionalFormatting>
  <conditionalFormatting sqref="H165:J204">
    <cfRule type="containsBlanks" dxfId="724" priority="5" stopIfTrue="1">
      <formula>LEN(TRIM(H165))=0</formula>
    </cfRule>
  </conditionalFormatting>
  <conditionalFormatting sqref="K5:L13">
    <cfRule type="containsBlanks" dxfId="723" priority="23" stopIfTrue="1">
      <formula>LEN(TRIM(K5))=0</formula>
    </cfRule>
  </conditionalFormatting>
  <conditionalFormatting sqref="K120:L128">
    <cfRule type="containsBlanks" dxfId="722" priority="2" stopIfTrue="1">
      <formula>LEN(TRIM(K120))=0</formula>
    </cfRule>
  </conditionalFormatting>
  <conditionalFormatting sqref="L47:L91">
    <cfRule type="containsBlanks" dxfId="721" priority="15" stopIfTrue="1">
      <formula>LEN(TRIM(L47))=0</formula>
    </cfRule>
  </conditionalFormatting>
  <conditionalFormatting sqref="L162:L206">
    <cfRule type="containsBlanks" dxfId="720" priority="8" stopIfTrue="1">
      <formula>LEN(TRIM(L162))=0</formula>
    </cfRule>
  </conditionalFormatting>
  <conditionalFormatting sqref="O163:O228">
    <cfRule type="containsBlanks" dxfId="719" priority="40" stopIfTrue="1">
      <formula>LEN(TRIM(O163))=0</formula>
    </cfRule>
  </conditionalFormatting>
  <conditionalFormatting sqref="O47:Q51 O52:O113">
    <cfRule type="containsBlanks" dxfId="718" priority="75" stopIfTrue="1">
      <formula>LEN(TRIM(O47))=0</formula>
    </cfRule>
  </conditionalFormatting>
  <conditionalFormatting sqref="O162:Q162">
    <cfRule type="containsBlanks" dxfId="717" priority="51" stopIfTrue="1">
      <formula>LEN(TRIM(O162))=0</formula>
    </cfRule>
  </conditionalFormatting>
  <conditionalFormatting sqref="P52:Q91">
    <cfRule type="containsBlanks" dxfId="716" priority="66" stopIfTrue="1">
      <formula>LEN(TRIM(P52))=0</formula>
    </cfRule>
  </conditionalFormatting>
  <conditionalFormatting sqref="P163:Q206">
    <cfRule type="containsBlanks" dxfId="715" priority="42" stopIfTrue="1">
      <formula>LEN(TRIM(P163))=0</formula>
    </cfRule>
  </conditionalFormatting>
  <dataValidations count="3">
    <dataValidation type="list" showInputMessage="1" showErrorMessage="1" sqref="H218:H226 H185:H193 H49:H67 H196:H204 H103:H111 H81:H89 H70:H78 H92:H100 H207:H215 H162:H182" xr:uid="{F7343697-7F4A-4411-A89B-AF724F27A46B}">
      <formula1>$V$3:$V$17</formula1>
    </dataValidation>
    <dataValidation type="list" showInputMessage="1" showErrorMessage="1" sqref="H68:H69 H79:H80 H90:H91 H101:H102 H112:H113 H216:H217 H227:H228 H205:H206 H183:H184 H194:H195" xr:uid="{B61AE7EC-F7B6-4C82-8376-30D8DE70DE7E}">
      <formula1>$V$3:$V$5</formula1>
    </dataValidation>
    <dataValidation type="list" showInputMessage="1" showErrorMessage="1" sqref="H47:H48" xr:uid="{B468FCE9-3E85-450E-A650-1331B8C796C2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>
    <outlinePr summaryBelow="0"/>
    <pageSetUpPr fitToPage="1"/>
  </sheetPr>
  <dimension ref="A1:AB229"/>
  <sheetViews>
    <sheetView zoomScale="70" zoomScaleNormal="70" workbookViewId="0">
      <selection activeCell="F154" sqref="F15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75850</v>
      </c>
      <c r="H3" s="93">
        <f>SUM(K21:K32)+SUM(K136:K147)</f>
        <v>48474</v>
      </c>
      <c r="I3" s="14" t="s">
        <v>56</v>
      </c>
      <c r="J3" s="95">
        <v>4000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 t="s">
        <v>100</v>
      </c>
      <c r="G5" s="270"/>
      <c r="H5" s="271"/>
      <c r="I5" s="272" t="s">
        <v>73</v>
      </c>
      <c r="J5" s="273"/>
      <c r="K5" s="269" t="s">
        <v>260</v>
      </c>
      <c r="L5" s="274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186" t="s">
        <v>7</v>
      </c>
      <c r="B6" s="187"/>
      <c r="C6" s="187"/>
      <c r="D6" s="187"/>
      <c r="E6" s="193"/>
      <c r="F6" s="281" t="s">
        <v>101</v>
      </c>
      <c r="G6" s="254"/>
      <c r="H6" s="255"/>
      <c r="I6" s="272" t="s">
        <v>54</v>
      </c>
      <c r="J6" s="273"/>
      <c r="K6" s="281" t="s">
        <v>261</v>
      </c>
      <c r="L6" s="282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/>
      <c r="G7" s="254"/>
      <c r="H7" s="255"/>
      <c r="I7" s="186" t="s">
        <v>53</v>
      </c>
      <c r="J7" s="193"/>
      <c r="K7" s="281" t="s">
        <v>262</v>
      </c>
      <c r="L7" s="282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253" t="s">
        <v>213</v>
      </c>
      <c r="G8" s="254"/>
      <c r="H8" s="255"/>
      <c r="I8" s="186" t="s">
        <v>75</v>
      </c>
      <c r="J8" s="193"/>
      <c r="K8" s="256"/>
      <c r="L8" s="256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300"/>
      <c r="G9" s="301"/>
      <c r="H9" s="302"/>
      <c r="I9" s="186"/>
      <c r="J9" s="193"/>
      <c r="K9" s="256"/>
      <c r="L9" s="256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20.000000000000089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20.000000000000089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2"/>
    </row>
    <row r="21" spans="1:24" ht="17.25" customHeight="1">
      <c r="A21" s="307" t="str">
        <f>A37</f>
        <v>Нектар манго Барино</v>
      </c>
      <c r="B21" s="326">
        <v>0.33333333333333331</v>
      </c>
      <c r="C21" s="326">
        <v>0.83333333333333337</v>
      </c>
      <c r="D21" s="322">
        <f>(C21-B21+(C21&lt;B21))*24*60</f>
        <v>720</v>
      </c>
      <c r="E21" s="328">
        <v>3700</v>
      </c>
      <c r="F21" s="330">
        <f>IF(E21=0,0,(F37/J3*60))</f>
        <v>458.86500000000001</v>
      </c>
      <c r="G21" s="320">
        <f>IF($K21=0,0,(K21*100)/(D21*$J$3/60))</f>
        <v>63.731250000000003</v>
      </c>
      <c r="H21" s="330">
        <f>P19+P26</f>
        <v>20.000000000000089</v>
      </c>
      <c r="I21" s="320">
        <f>D21-F21-P27</f>
        <v>102.13499999999982</v>
      </c>
      <c r="J21" s="322">
        <f>(D21-H21)/60*E21</f>
        <v>43166.666666666657</v>
      </c>
      <c r="K21" s="324">
        <f>F37</f>
        <v>30591</v>
      </c>
      <c r="L21" s="66">
        <f>IF($K21=0,0,K21/J21)</f>
        <v>0.70867181467181484</v>
      </c>
      <c r="N21" s="181" t="s">
        <v>19</v>
      </c>
      <c r="O21" s="181"/>
      <c r="P21" s="70">
        <f>SUM(U46:U57)</f>
        <v>120.00000000000006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120.00000000000006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-12575.666666666657</v>
      </c>
      <c r="N22" s="181" t="s">
        <v>20</v>
      </c>
      <c r="O22" s="181"/>
      <c r="P22" s="70">
        <f>SUM(V46:V57)</f>
        <v>19.000000000000014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19.000000000000014</v>
      </c>
      <c r="W22" s="192"/>
      <c r="X22" s="192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181" t="s">
        <v>27</v>
      </c>
      <c r="O23" s="181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159.00000000000017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159.00000000000017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0.70867181467181484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43166.666666666657</v>
      </c>
      <c r="K34" s="168">
        <f>K21+K23+K25+K27+K29+K31</f>
        <v>30591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 t="s">
        <v>263</v>
      </c>
      <c r="B37" s="352"/>
      <c r="C37" s="352"/>
      <c r="D37" s="352"/>
      <c r="E37" s="353"/>
      <c r="F37" s="15">
        <v>30591</v>
      </c>
      <c r="G37" s="146">
        <v>27720</v>
      </c>
      <c r="H37" s="1"/>
      <c r="I37" s="2"/>
      <c r="J37" s="3"/>
      <c r="K37" s="67">
        <f>G37</f>
        <v>27720</v>
      </c>
      <c r="L37" s="16"/>
      <c r="M37" s="28"/>
      <c r="V37" s="192"/>
      <c r="W37" s="192"/>
      <c r="X37" s="192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2"/>
      <c r="W38" s="192"/>
      <c r="X38" s="192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27720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Нектар манго Барино</v>
      </c>
      <c r="B47" s="77">
        <f>B21</f>
        <v>0.33333333333333331</v>
      </c>
      <c r="C47" s="77">
        <f>B47+1/24</f>
        <v>0.375</v>
      </c>
      <c r="D47" s="30"/>
      <c r="E47" s="177"/>
      <c r="F47" s="389" t="s">
        <v>264</v>
      </c>
      <c r="G47" s="390"/>
      <c r="H47" s="31" t="s">
        <v>45</v>
      </c>
      <c r="I47" s="32">
        <v>0.33333333333333331</v>
      </c>
      <c r="J47" s="32">
        <v>0.34027777777777773</v>
      </c>
      <c r="K47" s="83">
        <f>(J47-I47+(J47&lt;I47))*24*60</f>
        <v>9.9999999999999645</v>
      </c>
      <c r="L47" s="391"/>
      <c r="M47" s="392"/>
      <c r="N47" s="393"/>
      <c r="O47" s="90" t="str">
        <f t="shared" ref="O47:O110" si="3">IF(H47=$V$5,$F$7,"")</f>
        <v/>
      </c>
      <c r="P47" s="177"/>
      <c r="Q47" s="34"/>
      <c r="R47" s="20"/>
      <c r="S47" s="87">
        <f>IF($H47="ПЛАНОВЫЕ",$K47,0)</f>
        <v>9.9999999999999645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0.375</v>
      </c>
      <c r="C48" s="78">
        <f>B48+1/24</f>
        <v>0.41666666666666669</v>
      </c>
      <c r="D48" s="37"/>
      <c r="E48" s="176"/>
      <c r="F48" s="394" t="s">
        <v>103</v>
      </c>
      <c r="G48" s="395"/>
      <c r="H48" s="38" t="s">
        <v>45</v>
      </c>
      <c r="I48" s="39">
        <v>0.34027777777777773</v>
      </c>
      <c r="J48" s="39">
        <v>0.34722222222222227</v>
      </c>
      <c r="K48" s="84">
        <f t="shared" ref="K48:K111" si="4">(J48-I48+(J48&lt;I48))*24*60</f>
        <v>10.000000000000124</v>
      </c>
      <c r="L48" s="396"/>
      <c r="M48" s="397"/>
      <c r="N48" s="398"/>
      <c r="O48" s="91" t="str">
        <f t="shared" si="3"/>
        <v/>
      </c>
      <c r="P48" s="176"/>
      <c r="Q48" s="41"/>
      <c r="R48" s="20"/>
      <c r="S48" s="87">
        <f t="shared" ref="S48:S111" si="5">IF($H48="ПЛАНОВЫЕ",$K48,0)</f>
        <v>10.000000000000124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76"/>
      <c r="F49" s="399" t="s">
        <v>105</v>
      </c>
      <c r="G49" s="399"/>
      <c r="H49" s="38" t="s">
        <v>46</v>
      </c>
      <c r="I49" s="39">
        <v>0.34722222222222227</v>
      </c>
      <c r="J49" s="39">
        <v>0.375</v>
      </c>
      <c r="K49" s="84">
        <f t="shared" si="4"/>
        <v>39.999999999999936</v>
      </c>
      <c r="L49" s="396" t="s">
        <v>267</v>
      </c>
      <c r="M49" s="397"/>
      <c r="N49" s="398"/>
      <c r="O49" s="91">
        <f t="shared" si="3"/>
        <v>0</v>
      </c>
      <c r="P49" s="176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39.999999999999936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0.45833333333333337</v>
      </c>
      <c r="C50" s="78">
        <f t="shared" si="14"/>
        <v>0.5</v>
      </c>
      <c r="D50" s="37"/>
      <c r="E50" s="176"/>
      <c r="F50" s="399" t="s">
        <v>104</v>
      </c>
      <c r="G50" s="399"/>
      <c r="H50" s="38" t="s">
        <v>46</v>
      </c>
      <c r="I50" s="39">
        <v>0.375</v>
      </c>
      <c r="J50" s="39">
        <v>0.40972222222222227</v>
      </c>
      <c r="K50" s="84">
        <f t="shared" si="4"/>
        <v>50.000000000000064</v>
      </c>
      <c r="L50" s="396" t="s">
        <v>266</v>
      </c>
      <c r="M50" s="397"/>
      <c r="N50" s="398"/>
      <c r="O50" s="91">
        <f t="shared" si="3"/>
        <v>0</v>
      </c>
      <c r="P50" s="176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50.000000000000064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176"/>
      <c r="F51" s="399" t="s">
        <v>189</v>
      </c>
      <c r="G51" s="399"/>
      <c r="H51" s="38" t="s">
        <v>52</v>
      </c>
      <c r="I51" s="39">
        <v>0.4375</v>
      </c>
      <c r="J51" s="39">
        <v>0.45069444444444445</v>
      </c>
      <c r="K51" s="84">
        <f t="shared" si="4"/>
        <v>19.000000000000014</v>
      </c>
      <c r="L51" s="396"/>
      <c r="M51" s="397"/>
      <c r="N51" s="398"/>
      <c r="O51" s="91" t="str">
        <f t="shared" si="3"/>
        <v/>
      </c>
      <c r="P51" s="176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19.000000000000014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176"/>
      <c r="F52" s="399" t="s">
        <v>264</v>
      </c>
      <c r="G52" s="399"/>
      <c r="H52" s="38" t="s">
        <v>46</v>
      </c>
      <c r="I52" s="39">
        <v>0.45833333333333331</v>
      </c>
      <c r="J52" s="39">
        <v>0.47916666666666669</v>
      </c>
      <c r="K52" s="84">
        <f t="shared" si="4"/>
        <v>30.000000000000053</v>
      </c>
      <c r="L52" s="396" t="s">
        <v>265</v>
      </c>
      <c r="M52" s="397"/>
      <c r="N52" s="398"/>
      <c r="O52" s="91">
        <f t="shared" si="3"/>
        <v>0</v>
      </c>
      <c r="P52" s="176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30.000000000000053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/>
      <c r="G53" s="399"/>
      <c r="H53" s="38"/>
      <c r="I53" s="39"/>
      <c r="J53" s="39"/>
      <c r="K53" s="84">
        <f t="shared" si="4"/>
        <v>0</v>
      </c>
      <c r="L53" s="396"/>
      <c r="M53" s="397"/>
      <c r="N53" s="398"/>
      <c r="O53" s="91" t="str">
        <f t="shared" si="3"/>
        <v/>
      </c>
      <c r="P53" s="176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4"/>
      <c r="G54" s="395"/>
      <c r="H54" s="38"/>
      <c r="I54" s="39"/>
      <c r="J54" s="39"/>
      <c r="K54" s="84">
        <f t="shared" si="4"/>
        <v>0</v>
      </c>
      <c r="L54" s="396"/>
      <c r="M54" s="397"/>
      <c r="N54" s="398"/>
      <c r="O54" s="91" t="str">
        <f t="shared" si="3"/>
        <v/>
      </c>
      <c r="P54" s="17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4"/>
      <c r="G55" s="395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177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176"/>
      <c r="F60" s="394"/>
      <c r="G60" s="395"/>
      <c r="H60" s="38"/>
      <c r="I60" s="39"/>
      <c r="J60" s="39"/>
      <c r="K60" s="84">
        <f t="shared" si="4"/>
        <v>0</v>
      </c>
      <c r="L60" s="396"/>
      <c r="M60" s="397"/>
      <c r="N60" s="398"/>
      <c r="O60" s="91" t="str">
        <f t="shared" si="3"/>
        <v/>
      </c>
      <c r="P60" s="176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76"/>
      <c r="F61" s="399"/>
      <c r="G61" s="399"/>
      <c r="H61" s="38"/>
      <c r="I61" s="39"/>
      <c r="J61" s="39"/>
      <c r="K61" s="84">
        <f t="shared" si="4"/>
        <v>0</v>
      </c>
      <c r="L61" s="396"/>
      <c r="M61" s="397"/>
      <c r="N61" s="398"/>
      <c r="O61" s="91" t="str">
        <f t="shared" si="3"/>
        <v/>
      </c>
      <c r="P61" s="176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176"/>
      <c r="F62" s="399"/>
      <c r="G62" s="399"/>
      <c r="H62" s="38"/>
      <c r="I62" s="39"/>
      <c r="J62" s="39"/>
      <c r="K62" s="84">
        <f t="shared" si="4"/>
        <v>0</v>
      </c>
      <c r="L62" s="396"/>
      <c r="M62" s="397"/>
      <c r="N62" s="398"/>
      <c r="O62" s="91" t="str">
        <f t="shared" si="3"/>
        <v/>
      </c>
      <c r="P62" s="176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176"/>
      <c r="F63" s="399"/>
      <c r="G63" s="399"/>
      <c r="H63" s="38"/>
      <c r="I63" s="39"/>
      <c r="J63" s="39"/>
      <c r="K63" s="84">
        <f t="shared" si="4"/>
        <v>0</v>
      </c>
      <c r="L63" s="396"/>
      <c r="M63" s="397"/>
      <c r="N63" s="398"/>
      <c r="O63" s="91" t="str">
        <f t="shared" si="3"/>
        <v/>
      </c>
      <c r="P63" s="176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176"/>
      <c r="F64" s="399"/>
      <c r="G64" s="399"/>
      <c r="H64" s="38"/>
      <c r="I64" s="39"/>
      <c r="J64" s="39"/>
      <c r="K64" s="84">
        <f t="shared" si="4"/>
        <v>0</v>
      </c>
      <c r="L64" s="396"/>
      <c r="M64" s="397"/>
      <c r="N64" s="398"/>
      <c r="O64" s="91" t="str">
        <f t="shared" si="3"/>
        <v/>
      </c>
      <c r="P64" s="17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84">
        <f t="shared" si="4"/>
        <v>0</v>
      </c>
      <c r="L65" s="396"/>
      <c r="M65" s="397"/>
      <c r="N65" s="398"/>
      <c r="O65" s="91" t="str">
        <f t="shared" si="3"/>
        <v/>
      </c>
      <c r="P65" s="176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84">
        <f t="shared" si="4"/>
        <v>0</v>
      </c>
      <c r="L66" s="396"/>
      <c r="M66" s="397"/>
      <c r="N66" s="398"/>
      <c r="O66" s="91" t="str">
        <f t="shared" si="3"/>
        <v/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77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20.000000000000089</v>
      </c>
      <c r="T114" s="88">
        <f t="shared" si="22"/>
        <v>0</v>
      </c>
      <c r="U114" s="88">
        <f t="shared" si="22"/>
        <v>120.00000000000006</v>
      </c>
      <c r="V114" s="88">
        <f t="shared" si="22"/>
        <v>19.000000000000014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159.00000000000017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3700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111</v>
      </c>
      <c r="G120" s="270"/>
      <c r="H120" s="271"/>
      <c r="I120" s="272" t="s">
        <v>73</v>
      </c>
      <c r="J120" s="273"/>
      <c r="K120" s="269" t="s">
        <v>115</v>
      </c>
      <c r="L120" s="274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186" t="s">
        <v>7</v>
      </c>
      <c r="B121" s="187"/>
      <c r="C121" s="187"/>
      <c r="D121" s="187"/>
      <c r="E121" s="187"/>
      <c r="F121" s="281" t="s">
        <v>112</v>
      </c>
      <c r="G121" s="254"/>
      <c r="H121" s="255"/>
      <c r="I121" s="272" t="s">
        <v>54</v>
      </c>
      <c r="J121" s="273"/>
      <c r="K121" s="281" t="s">
        <v>269</v>
      </c>
      <c r="L121" s="282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 t="s">
        <v>268</v>
      </c>
      <c r="G122" s="254"/>
      <c r="H122" s="255"/>
      <c r="I122" s="186" t="s">
        <v>53</v>
      </c>
      <c r="J122" s="193"/>
      <c r="K122" s="281" t="s">
        <v>270</v>
      </c>
      <c r="L122" s="282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 t="s">
        <v>139</v>
      </c>
      <c r="G123" s="256"/>
      <c r="H123" s="420"/>
      <c r="I123" s="186" t="s">
        <v>75</v>
      </c>
      <c r="J123" s="193"/>
      <c r="K123" s="256" t="s">
        <v>271</v>
      </c>
      <c r="L123" s="256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/>
      <c r="G124" s="423"/>
      <c r="H124" s="424"/>
      <c r="I124" s="186"/>
      <c r="J124" s="193"/>
      <c r="K124" s="256"/>
      <c r="L124" s="256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189.99999999999994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189.99999999999994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 t="str">
        <f>A152</f>
        <v>нектар манго 1,0 Баринофф</v>
      </c>
      <c r="B136" s="326">
        <v>0.83333333333333337</v>
      </c>
      <c r="C136" s="326">
        <v>0.33333333333333331</v>
      </c>
      <c r="D136" s="322">
        <f>(C136-B136+(C136&lt;B136))*24*60</f>
        <v>720</v>
      </c>
      <c r="E136" s="328">
        <v>3700</v>
      </c>
      <c r="F136" s="330">
        <f>IF(E136=0,0,(F152/J118*60))</f>
        <v>289.99459459459456</v>
      </c>
      <c r="G136" s="320">
        <f>IF($K136=0,0,(K136*100)/(D136*$J$3/60))</f>
        <v>37.256250000000001</v>
      </c>
      <c r="H136" s="330">
        <f>P134+P141</f>
        <v>189.99999999999994</v>
      </c>
      <c r="I136" s="320">
        <f>D136-F136-P142</f>
        <v>2.005405405405611</v>
      </c>
      <c r="J136" s="322">
        <f>(D136-H136)/60*E136</f>
        <v>32683.333333333336</v>
      </c>
      <c r="K136" s="426">
        <f>F152</f>
        <v>17883</v>
      </c>
      <c r="L136" s="66">
        <f>IF($K136=0,0,K136/J136)</f>
        <v>0.54715961244263123</v>
      </c>
      <c r="N136" s="181" t="s">
        <v>19</v>
      </c>
      <c r="O136" s="181"/>
      <c r="P136" s="70">
        <f>SUM(U161:U172)</f>
        <v>179.99999999999997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179.99999999999997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-14800.333333333336</v>
      </c>
      <c r="N137" s="181" t="s">
        <v>20</v>
      </c>
      <c r="O137" s="181"/>
      <c r="P137" s="70">
        <f>SUM(V161:V172)</f>
        <v>57.999999999999957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57.999999999999957</v>
      </c>
      <c r="W137" s="192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427.99999999999983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427.99999999999983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0.54715961244263123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32683.333333333336</v>
      </c>
      <c r="K149" s="168">
        <f>K136+K138+K140+K142+K144+K146</f>
        <v>17883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429" t="s">
        <v>272</v>
      </c>
      <c r="B152" s="430"/>
      <c r="C152" s="430"/>
      <c r="D152" s="430"/>
      <c r="E152" s="431"/>
      <c r="F152" s="15">
        <v>17883</v>
      </c>
      <c r="G152" s="146">
        <v>23350</v>
      </c>
      <c r="H152" s="1"/>
      <c r="I152" s="2"/>
      <c r="J152" s="3"/>
      <c r="K152" s="67">
        <f>G152</f>
        <v>23350</v>
      </c>
      <c r="L152" s="16"/>
      <c r="M152" s="28"/>
      <c r="V152" s="192"/>
      <c r="W152" s="192"/>
      <c r="X152" s="192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23350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нектар манго 1,0 Баринофф</v>
      </c>
      <c r="B162" s="77">
        <f>B136</f>
        <v>0.83333333333333337</v>
      </c>
      <c r="C162" s="77">
        <f>B162+1/24</f>
        <v>0.875</v>
      </c>
      <c r="D162" s="30"/>
      <c r="E162" s="177"/>
      <c r="F162" s="389" t="s">
        <v>273</v>
      </c>
      <c r="G162" s="390"/>
      <c r="H162" s="31" t="s">
        <v>46</v>
      </c>
      <c r="I162" s="32">
        <v>0.85416666666666663</v>
      </c>
      <c r="J162" s="32">
        <v>0.89583333333333337</v>
      </c>
      <c r="K162" s="83">
        <f>(J162-I162+(J162&lt;I162))*24*60</f>
        <v>60.000000000000107</v>
      </c>
      <c r="L162" s="391" t="s">
        <v>274</v>
      </c>
      <c r="M162" s="392"/>
      <c r="N162" s="393"/>
      <c r="O162" s="90" t="str">
        <f t="shared" ref="O162:O206" si="26">IF(H162=$V$5,$F$122,"")</f>
        <v xml:space="preserve"> </v>
      </c>
      <c r="P162" s="177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60.000000000000107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176"/>
      <c r="F163" s="394" t="s">
        <v>275</v>
      </c>
      <c r="G163" s="395"/>
      <c r="H163" s="38" t="s">
        <v>46</v>
      </c>
      <c r="I163" s="39">
        <v>0.92638888888888893</v>
      </c>
      <c r="J163" s="39">
        <v>0.95416666666666661</v>
      </c>
      <c r="K163" s="84">
        <f t="shared" ref="K163:K226" si="27">(J163-I163+(J163&lt;I163))*24*60</f>
        <v>39.999999999999858</v>
      </c>
      <c r="L163" s="396" t="s">
        <v>276</v>
      </c>
      <c r="M163" s="397"/>
      <c r="N163" s="398"/>
      <c r="O163" s="91" t="str">
        <f t="shared" si="26"/>
        <v xml:space="preserve"> </v>
      </c>
      <c r="P163" s="176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39.999999999999858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76"/>
      <c r="F164" s="399" t="s">
        <v>277</v>
      </c>
      <c r="G164" s="399"/>
      <c r="H164" s="38" t="s">
        <v>52</v>
      </c>
      <c r="I164" s="39">
        <v>0.95972222222222225</v>
      </c>
      <c r="J164" s="39">
        <v>0</v>
      </c>
      <c r="K164" s="84">
        <f t="shared" si="27"/>
        <v>57.999999999999957</v>
      </c>
      <c r="L164" s="396" t="s">
        <v>282</v>
      </c>
      <c r="M164" s="397"/>
      <c r="N164" s="398"/>
      <c r="O164" s="91" t="str">
        <f t="shared" si="26"/>
        <v/>
      </c>
      <c r="P164" s="176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57.999999999999957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76"/>
      <c r="F165" s="399" t="s">
        <v>278</v>
      </c>
      <c r="G165" s="399"/>
      <c r="H165" s="38" t="s">
        <v>46</v>
      </c>
      <c r="I165" s="39">
        <v>6.1805555555555558E-2</v>
      </c>
      <c r="J165" s="39">
        <v>0.11041666666666666</v>
      </c>
      <c r="K165" s="84">
        <f t="shared" si="27"/>
        <v>69.999999999999986</v>
      </c>
      <c r="L165" s="396" t="s">
        <v>281</v>
      </c>
      <c r="M165" s="397"/>
      <c r="N165" s="398"/>
      <c r="O165" s="91" t="str">
        <f t="shared" si="26"/>
        <v xml:space="preserve"> </v>
      </c>
      <c r="P165" s="176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69.999999999999986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76"/>
      <c r="F166" s="399" t="s">
        <v>125</v>
      </c>
      <c r="G166" s="399"/>
      <c r="H166" s="38" t="s">
        <v>46</v>
      </c>
      <c r="I166" s="39">
        <v>0.11666666666666665</v>
      </c>
      <c r="J166" s="39">
        <v>0.12361111111111112</v>
      </c>
      <c r="K166" s="84">
        <f t="shared" si="27"/>
        <v>10.000000000000025</v>
      </c>
      <c r="L166" s="396"/>
      <c r="M166" s="397"/>
      <c r="N166" s="398"/>
      <c r="O166" s="91" t="str">
        <f t="shared" si="26"/>
        <v xml:space="preserve"> </v>
      </c>
      <c r="P166" s="176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10.000000000000025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76"/>
      <c r="F167" s="399" t="s">
        <v>279</v>
      </c>
      <c r="G167" s="399"/>
      <c r="H167" s="38" t="s">
        <v>45</v>
      </c>
      <c r="I167" s="39">
        <v>0.13472222222222222</v>
      </c>
      <c r="J167" s="39">
        <v>0.14166666666666666</v>
      </c>
      <c r="K167" s="84">
        <f t="shared" si="27"/>
        <v>10.000000000000004</v>
      </c>
      <c r="L167" s="396"/>
      <c r="M167" s="397"/>
      <c r="N167" s="398"/>
      <c r="O167" s="91" t="str">
        <f t="shared" si="26"/>
        <v/>
      </c>
      <c r="P167" s="176"/>
      <c r="Q167" s="41"/>
      <c r="R167" s="20"/>
      <c r="S167" s="87">
        <f t="shared" si="28"/>
        <v>10.000000000000004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 t="s">
        <v>280</v>
      </c>
      <c r="G168" s="399"/>
      <c r="H168" s="38" t="s">
        <v>45</v>
      </c>
      <c r="I168" s="39">
        <v>0.20833333333333334</v>
      </c>
      <c r="J168" s="39">
        <v>0.33333333333333331</v>
      </c>
      <c r="K168" s="84">
        <f t="shared" si="27"/>
        <v>179.99999999999994</v>
      </c>
      <c r="L168" s="396"/>
      <c r="M168" s="397"/>
      <c r="N168" s="398"/>
      <c r="O168" s="91" t="str">
        <f t="shared" si="26"/>
        <v/>
      </c>
      <c r="P168" s="176"/>
      <c r="Q168" s="41"/>
      <c r="R168" s="20"/>
      <c r="S168" s="87">
        <f t="shared" si="28"/>
        <v>179.99999999999994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/>
      <c r="G169" s="395"/>
      <c r="H169" s="38"/>
      <c r="I169" s="39"/>
      <c r="J169" s="39"/>
      <c r="K169" s="84">
        <f t="shared" si="27"/>
        <v>0</v>
      </c>
      <c r="L169" s="396"/>
      <c r="M169" s="397"/>
      <c r="N169" s="398"/>
      <c r="O169" s="91" t="str">
        <f t="shared" si="26"/>
        <v/>
      </c>
      <c r="P169" s="17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177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176"/>
      <c r="F175" s="394"/>
      <c r="G175" s="395"/>
      <c r="H175" s="38"/>
      <c r="I175" s="39"/>
      <c r="J175" s="39"/>
      <c r="K175" s="84">
        <f t="shared" si="27"/>
        <v>0</v>
      </c>
      <c r="L175" s="396"/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76"/>
      <c r="F176" s="399"/>
      <c r="G176" s="399"/>
      <c r="H176" s="38"/>
      <c r="I176" s="39"/>
      <c r="J176" s="39"/>
      <c r="K176" s="84">
        <f t="shared" si="27"/>
        <v>0</v>
      </c>
      <c r="L176" s="396"/>
      <c r="M176" s="397"/>
      <c r="N176" s="398"/>
      <c r="O176" s="91" t="str">
        <f t="shared" si="26"/>
        <v/>
      </c>
      <c r="P176" s="176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176"/>
      <c r="F177" s="399"/>
      <c r="G177" s="399"/>
      <c r="H177" s="38"/>
      <c r="I177" s="39"/>
      <c r="J177" s="39"/>
      <c r="K177" s="84">
        <f t="shared" si="27"/>
        <v>0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176"/>
      <c r="F178" s="399"/>
      <c r="G178" s="399"/>
      <c r="H178" s="38"/>
      <c r="I178" s="39"/>
      <c r="J178" s="39"/>
      <c r="K178" s="84">
        <f t="shared" si="27"/>
        <v>0</v>
      </c>
      <c r="L178" s="396"/>
      <c r="M178" s="397"/>
      <c r="N178" s="398"/>
      <c r="O178" s="91" t="str">
        <f t="shared" si="26"/>
        <v/>
      </c>
      <c r="P178" s="176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176"/>
      <c r="F179" s="399"/>
      <c r="G179" s="399"/>
      <c r="H179" s="38"/>
      <c r="I179" s="39"/>
      <c r="J179" s="39"/>
      <c r="K179" s="84">
        <f t="shared" si="27"/>
        <v>0</v>
      </c>
      <c r="L179" s="396"/>
      <c r="M179" s="397"/>
      <c r="N179" s="398"/>
      <c r="O179" s="91" t="str">
        <f t="shared" si="26"/>
        <v/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84">
        <f t="shared" si="27"/>
        <v>0</v>
      </c>
      <c r="L180" s="396"/>
      <c r="M180" s="397"/>
      <c r="N180" s="398"/>
      <c r="O180" s="91" t="str">
        <f t="shared" si="26"/>
        <v/>
      </c>
      <c r="P180" s="17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189.99999999999994</v>
      </c>
      <c r="T229" s="88">
        <f t="shared" si="45"/>
        <v>0</v>
      </c>
      <c r="U229" s="88">
        <f t="shared" si="45"/>
        <v>179.99999999999997</v>
      </c>
      <c r="V229" s="88">
        <f t="shared" si="45"/>
        <v>57.999999999999957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427.99999999999983</v>
      </c>
      <c r="AB229" s="35"/>
    </row>
  </sheetData>
  <customSheetViews>
    <customSheetView guid="{37036B61-4D89-4D9A-BB9E-9EE85ACB2295}" scale="80" fitToPage="1" hiddenRows="1">
      <selection activeCell="F174" sqref="F174:J177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0">
      <selection activeCell="F177" sqref="F177:G177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0">
      <selection activeCell="F177" sqref="F177:G177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714" priority="15" stopIfTrue="1">
      <formula>LEN(TRIM(A37))=0</formula>
    </cfRule>
  </conditionalFormatting>
  <conditionalFormatting sqref="A152:F157">
    <cfRule type="containsBlanks" dxfId="713" priority="7" stopIfTrue="1">
      <formula>LEN(TRIM(A152))=0</formula>
    </cfRule>
  </conditionalFormatting>
  <conditionalFormatting sqref="B21:C32">
    <cfRule type="containsBlanks" dxfId="712" priority="17" stopIfTrue="1">
      <formula>LEN(TRIM(B21))=0</formula>
    </cfRule>
  </conditionalFormatting>
  <conditionalFormatting sqref="B136:C147">
    <cfRule type="containsBlanks" dxfId="711" priority="57" stopIfTrue="1">
      <formula>LEN(TRIM(B136))=0</formula>
    </cfRule>
  </conditionalFormatting>
  <conditionalFormatting sqref="D54:F55 H54:J55 D56:J58">
    <cfRule type="containsBlanks" dxfId="710" priority="75" stopIfTrue="1">
      <formula>LEN(TRIM(D54))=0</formula>
    </cfRule>
  </conditionalFormatting>
  <conditionalFormatting sqref="D169:F170">
    <cfRule type="containsBlanks" dxfId="709" priority="52" stopIfTrue="1">
      <formula>LEN(TRIM(D169))=0</formula>
    </cfRule>
  </conditionalFormatting>
  <conditionalFormatting sqref="D59:G65 D66:F67 D68:J69">
    <cfRule type="containsBlanks" dxfId="708" priority="74" stopIfTrue="1">
      <formula>LEN(TRIM(D59))=0</formula>
    </cfRule>
  </conditionalFormatting>
  <conditionalFormatting sqref="D70:G76 D77:F78 D79:J80">
    <cfRule type="containsBlanks" dxfId="707" priority="73" stopIfTrue="1">
      <formula>LEN(TRIM(D70))=0</formula>
    </cfRule>
  </conditionalFormatting>
  <conditionalFormatting sqref="D81:G87 D88:F89 D90:J91">
    <cfRule type="containsBlanks" dxfId="706" priority="72" stopIfTrue="1">
      <formula>LEN(TRIM(D81))=0</formula>
    </cfRule>
  </conditionalFormatting>
  <conditionalFormatting sqref="D162:G168">
    <cfRule type="containsBlanks" dxfId="705" priority="5" stopIfTrue="1">
      <formula>LEN(TRIM(D162))=0</formula>
    </cfRule>
  </conditionalFormatting>
  <conditionalFormatting sqref="D171:G180 D181:F182">
    <cfRule type="containsBlanks" dxfId="704" priority="51" stopIfTrue="1">
      <formula>LEN(TRIM(D171))=0</formula>
    </cfRule>
  </conditionalFormatting>
  <conditionalFormatting sqref="D183:G191 D192:F193">
    <cfRule type="containsBlanks" dxfId="703" priority="50" stopIfTrue="1">
      <formula>LEN(TRIM(D183))=0</formula>
    </cfRule>
  </conditionalFormatting>
  <conditionalFormatting sqref="D194:G202 D203:F204 D205:J206">
    <cfRule type="containsBlanks" dxfId="702" priority="49" stopIfTrue="1">
      <formula>LEN(TRIM(D194))=0</formula>
    </cfRule>
  </conditionalFormatting>
  <conditionalFormatting sqref="D47:J53">
    <cfRule type="containsBlanks" dxfId="701" priority="13" stopIfTrue="1">
      <formula>LEN(TRIM(D47))=0</formula>
    </cfRule>
  </conditionalFormatting>
  <conditionalFormatting sqref="E21:E32">
    <cfRule type="containsBlanks" dxfId="700" priority="79" stopIfTrue="1">
      <formula>LEN(TRIM(E21))=0</formula>
    </cfRule>
  </conditionalFormatting>
  <conditionalFormatting sqref="E136:E147">
    <cfRule type="containsBlanks" dxfId="699" priority="56" stopIfTrue="1">
      <formula>LEN(TRIM(E136))=0</formula>
    </cfRule>
  </conditionalFormatting>
  <conditionalFormatting sqref="F5:H13">
    <cfRule type="containsBlanks" dxfId="698" priority="21" stopIfTrue="1">
      <formula>LEN(TRIM(F5))=0</formula>
    </cfRule>
  </conditionalFormatting>
  <conditionalFormatting sqref="F120:H128">
    <cfRule type="containsBlanks" dxfId="697" priority="10" stopIfTrue="1">
      <formula>LEN(TRIM(F120))=0</formula>
    </cfRule>
  </conditionalFormatting>
  <conditionalFormatting sqref="G38:G42">
    <cfRule type="containsBlanks" dxfId="696" priority="22" stopIfTrue="1">
      <formula>LEN(TRIM(G38))=0</formula>
    </cfRule>
  </conditionalFormatting>
  <conditionalFormatting sqref="H59:J67">
    <cfRule type="containsBlanks" dxfId="695" priority="34" stopIfTrue="1">
      <formula>LEN(TRIM(H59))=0</formula>
    </cfRule>
  </conditionalFormatting>
  <conditionalFormatting sqref="H70:J78">
    <cfRule type="containsBlanks" dxfId="694" priority="33" stopIfTrue="1">
      <formula>LEN(TRIM(H70))=0</formula>
    </cfRule>
  </conditionalFormatting>
  <conditionalFormatting sqref="H81:J89">
    <cfRule type="containsBlanks" dxfId="693" priority="32" stopIfTrue="1">
      <formula>LEN(TRIM(H81))=0</formula>
    </cfRule>
  </conditionalFormatting>
  <conditionalFormatting sqref="H162:J204">
    <cfRule type="containsBlanks" dxfId="692" priority="1" stopIfTrue="1">
      <formula>LEN(TRIM(H162))=0</formula>
    </cfRule>
  </conditionalFormatting>
  <conditionalFormatting sqref="K5:L13">
    <cfRule type="containsBlanks" dxfId="691" priority="19" stopIfTrue="1">
      <formula>LEN(TRIM(K5))=0</formula>
    </cfRule>
  </conditionalFormatting>
  <conditionalFormatting sqref="K120:L128">
    <cfRule type="containsBlanks" dxfId="690" priority="9" stopIfTrue="1">
      <formula>LEN(TRIM(K120))=0</formula>
    </cfRule>
  </conditionalFormatting>
  <conditionalFormatting sqref="L47:L91">
    <cfRule type="containsBlanks" dxfId="689" priority="11" stopIfTrue="1">
      <formula>LEN(TRIM(L47))=0</formula>
    </cfRule>
  </conditionalFormatting>
  <conditionalFormatting sqref="L162:L206">
    <cfRule type="containsBlanks" dxfId="688" priority="4" stopIfTrue="1">
      <formula>LEN(TRIM(L162))=0</formula>
    </cfRule>
  </conditionalFormatting>
  <conditionalFormatting sqref="O163:O228">
    <cfRule type="containsBlanks" dxfId="687" priority="36" stopIfTrue="1">
      <formula>LEN(TRIM(O163))=0</formula>
    </cfRule>
  </conditionalFormatting>
  <conditionalFormatting sqref="O47:Q51 O52:O113">
    <cfRule type="containsBlanks" dxfId="686" priority="71" stopIfTrue="1">
      <formula>LEN(TRIM(O47))=0</formula>
    </cfRule>
  </conditionalFormatting>
  <conditionalFormatting sqref="O162:Q162">
    <cfRule type="containsBlanks" dxfId="685" priority="47" stopIfTrue="1">
      <formula>LEN(TRIM(O162))=0</formula>
    </cfRule>
  </conditionalFormatting>
  <conditionalFormatting sqref="P52:Q91">
    <cfRule type="containsBlanks" dxfId="684" priority="62" stopIfTrue="1">
      <formula>LEN(TRIM(P52))=0</formula>
    </cfRule>
  </conditionalFormatting>
  <conditionalFormatting sqref="P163:Q206">
    <cfRule type="containsBlanks" dxfId="683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19C7D817-54F5-45A8-9B07-9AF158E9EE85}">
      <formula1>$V$3:$V$17</formula1>
    </dataValidation>
    <dataValidation type="list" showInputMessage="1" showErrorMessage="1" sqref="H68:H69 H79:H80 H90:H91 H101:H102 H112:H113 H216:H217 H227:H228 H205:H206 H183:H184 H194:H195" xr:uid="{B540F3FF-48D0-42D7-AB88-6175E8ED843B}">
      <formula1>$V$3:$V$5</formula1>
    </dataValidation>
    <dataValidation type="list" showInputMessage="1" showErrorMessage="1" sqref="H47:H49 H162:H164" xr:uid="{1B2E160A-D561-45EB-8BC6-49193E05F5E9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>
    <outlinePr summaryBelow="0"/>
    <pageSetUpPr fitToPage="1"/>
  </sheetPr>
  <dimension ref="A1:AB229"/>
  <sheetViews>
    <sheetView topLeftCell="A130" zoomScale="70" zoomScaleNormal="70" workbookViewId="0">
      <selection activeCell="F166" sqref="F166:H168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55006.666666666672</v>
      </c>
      <c r="H3" s="93">
        <f>SUM(K21:K32)+SUM(K136:K147)</f>
        <v>43435</v>
      </c>
      <c r="I3" s="14" t="s">
        <v>56</v>
      </c>
      <c r="J3" s="95">
        <v>3700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 t="s">
        <v>100</v>
      </c>
      <c r="G5" s="270"/>
      <c r="H5" s="271"/>
      <c r="I5" s="272" t="s">
        <v>73</v>
      </c>
      <c r="J5" s="273"/>
      <c r="K5" s="269" t="s">
        <v>283</v>
      </c>
      <c r="L5" s="274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186" t="s">
        <v>7</v>
      </c>
      <c r="B6" s="187"/>
      <c r="C6" s="187"/>
      <c r="D6" s="187"/>
      <c r="E6" s="193"/>
      <c r="F6" s="281" t="s">
        <v>101</v>
      </c>
      <c r="G6" s="254"/>
      <c r="H6" s="255"/>
      <c r="I6" s="272" t="s">
        <v>54</v>
      </c>
      <c r="J6" s="273"/>
      <c r="K6" s="281" t="s">
        <v>261</v>
      </c>
      <c r="L6" s="282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/>
      <c r="G7" s="254"/>
      <c r="H7" s="255"/>
      <c r="I7" s="186" t="s">
        <v>53</v>
      </c>
      <c r="J7" s="193"/>
      <c r="K7" s="281"/>
      <c r="L7" s="282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253" t="s">
        <v>213</v>
      </c>
      <c r="G8" s="254"/>
      <c r="H8" s="255"/>
      <c r="I8" s="186" t="s">
        <v>75</v>
      </c>
      <c r="J8" s="193"/>
      <c r="K8" s="256"/>
      <c r="L8" s="256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300"/>
      <c r="G9" s="301"/>
      <c r="H9" s="302"/>
      <c r="I9" s="186"/>
      <c r="J9" s="193"/>
      <c r="K9" s="256"/>
      <c r="L9" s="256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49.999999999999986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49.999999999999986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2"/>
    </row>
    <row r="21" spans="1:24" ht="17.25" customHeight="1">
      <c r="A21" s="307" t="str">
        <f>A37</f>
        <v>томат 1л</v>
      </c>
      <c r="B21" s="326">
        <v>0.55763888888888891</v>
      </c>
      <c r="C21" s="326">
        <v>0.83333333333333337</v>
      </c>
      <c r="D21" s="322">
        <f>(C21-B21+(C21&lt;B21))*24*60</f>
        <v>397</v>
      </c>
      <c r="E21" s="328">
        <v>3700</v>
      </c>
      <c r="F21" s="330">
        <f>IF(E21=0,0,(F37/J3*60))</f>
        <v>290.83783783783781</v>
      </c>
      <c r="G21" s="320">
        <f>IF($K21=0,0,(K21*100)/(D21*$J$3/60))</f>
        <v>73.25890121859895</v>
      </c>
      <c r="H21" s="330">
        <f>P19+P26</f>
        <v>49.999999999999986</v>
      </c>
      <c r="I21" s="320">
        <f>D21-F21-P27</f>
        <v>29.162162162162304</v>
      </c>
      <c r="J21" s="322">
        <f>(D21-H21)/60*E21</f>
        <v>21398.333333333332</v>
      </c>
      <c r="K21" s="324">
        <f>F37</f>
        <v>17935</v>
      </c>
      <c r="L21" s="66">
        <f>IF($K21=0,0,K21/J21)</f>
        <v>0.83814938858166532</v>
      </c>
      <c r="N21" s="181" t="s">
        <v>19</v>
      </c>
      <c r="O21" s="181"/>
      <c r="P21" s="70">
        <f>SUM(U46:U57)</f>
        <v>26.999999999999904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26.999999999999904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-3463.3333333333321</v>
      </c>
      <c r="N22" s="181" t="s">
        <v>20</v>
      </c>
      <c r="O22" s="18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2"/>
      <c r="X22" s="192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181" t="s">
        <v>27</v>
      </c>
      <c r="O23" s="181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76.999999999999886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76.999999999999886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0.83814938858166532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21398.333333333332</v>
      </c>
      <c r="K34" s="168">
        <f>K21+K23+K25+K27+K29+K31</f>
        <v>17935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 t="s">
        <v>284</v>
      </c>
      <c r="B37" s="352"/>
      <c r="C37" s="352"/>
      <c r="D37" s="352"/>
      <c r="E37" s="353"/>
      <c r="F37" s="15">
        <v>17935</v>
      </c>
      <c r="G37" s="146">
        <v>13608</v>
      </c>
      <c r="H37" s="1"/>
      <c r="I37" s="2"/>
      <c r="J37" s="3"/>
      <c r="K37" s="67">
        <f>G37</f>
        <v>13608</v>
      </c>
      <c r="L37" s="16"/>
      <c r="M37" s="28"/>
      <c r="V37" s="192"/>
      <c r="W37" s="192"/>
      <c r="X37" s="192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2"/>
      <c r="W38" s="192"/>
      <c r="X38" s="192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13608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томат 1л</v>
      </c>
      <c r="B47" s="77">
        <f>B21</f>
        <v>0.55763888888888891</v>
      </c>
      <c r="C47" s="77">
        <f>B47+1/24</f>
        <v>0.59930555555555554</v>
      </c>
      <c r="D47" s="30"/>
      <c r="E47" s="177"/>
      <c r="F47" s="389" t="s">
        <v>285</v>
      </c>
      <c r="G47" s="390"/>
      <c r="H47" s="31" t="s">
        <v>45</v>
      </c>
      <c r="I47" s="32">
        <v>0.55763888888888891</v>
      </c>
      <c r="J47" s="32">
        <v>0.56458333333333333</v>
      </c>
      <c r="K47" s="83">
        <f>(J47-I47+(J47&lt;I47))*24*60</f>
        <v>9.9999999999999645</v>
      </c>
      <c r="L47" s="391"/>
      <c r="M47" s="392"/>
      <c r="N47" s="393"/>
      <c r="O47" s="90" t="str">
        <f t="shared" ref="O47:O110" si="3">IF(H47=$V$5,$F$7,"")</f>
        <v/>
      </c>
      <c r="P47" s="177"/>
      <c r="Q47" s="34"/>
      <c r="R47" s="20"/>
      <c r="S47" s="87">
        <f>IF($H47="ПЛАНОВЫЕ",$K47,0)</f>
        <v>9.9999999999999645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0.59930555555555554</v>
      </c>
      <c r="C48" s="78">
        <f>B48+1/24</f>
        <v>0.64097222222222217</v>
      </c>
      <c r="D48" s="37"/>
      <c r="E48" s="176"/>
      <c r="F48" s="394" t="s">
        <v>103</v>
      </c>
      <c r="G48" s="395"/>
      <c r="H48" s="38" t="s">
        <v>45</v>
      </c>
      <c r="I48" s="39">
        <v>0.56458333333333333</v>
      </c>
      <c r="J48" s="39">
        <v>0.57152777777777775</v>
      </c>
      <c r="K48" s="84">
        <f t="shared" ref="K48:K111" si="4">(J48-I48+(J48&lt;I48))*24*60</f>
        <v>9.9999999999999645</v>
      </c>
      <c r="L48" s="396"/>
      <c r="M48" s="397"/>
      <c r="N48" s="398"/>
      <c r="O48" s="91" t="str">
        <f t="shared" si="3"/>
        <v/>
      </c>
      <c r="P48" s="176"/>
      <c r="Q48" s="41"/>
      <c r="R48" s="20"/>
      <c r="S48" s="87">
        <f t="shared" ref="S48:S111" si="5">IF($H48="ПЛАНОВЫЕ",$K48,0)</f>
        <v>9.9999999999999645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0.64097222222222217</v>
      </c>
      <c r="C49" s="78">
        <f t="shared" ref="C49:C58" si="14">B49+1/24</f>
        <v>0.6826388888888888</v>
      </c>
      <c r="D49" s="37"/>
      <c r="E49" s="176"/>
      <c r="F49" s="399" t="s">
        <v>130</v>
      </c>
      <c r="G49" s="399"/>
      <c r="H49" s="38" t="s">
        <v>45</v>
      </c>
      <c r="I49" s="39">
        <v>0.57152777777777775</v>
      </c>
      <c r="J49" s="39">
        <v>0.59236111111111112</v>
      </c>
      <c r="K49" s="84">
        <f t="shared" si="4"/>
        <v>30.000000000000053</v>
      </c>
      <c r="L49" s="396"/>
      <c r="M49" s="397"/>
      <c r="N49" s="398"/>
      <c r="O49" s="91" t="str">
        <f t="shared" si="3"/>
        <v/>
      </c>
      <c r="P49" s="176"/>
      <c r="Q49" s="41"/>
      <c r="R49" s="20"/>
      <c r="S49" s="87">
        <f t="shared" si="5"/>
        <v>30.000000000000053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0.6826388888888888</v>
      </c>
      <c r="C50" s="78">
        <f t="shared" si="14"/>
        <v>0.72430555555555542</v>
      </c>
      <c r="D50" s="37"/>
      <c r="E50" s="176"/>
      <c r="F50" s="399" t="s">
        <v>286</v>
      </c>
      <c r="G50" s="399"/>
      <c r="H50" s="38" t="s">
        <v>46</v>
      </c>
      <c r="I50" s="39">
        <v>0.59236111111111112</v>
      </c>
      <c r="J50" s="39">
        <v>0.61111111111111105</v>
      </c>
      <c r="K50" s="84">
        <f t="shared" si="4"/>
        <v>26.999999999999904</v>
      </c>
      <c r="L50" s="396" t="s">
        <v>287</v>
      </c>
      <c r="M50" s="397"/>
      <c r="N50" s="398"/>
      <c r="O50" s="91">
        <f t="shared" si="3"/>
        <v>0</v>
      </c>
      <c r="P50" s="176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26.999999999999904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0.72430555555555542</v>
      </c>
      <c r="C51" s="78">
        <f t="shared" si="14"/>
        <v>0.76597222222222205</v>
      </c>
      <c r="D51" s="37"/>
      <c r="E51" s="176"/>
      <c r="F51" s="399"/>
      <c r="G51" s="399"/>
      <c r="H51" s="38"/>
      <c r="I51" s="39"/>
      <c r="J51" s="39"/>
      <c r="K51" s="84">
        <f t="shared" si="4"/>
        <v>0</v>
      </c>
      <c r="L51" s="396"/>
      <c r="M51" s="397"/>
      <c r="N51" s="398"/>
      <c r="O51" s="91" t="str">
        <f t="shared" si="3"/>
        <v/>
      </c>
      <c r="P51" s="176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0.76597222222222205</v>
      </c>
      <c r="C52" s="78">
        <f t="shared" si="14"/>
        <v>0.80763888888888868</v>
      </c>
      <c r="D52" s="37"/>
      <c r="E52" s="176"/>
      <c r="F52" s="399"/>
      <c r="G52" s="399"/>
      <c r="H52" s="38"/>
      <c r="I52" s="39"/>
      <c r="J52" s="39"/>
      <c r="K52" s="84">
        <f t="shared" si="4"/>
        <v>0</v>
      </c>
      <c r="L52" s="396"/>
      <c r="M52" s="397"/>
      <c r="N52" s="398"/>
      <c r="O52" s="91" t="str">
        <f t="shared" si="3"/>
        <v/>
      </c>
      <c r="P52" s="176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0.80763888888888868</v>
      </c>
      <c r="C53" s="78">
        <f t="shared" si="14"/>
        <v>0.84930555555555531</v>
      </c>
      <c r="D53" s="37"/>
      <c r="E53" s="143"/>
      <c r="F53" s="399"/>
      <c r="G53" s="399"/>
      <c r="H53" s="38"/>
      <c r="I53" s="39"/>
      <c r="J53" s="39"/>
      <c r="K53" s="84">
        <f t="shared" si="4"/>
        <v>0</v>
      </c>
      <c r="L53" s="396"/>
      <c r="M53" s="397"/>
      <c r="N53" s="398"/>
      <c r="O53" s="91" t="str">
        <f t="shared" si="3"/>
        <v/>
      </c>
      <c r="P53" s="176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0.84930555555555531</v>
      </c>
      <c r="C54" s="78">
        <f t="shared" si="14"/>
        <v>0.89097222222222194</v>
      </c>
      <c r="D54" s="37"/>
      <c r="E54" s="143"/>
      <c r="F54" s="394"/>
      <c r="G54" s="395"/>
      <c r="H54" s="38"/>
      <c r="I54" s="39"/>
      <c r="J54" s="39"/>
      <c r="K54" s="84">
        <f t="shared" si="4"/>
        <v>0</v>
      </c>
      <c r="L54" s="396"/>
      <c r="M54" s="397"/>
      <c r="N54" s="398"/>
      <c r="O54" s="91" t="str">
        <f t="shared" si="3"/>
        <v/>
      </c>
      <c r="P54" s="17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0.89097222222222194</v>
      </c>
      <c r="C55" s="78">
        <f t="shared" si="14"/>
        <v>0.93263888888888857</v>
      </c>
      <c r="D55" s="37"/>
      <c r="E55" s="143"/>
      <c r="F55" s="394"/>
      <c r="G55" s="395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0.93263888888888857</v>
      </c>
      <c r="C56" s="78">
        <f t="shared" si="14"/>
        <v>0.9743055555555552</v>
      </c>
      <c r="D56" s="37"/>
      <c r="E56" s="143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0.9743055555555552</v>
      </c>
      <c r="C57" s="78">
        <f t="shared" si="14"/>
        <v>1.0159722222222218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1.0159722222222218</v>
      </c>
      <c r="C58" s="80">
        <f t="shared" si="14"/>
        <v>1.0576388888888886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177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176"/>
      <c r="F60" s="394"/>
      <c r="G60" s="395"/>
      <c r="H60" s="38"/>
      <c r="I60" s="39"/>
      <c r="J60" s="39"/>
      <c r="K60" s="84">
        <f t="shared" si="4"/>
        <v>0</v>
      </c>
      <c r="L60" s="396"/>
      <c r="M60" s="397"/>
      <c r="N60" s="398"/>
      <c r="O60" s="91" t="str">
        <f t="shared" si="3"/>
        <v/>
      </c>
      <c r="P60" s="176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76"/>
      <c r="F61" s="399"/>
      <c r="G61" s="399"/>
      <c r="H61" s="38"/>
      <c r="I61" s="39"/>
      <c r="J61" s="39"/>
      <c r="K61" s="84">
        <f t="shared" si="4"/>
        <v>0</v>
      </c>
      <c r="L61" s="396"/>
      <c r="M61" s="397"/>
      <c r="N61" s="398"/>
      <c r="O61" s="91" t="str">
        <f t="shared" si="3"/>
        <v/>
      </c>
      <c r="P61" s="176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176"/>
      <c r="F62" s="399"/>
      <c r="G62" s="399"/>
      <c r="H62" s="38"/>
      <c r="I62" s="39"/>
      <c r="J62" s="39"/>
      <c r="K62" s="84">
        <f t="shared" si="4"/>
        <v>0</v>
      </c>
      <c r="L62" s="396"/>
      <c r="M62" s="397"/>
      <c r="N62" s="398"/>
      <c r="O62" s="91" t="str">
        <f t="shared" si="3"/>
        <v/>
      </c>
      <c r="P62" s="176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176"/>
      <c r="F63" s="399"/>
      <c r="G63" s="399"/>
      <c r="H63" s="38"/>
      <c r="I63" s="39"/>
      <c r="J63" s="39"/>
      <c r="K63" s="84">
        <f t="shared" si="4"/>
        <v>0</v>
      </c>
      <c r="L63" s="396"/>
      <c r="M63" s="397"/>
      <c r="N63" s="398"/>
      <c r="O63" s="91" t="str">
        <f t="shared" si="3"/>
        <v/>
      </c>
      <c r="P63" s="176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176"/>
      <c r="F64" s="399"/>
      <c r="G64" s="399"/>
      <c r="H64" s="38"/>
      <c r="I64" s="39"/>
      <c r="J64" s="39"/>
      <c r="K64" s="84">
        <f t="shared" si="4"/>
        <v>0</v>
      </c>
      <c r="L64" s="396"/>
      <c r="M64" s="397"/>
      <c r="N64" s="398"/>
      <c r="O64" s="91" t="str">
        <f t="shared" si="3"/>
        <v/>
      </c>
      <c r="P64" s="17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84">
        <f t="shared" si="4"/>
        <v>0</v>
      </c>
      <c r="L65" s="396"/>
      <c r="M65" s="397"/>
      <c r="N65" s="398"/>
      <c r="O65" s="91" t="str">
        <f t="shared" si="3"/>
        <v/>
      </c>
      <c r="P65" s="176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84">
        <f t="shared" si="4"/>
        <v>0</v>
      </c>
      <c r="L66" s="396"/>
      <c r="M66" s="397"/>
      <c r="N66" s="398"/>
      <c r="O66" s="91" t="str">
        <f t="shared" si="3"/>
        <v/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77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49.999999999999986</v>
      </c>
      <c r="T114" s="88">
        <f t="shared" si="22"/>
        <v>0</v>
      </c>
      <c r="U114" s="88">
        <f t="shared" si="22"/>
        <v>26.999999999999904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76.999999999999886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3700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111</v>
      </c>
      <c r="G120" s="270"/>
      <c r="H120" s="271"/>
      <c r="I120" s="272" t="s">
        <v>73</v>
      </c>
      <c r="J120" s="273"/>
      <c r="K120" s="269" t="s">
        <v>115</v>
      </c>
      <c r="L120" s="274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186" t="s">
        <v>7</v>
      </c>
      <c r="B121" s="187"/>
      <c r="C121" s="187"/>
      <c r="D121" s="187"/>
      <c r="E121" s="187"/>
      <c r="F121" s="281" t="s">
        <v>112</v>
      </c>
      <c r="G121" s="254"/>
      <c r="H121" s="255"/>
      <c r="I121" s="272" t="s">
        <v>54</v>
      </c>
      <c r="J121" s="273"/>
      <c r="K121" s="281" t="s">
        <v>269</v>
      </c>
      <c r="L121" s="282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/>
      <c r="G122" s="254"/>
      <c r="H122" s="255"/>
      <c r="I122" s="186" t="s">
        <v>53</v>
      </c>
      <c r="J122" s="193"/>
      <c r="K122" s="281" t="s">
        <v>141</v>
      </c>
      <c r="L122" s="282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 t="s">
        <v>139</v>
      </c>
      <c r="G123" s="256"/>
      <c r="H123" s="420"/>
      <c r="I123" s="186" t="s">
        <v>75</v>
      </c>
      <c r="J123" s="193"/>
      <c r="K123" s="256" t="s">
        <v>118</v>
      </c>
      <c r="L123" s="256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 t="s">
        <v>288</v>
      </c>
      <c r="G124" s="423"/>
      <c r="H124" s="424"/>
      <c r="I124" s="186"/>
      <c r="J124" s="193"/>
      <c r="K124" s="256"/>
      <c r="L124" s="256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175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175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15.999999999999982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15.999999999999982</v>
      </c>
    </row>
    <row r="136" spans="1:24" ht="17.25" customHeight="1">
      <c r="A136" s="307" t="str">
        <f>A152</f>
        <v>сок томат 1,0</v>
      </c>
      <c r="B136" s="326">
        <v>0.83333333333333337</v>
      </c>
      <c r="C136" s="326">
        <v>0.33333333333333331</v>
      </c>
      <c r="D136" s="322">
        <f>(C136-B136+(C136&lt;B136))*24*60</f>
        <v>720</v>
      </c>
      <c r="E136" s="328">
        <v>3700</v>
      </c>
      <c r="F136" s="330">
        <f>IF(E136=0,0,(F152/J118*60))</f>
        <v>413.51351351351354</v>
      </c>
      <c r="G136" s="320">
        <f>IF($K136=0,0,(K136*100)/(D136*$J$3/60))</f>
        <v>57.432432432432435</v>
      </c>
      <c r="H136" s="330">
        <f>P134+P141</f>
        <v>175</v>
      </c>
      <c r="I136" s="320">
        <f>D136-F136-P142</f>
        <v>30.486486486486569</v>
      </c>
      <c r="J136" s="322">
        <f>(D136-H136)/60*E136</f>
        <v>33608.333333333336</v>
      </c>
      <c r="K136" s="426">
        <f>F152</f>
        <v>25500</v>
      </c>
      <c r="L136" s="66">
        <f>IF($K136=0,0,K136/J136)</f>
        <v>0.75874039176791463</v>
      </c>
      <c r="N136" s="181" t="s">
        <v>19</v>
      </c>
      <c r="O136" s="181"/>
      <c r="P136" s="70">
        <f>SUM(U161:U172)</f>
        <v>63.999999999999929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63.999999999999929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-8108.3333333333358</v>
      </c>
      <c r="N137" s="181" t="s">
        <v>20</v>
      </c>
      <c r="O137" s="181"/>
      <c r="P137" s="70">
        <f>SUM(V161:V172)</f>
        <v>21.000000000000007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21.000000000000007</v>
      </c>
      <c r="W137" s="192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275.99999999999989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275.99999999999989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0.75874039176791463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33608.333333333336</v>
      </c>
      <c r="K149" s="168">
        <f>K136+K138+K140+K142+K144+K146</f>
        <v>25500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429" t="s">
        <v>289</v>
      </c>
      <c r="B152" s="430"/>
      <c r="C152" s="430"/>
      <c r="D152" s="430"/>
      <c r="E152" s="431"/>
      <c r="F152" s="15">
        <v>25500</v>
      </c>
      <c r="G152" s="146">
        <v>32022</v>
      </c>
      <c r="H152" s="1"/>
      <c r="I152" s="2"/>
      <c r="J152" s="3"/>
      <c r="K152" s="67">
        <f>G152</f>
        <v>32022</v>
      </c>
      <c r="L152" s="16"/>
      <c r="M152" s="28"/>
      <c r="V152" s="192"/>
      <c r="W152" s="192"/>
      <c r="X152" s="192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32022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сок томат 1,0</v>
      </c>
      <c r="B162" s="77">
        <f>B136</f>
        <v>0.83333333333333337</v>
      </c>
      <c r="C162" s="77">
        <f>B162+1/24</f>
        <v>0.875</v>
      </c>
      <c r="D162" s="30"/>
      <c r="E162" s="177"/>
      <c r="F162" s="389" t="s">
        <v>291</v>
      </c>
      <c r="G162" s="390"/>
      <c r="H162" s="31" t="s">
        <v>46</v>
      </c>
      <c r="I162" s="32">
        <v>0.83333333333333337</v>
      </c>
      <c r="J162" s="32">
        <v>0.85972222222222217</v>
      </c>
      <c r="K162" s="83">
        <f>(J162-I162+(J162&lt;I162))*24*60</f>
        <v>37.999999999999865</v>
      </c>
      <c r="L162" s="391" t="s">
        <v>292</v>
      </c>
      <c r="M162" s="392"/>
      <c r="N162" s="393"/>
      <c r="O162" s="90">
        <f t="shared" ref="O162:O206" si="26">IF(H162=$V$5,$F$122,"")</f>
        <v>0</v>
      </c>
      <c r="P162" s="177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37.999999999999865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176"/>
      <c r="F163" s="394" t="s">
        <v>150</v>
      </c>
      <c r="G163" s="395"/>
      <c r="H163" s="38" t="s">
        <v>46</v>
      </c>
      <c r="I163" s="39">
        <v>0.92222222222222217</v>
      </c>
      <c r="J163" s="39">
        <v>0.92708333333333337</v>
      </c>
      <c r="K163" s="84">
        <f t="shared" ref="K163:K226" si="27">(J163-I163+(J163&lt;I163))*24*60</f>
        <v>7.000000000000135</v>
      </c>
      <c r="L163" s="396" t="s">
        <v>293</v>
      </c>
      <c r="M163" s="397"/>
      <c r="N163" s="398"/>
      <c r="O163" s="91">
        <f t="shared" si="26"/>
        <v>0</v>
      </c>
      <c r="P163" s="176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7.000000000000135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76"/>
      <c r="F164" s="399" t="s">
        <v>125</v>
      </c>
      <c r="G164" s="399"/>
      <c r="H164" s="38" t="s">
        <v>46</v>
      </c>
      <c r="I164" s="39">
        <v>0.96875</v>
      </c>
      <c r="J164" s="39">
        <v>0.9819444444444444</v>
      </c>
      <c r="K164" s="84">
        <f t="shared" si="27"/>
        <v>18.999999999999932</v>
      </c>
      <c r="L164" s="396" t="s">
        <v>294</v>
      </c>
      <c r="M164" s="397"/>
      <c r="N164" s="398"/>
      <c r="O164" s="91">
        <f t="shared" si="26"/>
        <v>0</v>
      </c>
      <c r="P164" s="176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18.999999999999932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76"/>
      <c r="F165" s="399" t="s">
        <v>126</v>
      </c>
      <c r="G165" s="399"/>
      <c r="H165" s="38" t="s">
        <v>45</v>
      </c>
      <c r="I165" s="39">
        <v>6.9444444444444441E-3</v>
      </c>
      <c r="J165" s="39">
        <v>2.361111111111111E-2</v>
      </c>
      <c r="K165" s="84">
        <f t="shared" si="27"/>
        <v>24</v>
      </c>
      <c r="L165" s="396" t="s">
        <v>295</v>
      </c>
      <c r="M165" s="397"/>
      <c r="N165" s="398"/>
      <c r="O165" s="91" t="str">
        <f t="shared" si="26"/>
        <v/>
      </c>
      <c r="P165" s="176"/>
      <c r="Q165" s="41"/>
      <c r="R165" s="20"/>
      <c r="S165" s="87">
        <f t="shared" si="28"/>
        <v>24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76"/>
      <c r="F166" s="399" t="s">
        <v>296</v>
      </c>
      <c r="G166" s="399"/>
      <c r="H166" s="38" t="s">
        <v>45</v>
      </c>
      <c r="I166" s="39">
        <v>4.8611111111111112E-2</v>
      </c>
      <c r="J166" s="39">
        <v>5.6250000000000001E-2</v>
      </c>
      <c r="K166" s="84">
        <f t="shared" si="27"/>
        <v>11</v>
      </c>
      <c r="L166" s="396"/>
      <c r="M166" s="397"/>
      <c r="N166" s="398"/>
      <c r="O166" s="91" t="str">
        <f t="shared" si="26"/>
        <v/>
      </c>
      <c r="P166" s="176"/>
      <c r="Q166" s="41"/>
      <c r="R166" s="20"/>
      <c r="S166" s="87">
        <f t="shared" si="28"/>
        <v>11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76"/>
      <c r="F167" s="399" t="s">
        <v>153</v>
      </c>
      <c r="G167" s="399"/>
      <c r="H167" s="38" t="s">
        <v>45</v>
      </c>
      <c r="I167" s="39">
        <v>5.8333333333333327E-2</v>
      </c>
      <c r="J167" s="39">
        <v>6.5277777777777782E-2</v>
      </c>
      <c r="K167" s="84">
        <f t="shared" si="27"/>
        <v>10.000000000000014</v>
      </c>
      <c r="L167" s="396"/>
      <c r="M167" s="397"/>
      <c r="N167" s="398"/>
      <c r="O167" s="91" t="str">
        <f t="shared" si="26"/>
        <v/>
      </c>
      <c r="P167" s="176"/>
      <c r="Q167" s="41"/>
      <c r="R167" s="20"/>
      <c r="S167" s="87">
        <f t="shared" si="28"/>
        <v>10.000000000000014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 t="s">
        <v>297</v>
      </c>
      <c r="G168" s="399"/>
      <c r="H168" s="38" t="s">
        <v>45</v>
      </c>
      <c r="I168" s="39">
        <v>6.6666666666666666E-2</v>
      </c>
      <c r="J168" s="39">
        <v>7.3611111111111113E-2</v>
      </c>
      <c r="K168" s="84">
        <f t="shared" si="27"/>
        <v>10.000000000000004</v>
      </c>
      <c r="L168" s="396"/>
      <c r="M168" s="397"/>
      <c r="N168" s="398"/>
      <c r="O168" s="91" t="str">
        <f t="shared" si="26"/>
        <v/>
      </c>
      <c r="P168" s="176"/>
      <c r="Q168" s="41"/>
      <c r="R168" s="20"/>
      <c r="S168" s="87">
        <f t="shared" si="28"/>
        <v>10.000000000000004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 t="s">
        <v>298</v>
      </c>
      <c r="G169" s="395"/>
      <c r="H169" s="38" t="s">
        <v>52</v>
      </c>
      <c r="I169" s="39">
        <v>0.12430555555555556</v>
      </c>
      <c r="J169" s="39">
        <v>0.1388888888888889</v>
      </c>
      <c r="K169" s="84">
        <f t="shared" si="27"/>
        <v>21.000000000000007</v>
      </c>
      <c r="L169" s="396"/>
      <c r="M169" s="397"/>
      <c r="N169" s="398"/>
      <c r="O169" s="91" t="str">
        <f t="shared" si="26"/>
        <v/>
      </c>
      <c r="P169" s="17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21.000000000000007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 t="s">
        <v>290</v>
      </c>
      <c r="G170" s="395"/>
      <c r="H170" s="38" t="s">
        <v>47</v>
      </c>
      <c r="I170" s="39">
        <v>0.15555555555555556</v>
      </c>
      <c r="J170" s="39">
        <v>0.16666666666666666</v>
      </c>
      <c r="K170" s="84">
        <f t="shared" si="27"/>
        <v>15.999999999999982</v>
      </c>
      <c r="L170" s="396" t="s">
        <v>299</v>
      </c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15.999999999999982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 t="s">
        <v>121</v>
      </c>
      <c r="G171" s="399"/>
      <c r="H171" s="38" t="s">
        <v>45</v>
      </c>
      <c r="I171" s="39">
        <v>0.25</v>
      </c>
      <c r="J171" s="39">
        <v>0.33333333333333331</v>
      </c>
      <c r="K171" s="84">
        <f t="shared" si="27"/>
        <v>119.99999999999997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119.99999999999997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177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176"/>
      <c r="F175" s="394"/>
      <c r="G175" s="395"/>
      <c r="H175" s="38"/>
      <c r="I175" s="39"/>
      <c r="J175" s="39"/>
      <c r="K175" s="84">
        <f t="shared" si="27"/>
        <v>0</v>
      </c>
      <c r="L175" s="396"/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76"/>
      <c r="F176" s="399"/>
      <c r="G176" s="399"/>
      <c r="H176" s="38"/>
      <c r="I176" s="39"/>
      <c r="J176" s="39"/>
      <c r="K176" s="84">
        <f t="shared" si="27"/>
        <v>0</v>
      </c>
      <c r="L176" s="396"/>
      <c r="M176" s="397"/>
      <c r="N176" s="398"/>
      <c r="O176" s="91" t="str">
        <f t="shared" si="26"/>
        <v/>
      </c>
      <c r="P176" s="176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176"/>
      <c r="F177" s="399"/>
      <c r="G177" s="399"/>
      <c r="H177" s="38"/>
      <c r="I177" s="39"/>
      <c r="J177" s="39"/>
      <c r="K177" s="84">
        <f t="shared" si="27"/>
        <v>0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176"/>
      <c r="F178" s="399"/>
      <c r="G178" s="399"/>
      <c r="H178" s="38"/>
      <c r="I178" s="39"/>
      <c r="J178" s="39"/>
      <c r="K178" s="84">
        <f t="shared" si="27"/>
        <v>0</v>
      </c>
      <c r="L178" s="396"/>
      <c r="M178" s="397"/>
      <c r="N178" s="398"/>
      <c r="O178" s="91" t="str">
        <f t="shared" si="26"/>
        <v/>
      </c>
      <c r="P178" s="176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176"/>
      <c r="F179" s="399"/>
      <c r="G179" s="399"/>
      <c r="H179" s="38"/>
      <c r="I179" s="39"/>
      <c r="J179" s="39"/>
      <c r="K179" s="84">
        <f t="shared" si="27"/>
        <v>0</v>
      </c>
      <c r="L179" s="396"/>
      <c r="M179" s="397"/>
      <c r="N179" s="398"/>
      <c r="O179" s="91" t="str">
        <f t="shared" si="26"/>
        <v/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84">
        <f t="shared" si="27"/>
        <v>0</v>
      </c>
      <c r="L180" s="396"/>
      <c r="M180" s="397"/>
      <c r="N180" s="398"/>
      <c r="O180" s="91" t="str">
        <f t="shared" si="26"/>
        <v/>
      </c>
      <c r="P180" s="17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175</v>
      </c>
      <c r="T229" s="88">
        <f t="shared" si="45"/>
        <v>15.999999999999982</v>
      </c>
      <c r="U229" s="88">
        <f t="shared" si="45"/>
        <v>63.999999999999929</v>
      </c>
      <c r="V229" s="88">
        <f t="shared" si="45"/>
        <v>21.000000000000007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275.99999999999989</v>
      </c>
      <c r="AB229" s="35"/>
    </row>
  </sheetData>
  <customSheetViews>
    <customSheetView guid="{37036B61-4D89-4D9A-BB9E-9EE85ACB2295}" scale="80" fitToPage="1" hiddenRows="1" topLeftCell="A141">
      <selection activeCell="D171" sqref="D171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41">
      <selection activeCell="D171" sqref="D171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41">
      <selection activeCell="D171" sqref="D171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682" priority="16" stopIfTrue="1">
      <formula>LEN(TRIM(A37))=0</formula>
    </cfRule>
  </conditionalFormatting>
  <conditionalFormatting sqref="A152:F157">
    <cfRule type="containsBlanks" dxfId="681" priority="8" stopIfTrue="1">
      <formula>LEN(TRIM(A152))=0</formula>
    </cfRule>
  </conditionalFormatting>
  <conditionalFormatting sqref="B21:C32">
    <cfRule type="containsBlanks" dxfId="680" priority="18" stopIfTrue="1">
      <formula>LEN(TRIM(B21))=0</formula>
    </cfRule>
  </conditionalFormatting>
  <conditionalFormatting sqref="B136:C147">
    <cfRule type="containsBlanks" dxfId="679" priority="58" stopIfTrue="1">
      <formula>LEN(TRIM(B136))=0</formula>
    </cfRule>
  </conditionalFormatting>
  <conditionalFormatting sqref="D54:F55 H54:J55 D56:J58">
    <cfRule type="containsBlanks" dxfId="678" priority="76" stopIfTrue="1">
      <formula>LEN(TRIM(D54))=0</formula>
    </cfRule>
  </conditionalFormatting>
  <conditionalFormatting sqref="D169:F170">
    <cfRule type="containsBlanks" dxfId="677" priority="53" stopIfTrue="1">
      <formula>LEN(TRIM(D169))=0</formula>
    </cfRule>
  </conditionalFormatting>
  <conditionalFormatting sqref="D59:G65 D66:F67 D68:J69">
    <cfRule type="containsBlanks" dxfId="676" priority="75" stopIfTrue="1">
      <formula>LEN(TRIM(D59))=0</formula>
    </cfRule>
  </conditionalFormatting>
  <conditionalFormatting sqref="D70:G76 D77:F78 D79:J80">
    <cfRule type="containsBlanks" dxfId="675" priority="74" stopIfTrue="1">
      <formula>LEN(TRIM(D70))=0</formula>
    </cfRule>
  </conditionalFormatting>
  <conditionalFormatting sqref="D81:G87 D88:F89 D90:J91">
    <cfRule type="containsBlanks" dxfId="674" priority="73" stopIfTrue="1">
      <formula>LEN(TRIM(D81))=0</formula>
    </cfRule>
  </conditionalFormatting>
  <conditionalFormatting sqref="D162:G168">
    <cfRule type="containsBlanks" dxfId="673" priority="6" stopIfTrue="1">
      <formula>LEN(TRIM(D162))=0</formula>
    </cfRule>
  </conditionalFormatting>
  <conditionalFormatting sqref="D171:G180 D181:F182">
    <cfRule type="containsBlanks" dxfId="672" priority="52" stopIfTrue="1">
      <formula>LEN(TRIM(D171))=0</formula>
    </cfRule>
  </conditionalFormatting>
  <conditionalFormatting sqref="D183:G191 D192:F193">
    <cfRule type="containsBlanks" dxfId="671" priority="51" stopIfTrue="1">
      <formula>LEN(TRIM(D183))=0</formula>
    </cfRule>
  </conditionalFormatting>
  <conditionalFormatting sqref="D194:G202 D203:F204 D205:J206">
    <cfRule type="containsBlanks" dxfId="670" priority="50" stopIfTrue="1">
      <formula>LEN(TRIM(D194))=0</formula>
    </cfRule>
  </conditionalFormatting>
  <conditionalFormatting sqref="D47:J53">
    <cfRule type="containsBlanks" dxfId="669" priority="1" stopIfTrue="1">
      <formula>LEN(TRIM(D47))=0</formula>
    </cfRule>
  </conditionalFormatting>
  <conditionalFormatting sqref="E21:E32">
    <cfRule type="containsBlanks" dxfId="668" priority="80" stopIfTrue="1">
      <formula>LEN(TRIM(E21))=0</formula>
    </cfRule>
  </conditionalFormatting>
  <conditionalFormatting sqref="E136:E147">
    <cfRule type="containsBlanks" dxfId="667" priority="57" stopIfTrue="1">
      <formula>LEN(TRIM(E136))=0</formula>
    </cfRule>
  </conditionalFormatting>
  <conditionalFormatting sqref="F5:H13">
    <cfRule type="containsBlanks" dxfId="666" priority="22" stopIfTrue="1">
      <formula>LEN(TRIM(F5))=0</formula>
    </cfRule>
  </conditionalFormatting>
  <conditionalFormatting sqref="F120:H128">
    <cfRule type="containsBlanks" dxfId="665" priority="11" stopIfTrue="1">
      <formula>LEN(TRIM(F120))=0</formula>
    </cfRule>
  </conditionalFormatting>
  <conditionalFormatting sqref="G38:G42">
    <cfRule type="containsBlanks" dxfId="664" priority="23" stopIfTrue="1">
      <formula>LEN(TRIM(G38))=0</formula>
    </cfRule>
  </conditionalFormatting>
  <conditionalFormatting sqref="H59:J67">
    <cfRule type="containsBlanks" dxfId="663" priority="35" stopIfTrue="1">
      <formula>LEN(TRIM(H59))=0</formula>
    </cfRule>
  </conditionalFormatting>
  <conditionalFormatting sqref="H70:J78">
    <cfRule type="containsBlanks" dxfId="662" priority="34" stopIfTrue="1">
      <formula>LEN(TRIM(H70))=0</formula>
    </cfRule>
  </conditionalFormatting>
  <conditionalFormatting sqref="H81:J89">
    <cfRule type="containsBlanks" dxfId="661" priority="33" stopIfTrue="1">
      <formula>LEN(TRIM(H81))=0</formula>
    </cfRule>
  </conditionalFormatting>
  <conditionalFormatting sqref="H162:J204">
    <cfRule type="containsBlanks" dxfId="660" priority="2" stopIfTrue="1">
      <formula>LEN(TRIM(H162))=0</formula>
    </cfRule>
  </conditionalFormatting>
  <conditionalFormatting sqref="K5:L13">
    <cfRule type="containsBlanks" dxfId="659" priority="20" stopIfTrue="1">
      <formula>LEN(TRIM(K5))=0</formula>
    </cfRule>
  </conditionalFormatting>
  <conditionalFormatting sqref="K120:L128">
    <cfRule type="containsBlanks" dxfId="658" priority="10" stopIfTrue="1">
      <formula>LEN(TRIM(K120))=0</formula>
    </cfRule>
  </conditionalFormatting>
  <conditionalFormatting sqref="L47:L91">
    <cfRule type="containsBlanks" dxfId="657" priority="12" stopIfTrue="1">
      <formula>LEN(TRIM(L47))=0</formula>
    </cfRule>
  </conditionalFormatting>
  <conditionalFormatting sqref="L162:L206">
    <cfRule type="containsBlanks" dxfId="656" priority="5" stopIfTrue="1">
      <formula>LEN(TRIM(L162))=0</formula>
    </cfRule>
  </conditionalFormatting>
  <conditionalFormatting sqref="O163:O228">
    <cfRule type="containsBlanks" dxfId="655" priority="37" stopIfTrue="1">
      <formula>LEN(TRIM(O163))=0</formula>
    </cfRule>
  </conditionalFormatting>
  <conditionalFormatting sqref="O47:Q51 O52:O113">
    <cfRule type="containsBlanks" dxfId="654" priority="72" stopIfTrue="1">
      <formula>LEN(TRIM(O47))=0</formula>
    </cfRule>
  </conditionalFormatting>
  <conditionalFormatting sqref="O162:Q162">
    <cfRule type="containsBlanks" dxfId="653" priority="48" stopIfTrue="1">
      <formula>LEN(TRIM(O162))=0</formula>
    </cfRule>
  </conditionalFormatting>
  <conditionalFormatting sqref="P52:Q91">
    <cfRule type="containsBlanks" dxfId="652" priority="63" stopIfTrue="1">
      <formula>LEN(TRIM(P52))=0</formula>
    </cfRule>
  </conditionalFormatting>
  <conditionalFormatting sqref="P163:Q206">
    <cfRule type="containsBlanks" dxfId="651" priority="39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FCA4E26E-9406-4481-B398-73933A5D0548}">
      <formula1>$V$3:$V$17</formula1>
    </dataValidation>
    <dataValidation type="list" showInputMessage="1" showErrorMessage="1" sqref="H68:H69 H79:H80 H90:H91 H101:H102 H112:H113 H216:H217 H227:H228 H205:H206 H183:H184 H194:H195" xr:uid="{35764902-2889-43C0-A4AF-3A900D07AE33}">
      <formula1>$V$3:$V$5</formula1>
    </dataValidation>
    <dataValidation type="list" showInputMessage="1" showErrorMessage="1" sqref="H162:H164 H47:H49" xr:uid="{CCD41B0A-197D-45C5-A069-812C83FC649F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>
    <outlinePr summaryBelow="0"/>
    <pageSetUpPr fitToPage="1"/>
  </sheetPr>
  <dimension ref="A1:AB229"/>
  <sheetViews>
    <sheetView topLeftCell="A36" zoomScale="70" zoomScaleNormal="70" workbookViewId="0">
      <selection activeCell="F51" sqref="F51:H53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89316.666666666657</v>
      </c>
      <c r="H3" s="93">
        <f>SUM(K21:K32)+SUM(K136:K147)</f>
        <v>31177</v>
      </c>
      <c r="I3" s="14" t="s">
        <v>56</v>
      </c>
      <c r="J3" s="95">
        <v>4600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/>
      <c r="G5" s="270"/>
      <c r="H5" s="271"/>
      <c r="I5" s="272" t="s">
        <v>73</v>
      </c>
      <c r="J5" s="273"/>
      <c r="K5" s="269" t="s">
        <v>231</v>
      </c>
      <c r="L5" s="274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186" t="s">
        <v>7</v>
      </c>
      <c r="B6" s="187"/>
      <c r="C6" s="187"/>
      <c r="D6" s="187"/>
      <c r="E6" s="193"/>
      <c r="F6" s="281" t="s">
        <v>158</v>
      </c>
      <c r="G6" s="254"/>
      <c r="H6" s="255"/>
      <c r="I6" s="272" t="s">
        <v>54</v>
      </c>
      <c r="J6" s="273"/>
      <c r="K6" s="281" t="s">
        <v>254</v>
      </c>
      <c r="L6" s="282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 t="s">
        <v>160</v>
      </c>
      <c r="G7" s="254"/>
      <c r="H7" s="255"/>
      <c r="I7" s="186" t="s">
        <v>53</v>
      </c>
      <c r="J7" s="193"/>
      <c r="K7" s="281" t="s">
        <v>161</v>
      </c>
      <c r="L7" s="282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419" t="s">
        <v>159</v>
      </c>
      <c r="G8" s="256"/>
      <c r="H8" s="420"/>
      <c r="I8" s="186" t="s">
        <v>75</v>
      </c>
      <c r="J8" s="193"/>
      <c r="K8" s="256" t="s">
        <v>162</v>
      </c>
      <c r="L8" s="256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422" t="s">
        <v>163</v>
      </c>
      <c r="G9" s="423"/>
      <c r="H9" s="424"/>
      <c r="I9" s="186"/>
      <c r="J9" s="193"/>
      <c r="K9" s="256"/>
      <c r="L9" s="256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190.00000000000011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190.00000000000011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19.999999999999929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19.999999999999929</v>
      </c>
      <c r="X20" s="192"/>
    </row>
    <row r="21" spans="1:24" ht="17.25" customHeight="1">
      <c r="A21" s="307" t="str">
        <f>A37</f>
        <v>Яблоко Баринофф</v>
      </c>
      <c r="B21" s="326">
        <v>0.33333333333333331</v>
      </c>
      <c r="C21" s="326">
        <v>0.83333333333333337</v>
      </c>
      <c r="D21" s="322">
        <f>(C21-B21+(C21&lt;B21))*24*60</f>
        <v>720</v>
      </c>
      <c r="E21" s="328">
        <v>4600</v>
      </c>
      <c r="F21" s="330">
        <f>IF(E21=0,0,(F37/J3*60))</f>
        <v>307.82608695652175</v>
      </c>
      <c r="G21" s="320">
        <f>IF($K21=0,0,(K21*100)/(D21*$J$3/60))</f>
        <v>42.753623188405797</v>
      </c>
      <c r="H21" s="330">
        <f>P19+P26</f>
        <v>275.00000000000006</v>
      </c>
      <c r="I21" s="320">
        <f>D21-F21-P27</f>
        <v>-2.8260869565218059</v>
      </c>
      <c r="J21" s="322">
        <f>(D21-H21)/60*E21</f>
        <v>34116.666666666664</v>
      </c>
      <c r="K21" s="324">
        <f>F37</f>
        <v>23600</v>
      </c>
      <c r="L21" s="66">
        <f>IF($K21=0,0,K21/J21)</f>
        <v>0.69174401563263321</v>
      </c>
      <c r="N21" s="181" t="s">
        <v>19</v>
      </c>
      <c r="O21" s="181"/>
      <c r="P21" s="70">
        <f>SUM(U46:U57)</f>
        <v>113.00000000000009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113.00000000000009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-10516.666666666664</v>
      </c>
      <c r="N22" s="181" t="s">
        <v>20</v>
      </c>
      <c r="O22" s="18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2"/>
      <c r="X22" s="192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181" t="s">
        <v>27</v>
      </c>
      <c r="O23" s="181"/>
      <c r="P23" s="70">
        <f>SUM(W46:W57)</f>
        <v>6.9999999999999751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6.9999999999999751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84.999999999999943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84.999999999999943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415.00000000000006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415.00000000000006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0.69174401563263321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34116.666666666664</v>
      </c>
      <c r="K34" s="168">
        <f>K21+K23+K25+K27+K29+K31</f>
        <v>23600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 t="s">
        <v>300</v>
      </c>
      <c r="B37" s="352"/>
      <c r="C37" s="352"/>
      <c r="D37" s="352"/>
      <c r="E37" s="353"/>
      <c r="F37" s="15">
        <v>23600</v>
      </c>
      <c r="G37" s="146">
        <v>17640</v>
      </c>
      <c r="H37" s="1"/>
      <c r="I37" s="2"/>
      <c r="J37" s="3"/>
      <c r="K37" s="67">
        <f>G37</f>
        <v>17640</v>
      </c>
      <c r="L37" s="16"/>
      <c r="M37" s="28"/>
      <c r="V37" s="192"/>
      <c r="W37" s="192"/>
      <c r="X37" s="192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2"/>
      <c r="W38" s="192"/>
      <c r="X38" s="192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17640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Яблоко Баринофф</v>
      </c>
      <c r="B47" s="77">
        <f>B21</f>
        <v>0.33333333333333331</v>
      </c>
      <c r="C47" s="77">
        <f>B47+1/24</f>
        <v>0.375</v>
      </c>
      <c r="D47" s="30"/>
      <c r="E47" s="177"/>
      <c r="F47" s="389" t="s">
        <v>167</v>
      </c>
      <c r="G47" s="390"/>
      <c r="H47" s="31" t="s">
        <v>45</v>
      </c>
      <c r="I47" s="32">
        <v>0.33333333333333331</v>
      </c>
      <c r="J47" s="32">
        <v>0.43055555555555558</v>
      </c>
      <c r="K47" s="83">
        <f>(J47-I47+(J47&lt;I47))*24*60</f>
        <v>140.00000000000006</v>
      </c>
      <c r="L47" s="391"/>
      <c r="M47" s="392"/>
      <c r="N47" s="393"/>
      <c r="O47" s="90" t="str">
        <f t="shared" ref="O47:O110" si="3">IF(H47=$V$5,$F$7,"")</f>
        <v/>
      </c>
      <c r="P47" s="177"/>
      <c r="Q47" s="34"/>
      <c r="R47" s="20"/>
      <c r="S47" s="87">
        <f>IF($H47="ПЛАНОВЫЕ",$K47,0)</f>
        <v>140.00000000000006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0.375</v>
      </c>
      <c r="C48" s="78">
        <f>B48+1/24</f>
        <v>0.41666666666666669</v>
      </c>
      <c r="D48" s="37"/>
      <c r="E48" s="176"/>
      <c r="F48" s="394" t="s">
        <v>221</v>
      </c>
      <c r="G48" s="395"/>
      <c r="H48" s="38" t="s">
        <v>51</v>
      </c>
      <c r="I48" s="39">
        <v>0.43055555555555558</v>
      </c>
      <c r="J48" s="39">
        <v>0.48958333333333331</v>
      </c>
      <c r="K48" s="84">
        <f t="shared" ref="K48:K111" si="4">(J48-I48+(J48&lt;I48))*24*60</f>
        <v>84.999999999999943</v>
      </c>
      <c r="L48" s="396"/>
      <c r="M48" s="397"/>
      <c r="N48" s="398"/>
      <c r="O48" s="91" t="str">
        <f t="shared" si="3"/>
        <v/>
      </c>
      <c r="P48" s="176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84.999999999999943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76"/>
      <c r="F49" s="399" t="s">
        <v>248</v>
      </c>
      <c r="G49" s="399"/>
      <c r="H49" s="38" t="s">
        <v>45</v>
      </c>
      <c r="I49" s="39">
        <v>0.48958333333333331</v>
      </c>
      <c r="J49" s="39">
        <v>0.50694444444444442</v>
      </c>
      <c r="K49" s="84">
        <f t="shared" si="4"/>
        <v>24.999999999999993</v>
      </c>
      <c r="L49" s="396"/>
      <c r="M49" s="397"/>
      <c r="N49" s="398"/>
      <c r="O49" s="91" t="str">
        <f t="shared" si="3"/>
        <v/>
      </c>
      <c r="P49" s="176"/>
      <c r="Q49" s="41"/>
      <c r="R49" s="20"/>
      <c r="S49" s="87">
        <f t="shared" si="5"/>
        <v>24.999999999999993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0.45833333333333337</v>
      </c>
      <c r="C50" s="78">
        <f t="shared" si="14"/>
        <v>0.5</v>
      </c>
      <c r="D50" s="37"/>
      <c r="E50" s="176"/>
      <c r="F50" s="399" t="s">
        <v>303</v>
      </c>
      <c r="G50" s="399"/>
      <c r="H50" s="38" t="s">
        <v>48</v>
      </c>
      <c r="I50" s="39">
        <v>0.50694444444444442</v>
      </c>
      <c r="J50" s="39">
        <v>0.51180555555555551</v>
      </c>
      <c r="K50" s="84">
        <f t="shared" si="4"/>
        <v>6.9999999999999751</v>
      </c>
      <c r="L50" s="396"/>
      <c r="M50" s="397"/>
      <c r="N50" s="398"/>
      <c r="O50" s="91" t="str">
        <f t="shared" si="3"/>
        <v/>
      </c>
      <c r="P50" s="176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6.9999999999999751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176"/>
      <c r="F51" s="399" t="s">
        <v>173</v>
      </c>
      <c r="G51" s="399"/>
      <c r="H51" s="38" t="s">
        <v>45</v>
      </c>
      <c r="I51" s="39">
        <v>0.54861111111111105</v>
      </c>
      <c r="J51" s="39">
        <v>0.55208333333333337</v>
      </c>
      <c r="K51" s="84">
        <f t="shared" si="4"/>
        <v>5.0000000000001421</v>
      </c>
      <c r="L51" s="396"/>
      <c r="M51" s="397"/>
      <c r="N51" s="398"/>
      <c r="O51" s="91" t="str">
        <f t="shared" si="3"/>
        <v/>
      </c>
      <c r="P51" s="176"/>
      <c r="Q51" s="41"/>
      <c r="R51" s="20"/>
      <c r="S51" s="87">
        <f t="shared" si="5"/>
        <v>5.0000000000001421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176"/>
      <c r="F52" s="399" t="s">
        <v>174</v>
      </c>
      <c r="G52" s="399"/>
      <c r="H52" s="38" t="s">
        <v>45</v>
      </c>
      <c r="I52" s="39">
        <v>0.55208333333333337</v>
      </c>
      <c r="J52" s="39">
        <v>0.55555555555555558</v>
      </c>
      <c r="K52" s="84">
        <f t="shared" si="4"/>
        <v>4.9999999999999822</v>
      </c>
      <c r="L52" s="396"/>
      <c r="M52" s="397"/>
      <c r="N52" s="398"/>
      <c r="O52" s="91" t="str">
        <f t="shared" si="3"/>
        <v/>
      </c>
      <c r="P52" s="176"/>
      <c r="Q52" s="41"/>
      <c r="R52" s="20"/>
      <c r="S52" s="87">
        <f t="shared" si="5"/>
        <v>4.9999999999999822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 t="s">
        <v>175</v>
      </c>
      <c r="G53" s="399"/>
      <c r="H53" s="38" t="s">
        <v>45</v>
      </c>
      <c r="I53" s="39">
        <v>0.55555555555555558</v>
      </c>
      <c r="J53" s="39">
        <v>0.56597222222222221</v>
      </c>
      <c r="K53" s="84">
        <f t="shared" si="4"/>
        <v>14.999999999999947</v>
      </c>
      <c r="L53" s="396"/>
      <c r="M53" s="397"/>
      <c r="N53" s="398"/>
      <c r="O53" s="91" t="str">
        <f t="shared" si="3"/>
        <v/>
      </c>
      <c r="P53" s="176"/>
      <c r="Q53" s="41"/>
      <c r="R53" s="20"/>
      <c r="S53" s="87">
        <f t="shared" si="5"/>
        <v>14.999999999999947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4" t="s">
        <v>304</v>
      </c>
      <c r="G54" s="395"/>
      <c r="H54" s="38" t="s">
        <v>46</v>
      </c>
      <c r="I54" s="39">
        <v>0.59027777777777779</v>
      </c>
      <c r="J54" s="39">
        <v>0.65972222222222221</v>
      </c>
      <c r="K54" s="84">
        <f t="shared" si="4"/>
        <v>99.999999999999972</v>
      </c>
      <c r="L54" s="396" t="s">
        <v>305</v>
      </c>
      <c r="M54" s="397"/>
      <c r="N54" s="398"/>
      <c r="O54" s="91" t="str">
        <f t="shared" si="3"/>
        <v>Никишова</v>
      </c>
      <c r="P54" s="17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99.999999999999972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4" t="s">
        <v>306</v>
      </c>
      <c r="G55" s="395"/>
      <c r="H55" s="38" t="s">
        <v>47</v>
      </c>
      <c r="I55" s="39">
        <v>0.6875</v>
      </c>
      <c r="J55" s="39">
        <v>0.70138888888888884</v>
      </c>
      <c r="K55" s="84">
        <f t="shared" si="4"/>
        <v>19.999999999999929</v>
      </c>
      <c r="L55" s="396" t="s">
        <v>307</v>
      </c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19.999999999999929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 t="s">
        <v>308</v>
      </c>
      <c r="G56" s="399"/>
      <c r="H56" s="38" t="s">
        <v>46</v>
      </c>
      <c r="I56" s="39">
        <v>0.72222222222222221</v>
      </c>
      <c r="J56" s="39">
        <v>0.73125000000000007</v>
      </c>
      <c r="K56" s="84">
        <f t="shared" si="4"/>
        <v>13.000000000000114</v>
      </c>
      <c r="L56" s="396" t="s">
        <v>309</v>
      </c>
      <c r="M56" s="397"/>
      <c r="N56" s="398"/>
      <c r="O56" s="91" t="str">
        <f t="shared" si="3"/>
        <v>Никишова</v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13.000000000000114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177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176"/>
      <c r="F60" s="394"/>
      <c r="G60" s="395"/>
      <c r="H60" s="38"/>
      <c r="I60" s="39"/>
      <c r="J60" s="39"/>
      <c r="K60" s="84">
        <f t="shared" si="4"/>
        <v>0</v>
      </c>
      <c r="L60" s="396"/>
      <c r="M60" s="397"/>
      <c r="N60" s="398"/>
      <c r="O60" s="91" t="str">
        <f t="shared" si="3"/>
        <v/>
      </c>
      <c r="P60" s="176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76"/>
      <c r="F61" s="399"/>
      <c r="G61" s="399"/>
      <c r="H61" s="38"/>
      <c r="I61" s="39"/>
      <c r="J61" s="39"/>
      <c r="K61" s="84">
        <f t="shared" si="4"/>
        <v>0</v>
      </c>
      <c r="L61" s="396"/>
      <c r="M61" s="397"/>
      <c r="N61" s="398"/>
      <c r="O61" s="91" t="str">
        <f t="shared" si="3"/>
        <v/>
      </c>
      <c r="P61" s="176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176"/>
      <c r="F62" s="399"/>
      <c r="G62" s="399"/>
      <c r="H62" s="38"/>
      <c r="I62" s="39"/>
      <c r="J62" s="39"/>
      <c r="K62" s="84">
        <f t="shared" si="4"/>
        <v>0</v>
      </c>
      <c r="L62" s="396"/>
      <c r="M62" s="397"/>
      <c r="N62" s="398"/>
      <c r="O62" s="91" t="str">
        <f t="shared" si="3"/>
        <v/>
      </c>
      <c r="P62" s="176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176"/>
      <c r="F63" s="399"/>
      <c r="G63" s="399"/>
      <c r="H63" s="38"/>
      <c r="I63" s="39"/>
      <c r="J63" s="39"/>
      <c r="K63" s="84">
        <f t="shared" si="4"/>
        <v>0</v>
      </c>
      <c r="L63" s="396"/>
      <c r="M63" s="397"/>
      <c r="N63" s="398"/>
      <c r="O63" s="91" t="str">
        <f t="shared" si="3"/>
        <v/>
      </c>
      <c r="P63" s="176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176"/>
      <c r="F64" s="399"/>
      <c r="G64" s="399"/>
      <c r="H64" s="38"/>
      <c r="I64" s="39"/>
      <c r="J64" s="39"/>
      <c r="K64" s="84">
        <f t="shared" si="4"/>
        <v>0</v>
      </c>
      <c r="L64" s="396"/>
      <c r="M64" s="397"/>
      <c r="N64" s="398"/>
      <c r="O64" s="91" t="str">
        <f t="shared" si="3"/>
        <v/>
      </c>
      <c r="P64" s="17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84">
        <f t="shared" si="4"/>
        <v>0</v>
      </c>
      <c r="L65" s="396"/>
      <c r="M65" s="397"/>
      <c r="N65" s="398"/>
      <c r="O65" s="91" t="str">
        <f t="shared" si="3"/>
        <v/>
      </c>
      <c r="P65" s="176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84">
        <f t="shared" si="4"/>
        <v>0</v>
      </c>
      <c r="L66" s="396"/>
      <c r="M66" s="397"/>
      <c r="N66" s="398"/>
      <c r="O66" s="91" t="str">
        <f t="shared" si="3"/>
        <v/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77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190.00000000000011</v>
      </c>
      <c r="T114" s="88">
        <f t="shared" si="22"/>
        <v>19.999999999999929</v>
      </c>
      <c r="U114" s="88">
        <f t="shared" si="22"/>
        <v>113.00000000000009</v>
      </c>
      <c r="V114" s="88">
        <f t="shared" si="22"/>
        <v>0</v>
      </c>
      <c r="W114" s="88">
        <f t="shared" si="22"/>
        <v>6.9999999999999751</v>
      </c>
      <c r="X114" s="88">
        <f t="shared" si="22"/>
        <v>0</v>
      </c>
      <c r="Y114" s="88">
        <f t="shared" si="22"/>
        <v>0</v>
      </c>
      <c r="Z114" s="88">
        <f t="shared" si="22"/>
        <v>84.999999999999943</v>
      </c>
      <c r="AA114" s="89">
        <f>SUM(S114:Z114)</f>
        <v>415.00000000000006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4600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223</v>
      </c>
      <c r="G120" s="270"/>
      <c r="H120" s="271"/>
      <c r="I120" s="272" t="s">
        <v>73</v>
      </c>
      <c r="J120" s="273"/>
      <c r="K120" s="269" t="s">
        <v>301</v>
      </c>
      <c r="L120" s="274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186" t="s">
        <v>7</v>
      </c>
      <c r="B121" s="187"/>
      <c r="C121" s="187"/>
      <c r="D121" s="187"/>
      <c r="E121" s="187"/>
      <c r="F121" s="281" t="s">
        <v>224</v>
      </c>
      <c r="G121" s="254"/>
      <c r="H121" s="255"/>
      <c r="I121" s="272" t="s">
        <v>54</v>
      </c>
      <c r="J121" s="273"/>
      <c r="K121" s="281" t="s">
        <v>243</v>
      </c>
      <c r="L121" s="282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/>
      <c r="G122" s="254"/>
      <c r="H122" s="255"/>
      <c r="I122" s="186" t="s">
        <v>53</v>
      </c>
      <c r="J122" s="193"/>
      <c r="K122" s="281" t="s">
        <v>244</v>
      </c>
      <c r="L122" s="282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 t="s">
        <v>241</v>
      </c>
      <c r="G123" s="256"/>
      <c r="H123" s="420"/>
      <c r="I123" s="186" t="s">
        <v>75</v>
      </c>
      <c r="J123" s="193"/>
      <c r="K123" s="256" t="s">
        <v>302</v>
      </c>
      <c r="L123" s="256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 t="s">
        <v>114</v>
      </c>
      <c r="G124" s="423"/>
      <c r="H124" s="424"/>
      <c r="I124" s="186"/>
      <c r="J124" s="193"/>
      <c r="K124" s="256"/>
      <c r="L124" s="256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 t="str">
        <f>A152</f>
        <v>Яблоко Баринофф</v>
      </c>
      <c r="B136" s="326">
        <v>0.83333333333333337</v>
      </c>
      <c r="C136" s="326">
        <v>0.33333333333333331</v>
      </c>
      <c r="D136" s="322">
        <f>(C136-B136+(C136&lt;B136))*24*60</f>
        <v>720</v>
      </c>
      <c r="E136" s="328">
        <v>4600</v>
      </c>
      <c r="F136" s="330">
        <f>IF(E136=0,0,(F152/J118*60))</f>
        <v>98.830434782608691</v>
      </c>
      <c r="G136" s="320">
        <f>IF($K136=0,0,(K136*100)/(D136*$J$3/60))</f>
        <v>13.726449275362318</v>
      </c>
      <c r="H136" s="330">
        <f>P134+P141</f>
        <v>0</v>
      </c>
      <c r="I136" s="320">
        <f>D136-F136-P142</f>
        <v>-8.8304347826084495</v>
      </c>
      <c r="J136" s="322">
        <f>(D136-H136)/60*E136</f>
        <v>55200</v>
      </c>
      <c r="K136" s="426">
        <f>F152</f>
        <v>7577</v>
      </c>
      <c r="L136" s="66">
        <f>IF($K136=0,0,K136/J136)</f>
        <v>0.13726449275362318</v>
      </c>
      <c r="N136" s="181" t="s">
        <v>19</v>
      </c>
      <c r="O136" s="181"/>
      <c r="P136" s="70">
        <f>SUM(U161:U172)</f>
        <v>629.99999999999977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629.99999999999977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-47623</v>
      </c>
      <c r="N137" s="181" t="s">
        <v>20</v>
      </c>
      <c r="O137" s="181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2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629.99999999999977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629.99999999999977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0.13726449275362318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55200</v>
      </c>
      <c r="K149" s="168">
        <f>K136+K138+K140+K142+K144+K146</f>
        <v>7577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351" t="s">
        <v>300</v>
      </c>
      <c r="B152" s="352"/>
      <c r="C152" s="352"/>
      <c r="D152" s="352"/>
      <c r="E152" s="353"/>
      <c r="F152" s="15">
        <v>7577</v>
      </c>
      <c r="G152" s="146">
        <v>13104</v>
      </c>
      <c r="H152" s="1"/>
      <c r="I152" s="2"/>
      <c r="J152" s="3"/>
      <c r="K152" s="67">
        <f>G152</f>
        <v>13104</v>
      </c>
      <c r="L152" s="16"/>
      <c r="M152" s="28"/>
      <c r="V152" s="192"/>
      <c r="W152" s="192"/>
      <c r="X152" s="192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13104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Яблоко Баринофф</v>
      </c>
      <c r="B162" s="77">
        <f>B136</f>
        <v>0.83333333333333337</v>
      </c>
      <c r="C162" s="77">
        <f>B162+1/24</f>
        <v>0.875</v>
      </c>
      <c r="D162" s="30"/>
      <c r="E162" s="177"/>
      <c r="F162" s="389" t="s">
        <v>310</v>
      </c>
      <c r="G162" s="390"/>
      <c r="H162" s="31" t="s">
        <v>46</v>
      </c>
      <c r="I162" s="32">
        <v>0.83333333333333337</v>
      </c>
      <c r="J162" s="32">
        <v>1.0208333333333333</v>
      </c>
      <c r="K162" s="83">
        <f>(J162-I162+(J162&lt;I162))*24*60</f>
        <v>269.99999999999983</v>
      </c>
      <c r="L162" s="391" t="s">
        <v>315</v>
      </c>
      <c r="M162" s="392"/>
      <c r="N162" s="393"/>
      <c r="O162" s="90">
        <f t="shared" ref="O162:O206" si="26">IF(H162=$V$5,$F$122,"")</f>
        <v>0</v>
      </c>
      <c r="P162" s="177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269.99999999999983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176"/>
      <c r="F163" s="394" t="s">
        <v>313</v>
      </c>
      <c r="G163" s="395"/>
      <c r="H163" s="38" t="s">
        <v>46</v>
      </c>
      <c r="I163" s="39">
        <v>8.3333333333333329E-2</v>
      </c>
      <c r="J163" s="39">
        <v>9.5833333333333326E-2</v>
      </c>
      <c r="K163" s="84">
        <f t="shared" ref="K163:K226" si="27">(J163-I163+(J163&lt;I163))*24*60</f>
        <v>17.999999999999996</v>
      </c>
      <c r="L163" s="396" t="s">
        <v>314</v>
      </c>
      <c r="M163" s="397"/>
      <c r="N163" s="398"/>
      <c r="O163" s="91">
        <f t="shared" si="26"/>
        <v>0</v>
      </c>
      <c r="P163" s="176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17.999999999999996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76"/>
      <c r="F164" s="394" t="s">
        <v>311</v>
      </c>
      <c r="G164" s="395"/>
      <c r="H164" s="38" t="s">
        <v>46</v>
      </c>
      <c r="I164" s="39">
        <v>9.5833333333333326E-2</v>
      </c>
      <c r="J164" s="39">
        <v>0.33333333333333331</v>
      </c>
      <c r="K164" s="84">
        <f t="shared" ref="K164" si="38">(J164-I164+(J164&lt;I164))*24*60</f>
        <v>341.99999999999994</v>
      </c>
      <c r="L164" s="396" t="s">
        <v>312</v>
      </c>
      <c r="M164" s="397"/>
      <c r="N164" s="398"/>
      <c r="O164" s="91">
        <f t="shared" si="26"/>
        <v>0</v>
      </c>
      <c r="P164" s="176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341.99999999999994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76"/>
      <c r="F165" s="399"/>
      <c r="G165" s="399"/>
      <c r="H165" s="38"/>
      <c r="I165" s="39"/>
      <c r="J165" s="39"/>
      <c r="K165" s="84">
        <f t="shared" si="27"/>
        <v>0</v>
      </c>
      <c r="L165" s="396"/>
      <c r="M165" s="397"/>
      <c r="N165" s="398"/>
      <c r="O165" s="91" t="str">
        <f t="shared" si="26"/>
        <v/>
      </c>
      <c r="P165" s="176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76"/>
      <c r="F166" s="399"/>
      <c r="G166" s="399"/>
      <c r="H166" s="38"/>
      <c r="I166" s="39"/>
      <c r="J166" s="39"/>
      <c r="K166" s="84">
        <f t="shared" si="27"/>
        <v>0</v>
      </c>
      <c r="L166" s="396"/>
      <c r="M166" s="397"/>
      <c r="N166" s="398"/>
      <c r="O166" s="91" t="str">
        <f t="shared" si="26"/>
        <v/>
      </c>
      <c r="P166" s="176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76"/>
      <c r="F167" s="399"/>
      <c r="G167" s="399"/>
      <c r="H167" s="38"/>
      <c r="I167" s="39"/>
      <c r="J167" s="39"/>
      <c r="K167" s="84">
        <f t="shared" si="27"/>
        <v>0</v>
      </c>
      <c r="L167" s="396"/>
      <c r="M167" s="397"/>
      <c r="N167" s="398"/>
      <c r="O167" s="91" t="str">
        <f t="shared" si="26"/>
        <v/>
      </c>
      <c r="P167" s="176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/>
      <c r="G168" s="399"/>
      <c r="H168" s="38"/>
      <c r="I168" s="39"/>
      <c r="J168" s="39"/>
      <c r="K168" s="84">
        <f t="shared" si="27"/>
        <v>0</v>
      </c>
      <c r="L168" s="396"/>
      <c r="M168" s="397"/>
      <c r="N168" s="398"/>
      <c r="O168" s="91" t="str">
        <f t="shared" si="26"/>
        <v/>
      </c>
      <c r="P168" s="176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/>
      <c r="G169" s="395"/>
      <c r="H169" s="38"/>
      <c r="I169" s="39"/>
      <c r="J169" s="39"/>
      <c r="K169" s="84">
        <f t="shared" si="27"/>
        <v>0</v>
      </c>
      <c r="L169" s="396"/>
      <c r="M169" s="397"/>
      <c r="N169" s="398"/>
      <c r="O169" s="91" t="str">
        <f t="shared" si="26"/>
        <v/>
      </c>
      <c r="P169" s="17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177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176"/>
      <c r="F175" s="394"/>
      <c r="G175" s="395"/>
      <c r="H175" s="38"/>
      <c r="I175" s="39"/>
      <c r="J175" s="39"/>
      <c r="K175" s="84">
        <f t="shared" si="27"/>
        <v>0</v>
      </c>
      <c r="L175" s="396"/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9">C175</f>
        <v>8.3333333333333329E-2</v>
      </c>
      <c r="C176" s="78">
        <f t="shared" ref="C176:C184" si="40">B176+1/24</f>
        <v>0.125</v>
      </c>
      <c r="D176" s="37"/>
      <c r="E176" s="176"/>
      <c r="F176" s="399"/>
      <c r="G176" s="399"/>
      <c r="H176" s="38"/>
      <c r="I176" s="39"/>
      <c r="J176" s="39"/>
      <c r="K176" s="84">
        <f t="shared" si="27"/>
        <v>0</v>
      </c>
      <c r="L176" s="396"/>
      <c r="M176" s="397"/>
      <c r="N176" s="398"/>
      <c r="O176" s="91" t="str">
        <f t="shared" si="26"/>
        <v/>
      </c>
      <c r="P176" s="176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9"/>
        <v>0.125</v>
      </c>
      <c r="C177" s="78">
        <f t="shared" si="40"/>
        <v>0.16666666666666666</v>
      </c>
      <c r="D177" s="37"/>
      <c r="E177" s="176"/>
      <c r="F177" s="399"/>
      <c r="G177" s="399"/>
      <c r="H177" s="38"/>
      <c r="I177" s="39"/>
      <c r="J177" s="39"/>
      <c r="K177" s="84">
        <f t="shared" si="27"/>
        <v>0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9"/>
        <v>0.16666666666666666</v>
      </c>
      <c r="C178" s="78">
        <f t="shared" si="40"/>
        <v>0.20833333333333331</v>
      </c>
      <c r="D178" s="37"/>
      <c r="E178" s="176"/>
      <c r="F178" s="399"/>
      <c r="G178" s="399"/>
      <c r="H178" s="38"/>
      <c r="I178" s="39"/>
      <c r="J178" s="39"/>
      <c r="K178" s="84">
        <f t="shared" si="27"/>
        <v>0</v>
      </c>
      <c r="L178" s="396"/>
      <c r="M178" s="397"/>
      <c r="N178" s="398"/>
      <c r="O178" s="91" t="str">
        <f t="shared" si="26"/>
        <v/>
      </c>
      <c r="P178" s="176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9"/>
        <v>0.20833333333333331</v>
      </c>
      <c r="C179" s="78">
        <f t="shared" si="40"/>
        <v>0.24999999999999997</v>
      </c>
      <c r="D179" s="37"/>
      <c r="E179" s="176"/>
      <c r="F179" s="399"/>
      <c r="G179" s="399"/>
      <c r="H179" s="38"/>
      <c r="I179" s="39"/>
      <c r="J179" s="39"/>
      <c r="K179" s="84">
        <f t="shared" si="27"/>
        <v>0</v>
      </c>
      <c r="L179" s="396"/>
      <c r="M179" s="397"/>
      <c r="N179" s="398"/>
      <c r="O179" s="91" t="str">
        <f t="shared" si="26"/>
        <v/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9"/>
        <v>0.24999999999999997</v>
      </c>
      <c r="C180" s="78">
        <f t="shared" si="40"/>
        <v>0.29166666666666663</v>
      </c>
      <c r="D180" s="37"/>
      <c r="E180" s="143"/>
      <c r="F180" s="399"/>
      <c r="G180" s="399"/>
      <c r="H180" s="38"/>
      <c r="I180" s="39"/>
      <c r="J180" s="39"/>
      <c r="K180" s="84">
        <f t="shared" si="27"/>
        <v>0</v>
      </c>
      <c r="L180" s="396"/>
      <c r="M180" s="397"/>
      <c r="N180" s="398"/>
      <c r="O180" s="91" t="str">
        <f t="shared" si="26"/>
        <v/>
      </c>
      <c r="P180" s="17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9"/>
        <v>0.29166666666666663</v>
      </c>
      <c r="C181" s="78">
        <f t="shared" si="40"/>
        <v>0.33333333333333331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9"/>
        <v>0.33333333333333331</v>
      </c>
      <c r="C182" s="78">
        <f t="shared" si="40"/>
        <v>0.375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9"/>
        <v>0.375</v>
      </c>
      <c r="C183" s="78">
        <f t="shared" si="40"/>
        <v>0.41666666666666669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9"/>
        <v>0.41666666666666669</v>
      </c>
      <c r="C184" s="79">
        <f t="shared" si="40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1">C186</f>
        <v>8.3333333333333329E-2</v>
      </c>
      <c r="C187" s="78">
        <f t="shared" ref="C187:C195" si="42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1"/>
        <v>0.125</v>
      </c>
      <c r="C188" s="78">
        <f t="shared" si="42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1"/>
        <v>0.16666666666666666</v>
      </c>
      <c r="C189" s="78">
        <f t="shared" si="42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1"/>
        <v>0.20833333333333331</v>
      </c>
      <c r="C190" s="78">
        <f t="shared" si="42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1"/>
        <v>0.24999999999999997</v>
      </c>
      <c r="C191" s="78">
        <f t="shared" si="42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1"/>
        <v>0.29166666666666663</v>
      </c>
      <c r="C192" s="78">
        <f t="shared" si="42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1"/>
        <v>0.33333333333333331</v>
      </c>
      <c r="C193" s="78">
        <f t="shared" si="42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1"/>
        <v>0.375</v>
      </c>
      <c r="C194" s="78">
        <f t="shared" si="42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1"/>
        <v>0.41666666666666669</v>
      </c>
      <c r="C195" s="79">
        <f t="shared" si="42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3">C197</f>
        <v>8.3333333333333329E-2</v>
      </c>
      <c r="C198" s="78">
        <f t="shared" ref="C198:C206" si="44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3"/>
        <v>0.125</v>
      </c>
      <c r="C199" s="78">
        <f t="shared" si="44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3"/>
        <v>0.16666666666666666</v>
      </c>
      <c r="C200" s="78">
        <f t="shared" si="44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3"/>
        <v>0.20833333333333331</v>
      </c>
      <c r="C201" s="78">
        <f t="shared" si="44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3"/>
        <v>0.24999999999999997</v>
      </c>
      <c r="C202" s="78">
        <f t="shared" si="44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3"/>
        <v>0.29166666666666663</v>
      </c>
      <c r="C203" s="78">
        <f t="shared" si="44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3"/>
        <v>0.33333333333333331</v>
      </c>
      <c r="C204" s="78">
        <f t="shared" si="44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3"/>
        <v>0.375</v>
      </c>
      <c r="C205" s="78">
        <f t="shared" si="44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3"/>
        <v>0.41666666666666669</v>
      </c>
      <c r="C206" s="79">
        <f t="shared" si="44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5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5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5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5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5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5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5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5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5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5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5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5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5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5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5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5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5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5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5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5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5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5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6">SUM(S162:S228)</f>
        <v>0</v>
      </c>
      <c r="T229" s="88">
        <f t="shared" si="46"/>
        <v>0</v>
      </c>
      <c r="U229" s="88">
        <f t="shared" si="46"/>
        <v>629.99999999999977</v>
      </c>
      <c r="V229" s="88">
        <f t="shared" si="46"/>
        <v>0</v>
      </c>
      <c r="W229" s="88">
        <f t="shared" si="46"/>
        <v>0</v>
      </c>
      <c r="X229" s="88">
        <f t="shared" si="46"/>
        <v>0</v>
      </c>
      <c r="Y229" s="88">
        <f t="shared" si="46"/>
        <v>0</v>
      </c>
      <c r="Z229" s="88">
        <f t="shared" si="46"/>
        <v>0</v>
      </c>
      <c r="AA229" s="89">
        <f>SUM(S229:Z229)</f>
        <v>629.99999999999977</v>
      </c>
      <c r="AB229" s="35"/>
    </row>
  </sheetData>
  <customSheetViews>
    <customSheetView guid="{37036B61-4D89-4D9A-BB9E-9EE85ACB2295}" scale="80" fitToPage="1" hiddenRows="1" topLeftCell="A82">
      <selection activeCell="A117" sqref="A117:V152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82">
      <selection activeCell="A117" sqref="A117:V152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64">
      <selection activeCell="A117" sqref="A117:V152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650" priority="20" stopIfTrue="1">
      <formula>LEN(TRIM(A37))=0</formula>
    </cfRule>
  </conditionalFormatting>
  <conditionalFormatting sqref="A152:F157">
    <cfRule type="containsBlanks" dxfId="649" priority="3" stopIfTrue="1">
      <formula>LEN(TRIM(A152))=0</formula>
    </cfRule>
  </conditionalFormatting>
  <conditionalFormatting sqref="B21:C32">
    <cfRule type="containsBlanks" dxfId="648" priority="22" stopIfTrue="1">
      <formula>LEN(TRIM(B21))=0</formula>
    </cfRule>
  </conditionalFormatting>
  <conditionalFormatting sqref="B136:C147">
    <cfRule type="containsBlanks" dxfId="647" priority="62" stopIfTrue="1">
      <formula>LEN(TRIM(B136))=0</formula>
    </cfRule>
  </conditionalFormatting>
  <conditionalFormatting sqref="D54:F55 D56:J58">
    <cfRule type="containsBlanks" dxfId="646" priority="80" stopIfTrue="1">
      <formula>LEN(TRIM(D54))=0</formula>
    </cfRule>
  </conditionalFormatting>
  <conditionalFormatting sqref="D169:F170">
    <cfRule type="containsBlanks" dxfId="645" priority="57" stopIfTrue="1">
      <formula>LEN(TRIM(D169))=0</formula>
    </cfRule>
  </conditionalFormatting>
  <conditionalFormatting sqref="D51:G53">
    <cfRule type="containsBlanks" dxfId="644" priority="1" stopIfTrue="1">
      <formula>LEN(TRIM(D51))=0</formula>
    </cfRule>
  </conditionalFormatting>
  <conditionalFormatting sqref="D59:G65 D66:F67 D68:J69">
    <cfRule type="containsBlanks" dxfId="643" priority="79" stopIfTrue="1">
      <formula>LEN(TRIM(D59))=0</formula>
    </cfRule>
  </conditionalFormatting>
  <conditionalFormatting sqref="D70:G76 D77:F78 D79:J80">
    <cfRule type="containsBlanks" dxfId="642" priority="78" stopIfTrue="1">
      <formula>LEN(TRIM(D70))=0</formula>
    </cfRule>
  </conditionalFormatting>
  <conditionalFormatting sqref="D81:G87 D88:F89 D90:J91">
    <cfRule type="containsBlanks" dxfId="641" priority="77" stopIfTrue="1">
      <formula>LEN(TRIM(D81))=0</formula>
    </cfRule>
  </conditionalFormatting>
  <conditionalFormatting sqref="D162:G168">
    <cfRule type="containsBlanks" dxfId="640" priority="10" stopIfTrue="1">
      <formula>LEN(TRIM(D162))=0</formula>
    </cfRule>
  </conditionalFormatting>
  <conditionalFormatting sqref="D171:G180 D181:F182">
    <cfRule type="containsBlanks" dxfId="639" priority="56" stopIfTrue="1">
      <formula>LEN(TRIM(D171))=0</formula>
    </cfRule>
  </conditionalFormatting>
  <conditionalFormatting sqref="D183:G191 D192:F193">
    <cfRule type="containsBlanks" dxfId="638" priority="55" stopIfTrue="1">
      <formula>LEN(TRIM(D183))=0</formula>
    </cfRule>
  </conditionalFormatting>
  <conditionalFormatting sqref="D194:G202 D203:F204 D205:J206">
    <cfRule type="containsBlanks" dxfId="637" priority="54" stopIfTrue="1">
      <formula>LEN(TRIM(D194))=0</formula>
    </cfRule>
  </conditionalFormatting>
  <conditionalFormatting sqref="D47:J50">
    <cfRule type="containsBlanks" dxfId="636" priority="2" stopIfTrue="1">
      <formula>LEN(TRIM(D47))=0</formula>
    </cfRule>
  </conditionalFormatting>
  <conditionalFormatting sqref="E21:E32">
    <cfRule type="containsBlanks" dxfId="635" priority="84" stopIfTrue="1">
      <formula>LEN(TRIM(E21))=0</formula>
    </cfRule>
  </conditionalFormatting>
  <conditionalFormatting sqref="E136:E147">
    <cfRule type="containsBlanks" dxfId="634" priority="61" stopIfTrue="1">
      <formula>LEN(TRIM(E136))=0</formula>
    </cfRule>
  </conditionalFormatting>
  <conditionalFormatting sqref="F5:H13">
    <cfRule type="containsBlanks" dxfId="633" priority="5" stopIfTrue="1">
      <formula>LEN(TRIM(F5))=0</formula>
    </cfRule>
  </conditionalFormatting>
  <conditionalFormatting sqref="F120:H128">
    <cfRule type="containsBlanks" dxfId="632" priority="15" stopIfTrue="1">
      <formula>LEN(TRIM(F120))=0</formula>
    </cfRule>
  </conditionalFormatting>
  <conditionalFormatting sqref="G38:G42">
    <cfRule type="containsBlanks" dxfId="631" priority="27" stopIfTrue="1">
      <formula>LEN(TRIM(G38))=0</formula>
    </cfRule>
  </conditionalFormatting>
  <conditionalFormatting sqref="H51:J55">
    <cfRule type="containsBlanks" dxfId="630" priority="18" stopIfTrue="1">
      <formula>LEN(TRIM(H51))=0</formula>
    </cfRule>
  </conditionalFormatting>
  <conditionalFormatting sqref="H59:J67">
    <cfRule type="containsBlanks" dxfId="629" priority="39" stopIfTrue="1">
      <formula>LEN(TRIM(H59))=0</formula>
    </cfRule>
  </conditionalFormatting>
  <conditionalFormatting sqref="H70:J78">
    <cfRule type="containsBlanks" dxfId="628" priority="38" stopIfTrue="1">
      <formula>LEN(TRIM(H70))=0</formula>
    </cfRule>
  </conditionalFormatting>
  <conditionalFormatting sqref="H81:J89">
    <cfRule type="containsBlanks" dxfId="627" priority="37" stopIfTrue="1">
      <formula>LEN(TRIM(H81))=0</formula>
    </cfRule>
  </conditionalFormatting>
  <conditionalFormatting sqref="H162:J204">
    <cfRule type="containsBlanks" dxfId="626" priority="6" stopIfTrue="1">
      <formula>LEN(TRIM(H162))=0</formula>
    </cfRule>
  </conditionalFormatting>
  <conditionalFormatting sqref="K5:L13">
    <cfRule type="containsBlanks" dxfId="625" priority="4" stopIfTrue="1">
      <formula>LEN(TRIM(K5))=0</formula>
    </cfRule>
  </conditionalFormatting>
  <conditionalFormatting sqref="K120:L128">
    <cfRule type="containsBlanks" dxfId="624" priority="14" stopIfTrue="1">
      <formula>LEN(TRIM(K120))=0</formula>
    </cfRule>
  </conditionalFormatting>
  <conditionalFormatting sqref="L47:L91">
    <cfRule type="containsBlanks" dxfId="623" priority="16" stopIfTrue="1">
      <formula>LEN(TRIM(L47))=0</formula>
    </cfRule>
  </conditionalFormatting>
  <conditionalFormatting sqref="L162:L206">
    <cfRule type="containsBlanks" dxfId="622" priority="9" stopIfTrue="1">
      <formula>LEN(TRIM(L162))=0</formula>
    </cfRule>
  </conditionalFormatting>
  <conditionalFormatting sqref="O163:O228">
    <cfRule type="containsBlanks" dxfId="621" priority="41" stopIfTrue="1">
      <formula>LEN(TRIM(O163))=0</formula>
    </cfRule>
  </conditionalFormatting>
  <conditionalFormatting sqref="O47:Q51 O52:O113">
    <cfRule type="containsBlanks" dxfId="620" priority="76" stopIfTrue="1">
      <formula>LEN(TRIM(O47))=0</formula>
    </cfRule>
  </conditionalFormatting>
  <conditionalFormatting sqref="O162:Q162">
    <cfRule type="containsBlanks" dxfId="619" priority="52" stopIfTrue="1">
      <formula>LEN(TRIM(O162))=0</formula>
    </cfRule>
  </conditionalFormatting>
  <conditionalFormatting sqref="P52:Q91">
    <cfRule type="containsBlanks" dxfId="618" priority="67" stopIfTrue="1">
      <formula>LEN(TRIM(P52))=0</formula>
    </cfRule>
  </conditionalFormatting>
  <conditionalFormatting sqref="P163:Q206">
    <cfRule type="containsBlanks" dxfId="617" priority="43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 H48" xr:uid="{0BD3C853-DF62-4F04-A36B-A7C5CF344F80}">
      <formula1>$V$3:$V$17</formula1>
    </dataValidation>
    <dataValidation type="list" showInputMessage="1" showErrorMessage="1" sqref="H68:H69 H79:H80 H90:H91 H101:H102 H112:H113 H216:H217 H227:H228 H205:H206 H183:H184 H194:H195" xr:uid="{18026CF9-82FC-4535-BCCA-C04151A1FFBB}">
      <formula1>$V$3:$V$5</formula1>
    </dataValidation>
    <dataValidation type="list" showInputMessage="1" showErrorMessage="1" sqref="H49 H47 H162:H164" xr:uid="{4B1C6951-9825-4848-AF5C-DA6CF4B9C9B4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>
    <outlinePr summaryBelow="0"/>
    <pageSetUpPr fitToPage="1"/>
  </sheetPr>
  <dimension ref="A1:AB229"/>
  <sheetViews>
    <sheetView topLeftCell="A168" zoomScale="70" zoomScaleNormal="70" workbookViewId="0">
      <selection activeCell="L166" sqref="L166:N166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87266.666666666686</v>
      </c>
      <c r="H3" s="93">
        <f>SUM(K21:K32)+SUM(K136:K147)</f>
        <v>53886</v>
      </c>
      <c r="I3" s="14" t="s">
        <v>56</v>
      </c>
      <c r="J3" s="95">
        <v>6000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/>
      <c r="G5" s="270"/>
      <c r="H5" s="271"/>
      <c r="I5" s="272" t="s">
        <v>73</v>
      </c>
      <c r="J5" s="273"/>
      <c r="K5" s="269" t="s">
        <v>320</v>
      </c>
      <c r="L5" s="274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186" t="s">
        <v>7</v>
      </c>
      <c r="B6" s="187"/>
      <c r="C6" s="187"/>
      <c r="D6" s="187"/>
      <c r="E6" s="193"/>
      <c r="F6" s="281" t="s">
        <v>316</v>
      </c>
      <c r="G6" s="254"/>
      <c r="H6" s="255"/>
      <c r="I6" s="272" t="s">
        <v>54</v>
      </c>
      <c r="J6" s="273"/>
      <c r="K6" s="281" t="s">
        <v>321</v>
      </c>
      <c r="L6" s="282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 t="s">
        <v>317</v>
      </c>
      <c r="G7" s="254"/>
      <c r="H7" s="255"/>
      <c r="I7" s="186" t="s">
        <v>53</v>
      </c>
      <c r="J7" s="193"/>
      <c r="K7" s="281" t="s">
        <v>322</v>
      </c>
      <c r="L7" s="282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253" t="s">
        <v>318</v>
      </c>
      <c r="G8" s="254"/>
      <c r="H8" s="255"/>
      <c r="I8" s="186" t="s">
        <v>75</v>
      </c>
      <c r="J8" s="193"/>
      <c r="K8" s="256" t="s">
        <v>323</v>
      </c>
      <c r="L8" s="256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300" t="s">
        <v>319</v>
      </c>
      <c r="G9" s="301"/>
      <c r="H9" s="302"/>
      <c r="I9" s="186"/>
      <c r="J9" s="193"/>
      <c r="K9" s="256"/>
      <c r="L9" s="256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29.999999999999893</v>
      </c>
      <c r="Q19" s="70">
        <f>SUM(S59:S69)</f>
        <v>49.999999999999986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79.999999999999886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35.000000000000036</v>
      </c>
      <c r="Q20" s="70">
        <f>SUM(T58:T68)</f>
        <v>34.999999999999872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69.999999999999915</v>
      </c>
      <c r="X20" s="192"/>
    </row>
    <row r="21" spans="1:24" ht="17.25" customHeight="1">
      <c r="A21" s="307" t="s">
        <v>324</v>
      </c>
      <c r="B21" s="326">
        <v>0.33333333333333331</v>
      </c>
      <c r="C21" s="326">
        <v>0.59722222222222221</v>
      </c>
      <c r="D21" s="322">
        <f>(C21-B21+(C21&lt;B21))*24*60</f>
        <v>380.00000000000006</v>
      </c>
      <c r="E21" s="328">
        <v>4600</v>
      </c>
      <c r="F21" s="330">
        <f>IF(E21=0,0,(F37/J3*60))</f>
        <v>54.72</v>
      </c>
      <c r="G21" s="320">
        <f>IF($K21=0,0,(K21*100)/(D21*$J$3/60))</f>
        <v>14.399999999999997</v>
      </c>
      <c r="H21" s="330">
        <f>P19+P26</f>
        <v>29.999999999999893</v>
      </c>
      <c r="I21" s="320">
        <f>D21-F21-P27</f>
        <v>0.28000000000002956</v>
      </c>
      <c r="J21" s="322">
        <f>(D21-H21)/60*E21</f>
        <v>26833.333333333347</v>
      </c>
      <c r="K21" s="324">
        <f>F37</f>
        <v>5472</v>
      </c>
      <c r="L21" s="66">
        <f>IF($K21=0,0,K21/J21)</f>
        <v>0.20392546583850921</v>
      </c>
      <c r="N21" s="181" t="s">
        <v>19</v>
      </c>
      <c r="O21" s="181"/>
      <c r="P21" s="70">
        <f>SUM(U46:U57)</f>
        <v>260.00000000000011</v>
      </c>
      <c r="Q21" s="70">
        <f>SUM(U58:U68)</f>
        <v>85.000000000000014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345.00000000000011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-21361.333333333347</v>
      </c>
      <c r="N22" s="181" t="s">
        <v>20</v>
      </c>
      <c r="O22" s="18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2"/>
      <c r="X22" s="192"/>
    </row>
    <row r="23" spans="1:24" ht="17.25" customHeight="1">
      <c r="A23" s="307" t="s">
        <v>326</v>
      </c>
      <c r="B23" s="326">
        <v>0.59722222222222221</v>
      </c>
      <c r="C23" s="326">
        <v>0.83333333333333337</v>
      </c>
      <c r="D23" s="322">
        <f>(C23-B23+(C23&lt;B23))*24*60</f>
        <v>340.00000000000006</v>
      </c>
      <c r="E23" s="328">
        <v>3700</v>
      </c>
      <c r="F23" s="330">
        <f>IF(E23=0,0,(F38/J3*60))</f>
        <v>155.72</v>
      </c>
      <c r="G23" s="320">
        <f>IF($K23=0,0,(K23*100)/(D23*$J$3/60))</f>
        <v>45.79999999999999</v>
      </c>
      <c r="H23" s="330">
        <f>Q19+Q26</f>
        <v>49.999999999999986</v>
      </c>
      <c r="I23" s="320">
        <f>D23-F23-Q27</f>
        <v>14.280000000000172</v>
      </c>
      <c r="J23" s="322">
        <f>(D23-H23)/60*E23</f>
        <v>17883.333333333336</v>
      </c>
      <c r="K23" s="324">
        <f>F38</f>
        <v>15572</v>
      </c>
      <c r="L23" s="68">
        <f>IF($K23=0,0,K23/J23)</f>
        <v>0.87075489282385821</v>
      </c>
      <c r="N23" s="181" t="s">
        <v>27</v>
      </c>
      <c r="O23" s="181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-2311.3333333333358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325.00000000000006</v>
      </c>
      <c r="Q27" s="71">
        <f t="shared" si="1"/>
        <v>169.99999999999989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494.99999999999994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0.47060752888557567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44716.666666666686</v>
      </c>
      <c r="K34" s="168">
        <f>K21+K23+K25+K27+K29+K31</f>
        <v>21044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 t="s">
        <v>324</v>
      </c>
      <c r="B37" s="352"/>
      <c r="C37" s="352"/>
      <c r="D37" s="352"/>
      <c r="E37" s="353"/>
      <c r="F37" s="15">
        <v>5472</v>
      </c>
      <c r="G37" s="146">
        <v>5616</v>
      </c>
      <c r="H37" s="1"/>
      <c r="I37" s="2"/>
      <c r="J37" s="3"/>
      <c r="K37" s="67">
        <f>G37</f>
        <v>5616</v>
      </c>
      <c r="L37" s="16"/>
      <c r="M37" s="28"/>
      <c r="V37" s="192"/>
      <c r="W37" s="192"/>
      <c r="X37" s="192"/>
    </row>
    <row r="38" spans="1:28" ht="13.5" customHeight="1" thickBot="1">
      <c r="A38" s="351" t="s">
        <v>326</v>
      </c>
      <c r="B38" s="352"/>
      <c r="C38" s="352"/>
      <c r="D38" s="352"/>
      <c r="E38" s="353"/>
      <c r="F38" s="140">
        <v>15572</v>
      </c>
      <c r="G38" s="140">
        <v>10080</v>
      </c>
      <c r="H38" s="4"/>
      <c r="I38" s="5"/>
      <c r="J38" s="6"/>
      <c r="K38" s="67">
        <f t="shared" ref="K38:K42" si="2">G38</f>
        <v>10080</v>
      </c>
      <c r="L38" s="17"/>
      <c r="M38" s="28"/>
      <c r="V38" s="192"/>
      <c r="W38" s="192"/>
      <c r="X38" s="192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15696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СОК ЯБЛОКО БАРИНОФФ</v>
      </c>
      <c r="B47" s="77">
        <f>B21</f>
        <v>0.33333333333333331</v>
      </c>
      <c r="C47" s="77">
        <f>B47+1/24</f>
        <v>0.375</v>
      </c>
      <c r="D47" s="30"/>
      <c r="E47" s="177"/>
      <c r="F47" s="389" t="s">
        <v>325</v>
      </c>
      <c r="G47" s="390"/>
      <c r="H47" s="31" t="s">
        <v>46</v>
      </c>
      <c r="I47" s="32">
        <v>0.33333333333333331</v>
      </c>
      <c r="J47" s="32">
        <v>0.51388888888888895</v>
      </c>
      <c r="K47" s="83">
        <f>(J47-I47+(J47&lt;I47))*24*60</f>
        <v>260.00000000000011</v>
      </c>
      <c r="L47" s="391"/>
      <c r="M47" s="392"/>
      <c r="N47" s="393"/>
      <c r="O47" s="90" t="str">
        <f t="shared" ref="O47:O110" si="3">IF(H47=$V$5,$F$7,"")</f>
        <v>Никишова Л.В.</v>
      </c>
      <c r="P47" s="177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260.00000000000011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0.375</v>
      </c>
      <c r="C48" s="78">
        <f>B48+1/24</f>
        <v>0.41666666666666669</v>
      </c>
      <c r="D48" s="37"/>
      <c r="E48" s="176"/>
      <c r="F48" s="394" t="s">
        <v>329</v>
      </c>
      <c r="G48" s="395"/>
      <c r="H48" s="38" t="s">
        <v>47</v>
      </c>
      <c r="I48" s="39">
        <v>0.51388888888888895</v>
      </c>
      <c r="J48" s="39">
        <v>0.52777777777777779</v>
      </c>
      <c r="K48" s="84">
        <f t="shared" ref="K48:K111" si="4">(J48-I48+(J48&lt;I48))*24*60</f>
        <v>19.999999999999929</v>
      </c>
      <c r="L48" s="396"/>
      <c r="M48" s="397"/>
      <c r="N48" s="398"/>
      <c r="O48" s="91" t="str">
        <f t="shared" si="3"/>
        <v/>
      </c>
      <c r="P48" s="176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19.999999999999929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76"/>
      <c r="F49" s="394" t="s">
        <v>330</v>
      </c>
      <c r="G49" s="395"/>
      <c r="H49" s="38" t="s">
        <v>47</v>
      </c>
      <c r="I49" s="39">
        <v>0.54166666666666663</v>
      </c>
      <c r="J49" s="39">
        <v>0.55208333333333337</v>
      </c>
      <c r="K49" s="84">
        <f t="shared" si="4"/>
        <v>15.000000000000107</v>
      </c>
      <c r="L49" s="396" t="s">
        <v>314</v>
      </c>
      <c r="M49" s="397"/>
      <c r="N49" s="398"/>
      <c r="O49" s="91" t="str">
        <f t="shared" si="3"/>
        <v/>
      </c>
      <c r="P49" s="176"/>
      <c r="Q49" s="41"/>
      <c r="R49" s="20"/>
      <c r="S49" s="87">
        <f t="shared" si="5"/>
        <v>0</v>
      </c>
      <c r="T49" s="87">
        <f t="shared" si="6"/>
        <v>15.000000000000107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0.45833333333333337</v>
      </c>
      <c r="C50" s="78">
        <f t="shared" si="14"/>
        <v>0.5</v>
      </c>
      <c r="D50" s="37"/>
      <c r="E50" s="176"/>
      <c r="F50" s="394" t="s">
        <v>327</v>
      </c>
      <c r="G50" s="395"/>
      <c r="H50" s="38" t="s">
        <v>45</v>
      </c>
      <c r="I50" s="39">
        <v>0.57638888888888895</v>
      </c>
      <c r="J50" s="39">
        <v>0.59722222222222221</v>
      </c>
      <c r="K50" s="84">
        <f t="shared" si="4"/>
        <v>29.999999999999893</v>
      </c>
      <c r="L50" s="396"/>
      <c r="M50" s="397"/>
      <c r="N50" s="398"/>
      <c r="O50" s="91" t="str">
        <f t="shared" si="3"/>
        <v/>
      </c>
      <c r="P50" s="176"/>
      <c r="Q50" s="41"/>
      <c r="R50" s="20"/>
      <c r="S50" s="87">
        <f t="shared" si="5"/>
        <v>29.999999999999893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176"/>
      <c r="F51" s="394"/>
      <c r="G51" s="395"/>
      <c r="H51" s="38"/>
      <c r="I51" s="39"/>
      <c r="J51" s="39"/>
      <c r="K51" s="84">
        <f t="shared" si="4"/>
        <v>0</v>
      </c>
      <c r="L51" s="396"/>
      <c r="M51" s="397"/>
      <c r="N51" s="398"/>
      <c r="O51" s="91" t="str">
        <f t="shared" si="3"/>
        <v/>
      </c>
      <c r="P51" s="176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176"/>
      <c r="F52" s="399"/>
      <c r="G52" s="399"/>
      <c r="H52" s="38"/>
      <c r="I52" s="39"/>
      <c r="J52" s="39"/>
      <c r="K52" s="84">
        <f t="shared" si="4"/>
        <v>0</v>
      </c>
      <c r="L52" s="396"/>
      <c r="M52" s="397"/>
      <c r="N52" s="398"/>
      <c r="O52" s="91" t="str">
        <f t="shared" si="3"/>
        <v/>
      </c>
      <c r="P52" s="176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/>
      <c r="G53" s="399"/>
      <c r="H53" s="38"/>
      <c r="I53" s="39"/>
      <c r="J53" s="39"/>
      <c r="K53" s="84">
        <f t="shared" si="4"/>
        <v>0</v>
      </c>
      <c r="L53" s="396"/>
      <c r="M53" s="397"/>
      <c r="N53" s="398"/>
      <c r="O53" s="91" t="str">
        <f t="shared" si="3"/>
        <v/>
      </c>
      <c r="P53" s="176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4"/>
      <c r="G54" s="395"/>
      <c r="H54" s="38"/>
      <c r="I54" s="39"/>
      <c r="J54" s="39"/>
      <c r="K54" s="84">
        <f t="shared" si="4"/>
        <v>0</v>
      </c>
      <c r="L54" s="396"/>
      <c r="M54" s="397"/>
      <c r="N54" s="398"/>
      <c r="O54" s="91" t="str">
        <f t="shared" si="3"/>
        <v/>
      </c>
      <c r="P54" s="17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4"/>
      <c r="G55" s="395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 t="str">
        <f>A38</f>
        <v>СОК АПЕЛЬСИН БАРИНОФФ</v>
      </c>
      <c r="B59" s="77">
        <f>B23</f>
        <v>0.59722222222222221</v>
      </c>
      <c r="C59" s="77">
        <f>B59+1/24</f>
        <v>0.63888888888888884</v>
      </c>
      <c r="D59" s="30"/>
      <c r="E59" s="177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0.63888888888888884</v>
      </c>
      <c r="C60" s="78">
        <f>B60+1/24</f>
        <v>0.68055555555555547</v>
      </c>
      <c r="D60" s="37"/>
      <c r="E60" s="176"/>
      <c r="F60" s="399" t="s">
        <v>173</v>
      </c>
      <c r="G60" s="399"/>
      <c r="H60" s="38" t="s">
        <v>45</v>
      </c>
      <c r="I60" s="39">
        <v>0.61805555555555558</v>
      </c>
      <c r="J60" s="39">
        <v>0.625</v>
      </c>
      <c r="K60" s="84">
        <f t="shared" si="4"/>
        <v>9.9999999999999645</v>
      </c>
      <c r="L60" s="396"/>
      <c r="M60" s="397"/>
      <c r="N60" s="398"/>
      <c r="O60" s="91" t="str">
        <f t="shared" si="3"/>
        <v/>
      </c>
      <c r="P60" s="176"/>
      <c r="Q60" s="41"/>
      <c r="R60" s="20"/>
      <c r="S60" s="87">
        <f t="shared" si="5"/>
        <v>9.9999999999999645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0.68055555555555547</v>
      </c>
      <c r="C61" s="78">
        <f t="shared" ref="C61:C69" si="16">B61+1/24</f>
        <v>0.7222222222222221</v>
      </c>
      <c r="D61" s="37"/>
      <c r="E61" s="176"/>
      <c r="F61" s="399" t="s">
        <v>174</v>
      </c>
      <c r="G61" s="399"/>
      <c r="H61" s="38" t="s">
        <v>45</v>
      </c>
      <c r="I61" s="39">
        <v>0.625</v>
      </c>
      <c r="J61" s="39">
        <v>0.63194444444444442</v>
      </c>
      <c r="K61" s="84">
        <f t="shared" si="4"/>
        <v>9.9999999999999645</v>
      </c>
      <c r="L61" s="396"/>
      <c r="M61" s="397"/>
      <c r="N61" s="398"/>
      <c r="O61" s="91" t="str">
        <f t="shared" si="3"/>
        <v/>
      </c>
      <c r="P61" s="176"/>
      <c r="Q61" s="41"/>
      <c r="R61" s="20"/>
      <c r="S61" s="87">
        <f t="shared" si="5"/>
        <v>9.9999999999999645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0.7222222222222221</v>
      </c>
      <c r="C62" s="78">
        <f t="shared" si="16"/>
        <v>0.76388888888888873</v>
      </c>
      <c r="D62" s="37"/>
      <c r="E62" s="176"/>
      <c r="F62" s="399" t="s">
        <v>175</v>
      </c>
      <c r="G62" s="399"/>
      <c r="H62" s="38" t="s">
        <v>45</v>
      </c>
      <c r="I62" s="39">
        <v>0.63194444444444442</v>
      </c>
      <c r="J62" s="39">
        <v>0.65277777777777779</v>
      </c>
      <c r="K62" s="84">
        <f t="shared" si="4"/>
        <v>30.000000000000053</v>
      </c>
      <c r="L62" s="396"/>
      <c r="M62" s="397"/>
      <c r="N62" s="398"/>
      <c r="O62" s="91" t="str">
        <f t="shared" si="3"/>
        <v/>
      </c>
      <c r="P62" s="176"/>
      <c r="Q62" s="41"/>
      <c r="R62" s="20"/>
      <c r="S62" s="87">
        <f t="shared" si="5"/>
        <v>30.000000000000053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0.76388888888888873</v>
      </c>
      <c r="C63" s="78">
        <f t="shared" si="16"/>
        <v>0.80555555555555536</v>
      </c>
      <c r="D63" s="37"/>
      <c r="E63" s="176"/>
      <c r="F63" s="399" t="s">
        <v>331</v>
      </c>
      <c r="G63" s="399"/>
      <c r="H63" s="38" t="s">
        <v>46</v>
      </c>
      <c r="I63" s="39">
        <v>0.71875</v>
      </c>
      <c r="J63" s="39">
        <v>0.74305555555555547</v>
      </c>
      <c r="K63" s="84">
        <f t="shared" si="4"/>
        <v>34.999999999999872</v>
      </c>
      <c r="L63" s="396"/>
      <c r="M63" s="397"/>
      <c r="N63" s="398"/>
      <c r="O63" s="91" t="str">
        <f t="shared" si="3"/>
        <v>Никишова Л.В.</v>
      </c>
      <c r="P63" s="176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34.999999999999872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0.80555555555555536</v>
      </c>
      <c r="C64" s="78">
        <f t="shared" si="16"/>
        <v>0.84722222222222199</v>
      </c>
      <c r="D64" s="37"/>
      <c r="E64" s="176"/>
      <c r="F64" s="399" t="s">
        <v>332</v>
      </c>
      <c r="G64" s="399"/>
      <c r="H64" s="38" t="s">
        <v>46</v>
      </c>
      <c r="I64" s="39">
        <v>0.74305555555555547</v>
      </c>
      <c r="J64" s="39">
        <v>0.75694444444444453</v>
      </c>
      <c r="K64" s="84">
        <f t="shared" si="4"/>
        <v>20.000000000000249</v>
      </c>
      <c r="L64" s="396" t="s">
        <v>333</v>
      </c>
      <c r="M64" s="397"/>
      <c r="N64" s="398"/>
      <c r="O64" s="91" t="str">
        <f t="shared" si="3"/>
        <v>Никишова Л.В.</v>
      </c>
      <c r="P64" s="17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20.000000000000249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0.84722222222222199</v>
      </c>
      <c r="C65" s="78">
        <f t="shared" si="16"/>
        <v>0.88888888888888862</v>
      </c>
      <c r="D65" s="37"/>
      <c r="E65" s="143"/>
      <c r="F65" s="399" t="s">
        <v>334</v>
      </c>
      <c r="G65" s="399"/>
      <c r="H65" s="38" t="s">
        <v>47</v>
      </c>
      <c r="I65" s="39">
        <v>0.75694444444444453</v>
      </c>
      <c r="J65" s="39">
        <v>0.78125</v>
      </c>
      <c r="K65" s="84">
        <f t="shared" si="4"/>
        <v>34.999999999999872</v>
      </c>
      <c r="L65" s="396" t="s">
        <v>314</v>
      </c>
      <c r="M65" s="397"/>
      <c r="N65" s="398"/>
      <c r="O65" s="91" t="str">
        <f t="shared" si="3"/>
        <v/>
      </c>
      <c r="P65" s="176"/>
      <c r="Q65" s="41"/>
      <c r="R65" s="20"/>
      <c r="S65" s="87">
        <f t="shared" si="5"/>
        <v>0</v>
      </c>
      <c r="T65" s="87">
        <f t="shared" si="6"/>
        <v>34.999999999999872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0.88888888888888862</v>
      </c>
      <c r="C66" s="78">
        <f t="shared" si="16"/>
        <v>0.93055555555555525</v>
      </c>
      <c r="D66" s="37"/>
      <c r="E66" s="143"/>
      <c r="F66" s="394" t="s">
        <v>335</v>
      </c>
      <c r="G66" s="395"/>
      <c r="H66" s="38" t="s">
        <v>46</v>
      </c>
      <c r="I66" s="39">
        <v>0.79652777777777783</v>
      </c>
      <c r="J66" s="39">
        <v>0.81736111111111109</v>
      </c>
      <c r="K66" s="84">
        <f t="shared" si="4"/>
        <v>29.999999999999893</v>
      </c>
      <c r="L66" s="396" t="s">
        <v>333</v>
      </c>
      <c r="M66" s="397"/>
      <c r="N66" s="398"/>
      <c r="O66" s="91" t="str">
        <f t="shared" si="3"/>
        <v>Никишова Л.В.</v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29.999999999999893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0.93055555555555525</v>
      </c>
      <c r="C67" s="78">
        <f t="shared" si="16"/>
        <v>0.97222222222222188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0.97222222222222188</v>
      </c>
      <c r="C68" s="78">
        <f t="shared" si="16"/>
        <v>1.0138888888888886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1.0138888888888886</v>
      </c>
      <c r="C69" s="79">
        <f t="shared" si="16"/>
        <v>1.0555555555555554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77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79.999999999999872</v>
      </c>
      <c r="T114" s="88">
        <f t="shared" si="22"/>
        <v>69.999999999999915</v>
      </c>
      <c r="U114" s="88">
        <f t="shared" si="22"/>
        <v>345.00000000000011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494.99999999999989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3700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223</v>
      </c>
      <c r="G120" s="270"/>
      <c r="H120" s="271"/>
      <c r="I120" s="272" t="s">
        <v>73</v>
      </c>
      <c r="J120" s="273"/>
      <c r="K120" s="269" t="s">
        <v>301</v>
      </c>
      <c r="L120" s="274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186" t="s">
        <v>7</v>
      </c>
      <c r="B121" s="187"/>
      <c r="C121" s="187"/>
      <c r="D121" s="187"/>
      <c r="E121" s="187"/>
      <c r="F121" s="281" t="s">
        <v>224</v>
      </c>
      <c r="G121" s="254"/>
      <c r="H121" s="255"/>
      <c r="I121" s="272" t="s">
        <v>54</v>
      </c>
      <c r="J121" s="273"/>
      <c r="K121" s="281" t="s">
        <v>328</v>
      </c>
      <c r="L121" s="282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/>
      <c r="G122" s="254"/>
      <c r="H122" s="255"/>
      <c r="I122" s="186" t="s">
        <v>53</v>
      </c>
      <c r="J122" s="193"/>
      <c r="K122" s="281" t="s">
        <v>244</v>
      </c>
      <c r="L122" s="282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 t="s">
        <v>241</v>
      </c>
      <c r="G123" s="256"/>
      <c r="H123" s="420"/>
      <c r="I123" s="186" t="s">
        <v>75</v>
      </c>
      <c r="J123" s="193"/>
      <c r="K123" s="256" t="s">
        <v>302</v>
      </c>
      <c r="L123" s="256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 t="s">
        <v>114</v>
      </c>
      <c r="G124" s="423"/>
      <c r="H124" s="424"/>
      <c r="I124" s="186"/>
      <c r="J124" s="193"/>
      <c r="K124" s="256"/>
      <c r="L124" s="256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29.999999999999972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29.999999999999972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0</v>
      </c>
      <c r="Q135" s="70">
        <f>SUM(T173:T183)</f>
        <v>38.999999999999943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38.999999999999943</v>
      </c>
    </row>
    <row r="136" spans="1:24" ht="17.25" customHeight="1">
      <c r="A136" s="307" t="str">
        <f>A152</f>
        <v>СОК АПЕЛЬСИН БАРИНОФФ</v>
      </c>
      <c r="B136" s="326">
        <v>0.83333333333333337</v>
      </c>
      <c r="C136" s="326">
        <v>0.17083333333333331</v>
      </c>
      <c r="D136" s="322">
        <f>(C136-B136+(C136&lt;B136))*24*60</f>
        <v>485.99999999999989</v>
      </c>
      <c r="E136" s="328">
        <v>3700</v>
      </c>
      <c r="F136" s="330">
        <f>IF(E136=0,0,(F152/J118*60))</f>
        <v>374.65945945945947</v>
      </c>
      <c r="G136" s="320">
        <f>IF($K136=0,0,(K136*100)/(D136*$J$3/60))</f>
        <v>47.539094650205769</v>
      </c>
      <c r="H136" s="330">
        <f>P134+P141</f>
        <v>29.999999999999972</v>
      </c>
      <c r="I136" s="320">
        <f>D136-F136-P142</f>
        <v>8.3405405405403883</v>
      </c>
      <c r="J136" s="322">
        <f>(D136-H136)/60*E136</f>
        <v>28119.999999999993</v>
      </c>
      <c r="K136" s="426">
        <f>F152</f>
        <v>23104</v>
      </c>
      <c r="L136" s="66">
        <f>IF($K136=0,0,K136/J136)</f>
        <v>0.82162162162162189</v>
      </c>
      <c r="N136" s="181" t="s">
        <v>19</v>
      </c>
      <c r="O136" s="181"/>
      <c r="P136" s="70">
        <f>SUM(U161:U172)</f>
        <v>73.000000000000057</v>
      </c>
      <c r="Q136" s="70">
        <f>SUM(U173:U183)</f>
        <v>36.000000000000028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109.00000000000009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-5015.9999999999927</v>
      </c>
      <c r="N137" s="181" t="s">
        <v>20</v>
      </c>
      <c r="O137" s="181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2"/>
    </row>
    <row r="138" spans="1:24" ht="17.25" customHeight="1">
      <c r="A138" s="307" t="str">
        <f>A153</f>
        <v>СОК Мультифрукт БАРИНОФФ</v>
      </c>
      <c r="B138" s="326">
        <v>0.17083333333333331</v>
      </c>
      <c r="C138" s="326">
        <v>0.33333333333333331</v>
      </c>
      <c r="D138" s="322">
        <f>(C138-B138+(C138&lt;B138))*24*60</f>
        <v>234.00000000000003</v>
      </c>
      <c r="E138" s="328">
        <v>3700</v>
      </c>
      <c r="F138" s="330">
        <f>IF(E138=0,0,(F153/J118*60))</f>
        <v>157.91351351351352</v>
      </c>
      <c r="G138" s="320">
        <f>IF($K138=0,0,(K138*100)/(D138*$J$3/60))</f>
        <v>41.615384615384606</v>
      </c>
      <c r="H138" s="330">
        <f>Q134+Q141</f>
        <v>0</v>
      </c>
      <c r="I138" s="320">
        <f>D138-F138-Q142</f>
        <v>1.0864864864865353</v>
      </c>
      <c r="J138" s="322">
        <f>(D138-H138)/60*E138</f>
        <v>14430.000000000002</v>
      </c>
      <c r="K138" s="426">
        <f>F153</f>
        <v>9738</v>
      </c>
      <c r="L138" s="68">
        <f>IF($K138=0,0,K138/J138)</f>
        <v>0.67484407484407472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-4692.0000000000018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103.00000000000003</v>
      </c>
      <c r="Q142" s="71">
        <f t="shared" si="24"/>
        <v>74.999999999999972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178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0.77184488836662768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42549.999999999993</v>
      </c>
      <c r="K149" s="168">
        <f>K136+K138+K140+K142+K144+K146</f>
        <v>32842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351" t="s">
        <v>326</v>
      </c>
      <c r="B152" s="352"/>
      <c r="C152" s="352"/>
      <c r="D152" s="352"/>
      <c r="E152" s="353"/>
      <c r="F152" s="15">
        <v>23104</v>
      </c>
      <c r="G152" s="146">
        <v>28934</v>
      </c>
      <c r="H152" s="1"/>
      <c r="I152" s="2"/>
      <c r="J152" s="3"/>
      <c r="K152" s="67">
        <f>G152</f>
        <v>28934</v>
      </c>
      <c r="L152" s="16"/>
      <c r="M152" s="28"/>
      <c r="V152" s="192"/>
      <c r="W152" s="192"/>
      <c r="X152" s="192"/>
    </row>
    <row r="153" spans="1:27" ht="13.5" customHeight="1" thickBot="1">
      <c r="A153" s="351" t="s">
        <v>336</v>
      </c>
      <c r="B153" s="352"/>
      <c r="C153" s="352"/>
      <c r="D153" s="352"/>
      <c r="E153" s="353"/>
      <c r="F153" s="15">
        <v>9738</v>
      </c>
      <c r="G153" s="147">
        <v>4536</v>
      </c>
      <c r="H153" s="4"/>
      <c r="I153" s="5"/>
      <c r="J153" s="6"/>
      <c r="K153" s="67">
        <f t="shared" ref="K153:K157" si="25">G153</f>
        <v>4536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33470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СОК АПЕЛЬСИН БАРИНОФФ</v>
      </c>
      <c r="B162" s="77">
        <f>B136</f>
        <v>0.83333333333333337</v>
      </c>
      <c r="C162" s="77">
        <f>B162+1/24</f>
        <v>0.875</v>
      </c>
      <c r="D162" s="30"/>
      <c r="E162" s="177"/>
      <c r="F162" s="389" t="s">
        <v>337</v>
      </c>
      <c r="G162" s="390"/>
      <c r="H162" s="31" t="s">
        <v>46</v>
      </c>
      <c r="I162" s="32">
        <v>0.88541666666666663</v>
      </c>
      <c r="J162" s="32">
        <v>0.90555555555555556</v>
      </c>
      <c r="K162" s="83">
        <f>(J162-I162+(J162&lt;I162))*24*60</f>
        <v>29.000000000000057</v>
      </c>
      <c r="L162" s="391" t="s">
        <v>338</v>
      </c>
      <c r="M162" s="392"/>
      <c r="N162" s="393"/>
      <c r="O162" s="90">
        <f t="shared" ref="O162:O206" si="26">IF(H162=$V$5,$F$122,"")</f>
        <v>0</v>
      </c>
      <c r="P162" s="177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29.000000000000057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176"/>
      <c r="F163" s="394" t="s">
        <v>339</v>
      </c>
      <c r="G163" s="395"/>
      <c r="H163" s="38" t="s">
        <v>46</v>
      </c>
      <c r="I163" s="39">
        <v>0.9291666666666667</v>
      </c>
      <c r="J163" s="39">
        <v>0.95972222222222225</v>
      </c>
      <c r="K163" s="84">
        <f t="shared" ref="K163:K226" si="27">(J163-I163+(J163&lt;I163))*24*60</f>
        <v>44</v>
      </c>
      <c r="L163" s="396" t="s">
        <v>340</v>
      </c>
      <c r="M163" s="397"/>
      <c r="N163" s="398"/>
      <c r="O163" s="91">
        <f t="shared" si="26"/>
        <v>0</v>
      </c>
      <c r="P163" s="176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44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76"/>
      <c r="F164" s="399" t="s">
        <v>327</v>
      </c>
      <c r="G164" s="399"/>
      <c r="H164" s="38" t="s">
        <v>45</v>
      </c>
      <c r="I164" s="39">
        <v>0.15</v>
      </c>
      <c r="J164" s="39">
        <v>0.17083333333333331</v>
      </c>
      <c r="K164" s="84">
        <f t="shared" si="27"/>
        <v>29.999999999999972</v>
      </c>
      <c r="L164" s="396"/>
      <c r="M164" s="397"/>
      <c r="N164" s="398"/>
      <c r="O164" s="91" t="str">
        <f t="shared" si="26"/>
        <v/>
      </c>
      <c r="P164" s="176"/>
      <c r="Q164" s="41"/>
      <c r="R164" s="20"/>
      <c r="S164" s="87">
        <f t="shared" si="28"/>
        <v>29.999999999999972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76"/>
      <c r="F165" s="399"/>
      <c r="G165" s="399"/>
      <c r="H165" s="38"/>
      <c r="I165" s="39"/>
      <c r="J165" s="39"/>
      <c r="K165" s="84">
        <f t="shared" si="27"/>
        <v>0</v>
      </c>
      <c r="L165" s="396"/>
      <c r="M165" s="397"/>
      <c r="N165" s="398"/>
      <c r="O165" s="91" t="str">
        <f t="shared" si="26"/>
        <v/>
      </c>
      <c r="P165" s="176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76"/>
      <c r="F166" s="399"/>
      <c r="G166" s="399"/>
      <c r="H166" s="38"/>
      <c r="I166" s="39"/>
      <c r="J166" s="39"/>
      <c r="K166" s="84">
        <f t="shared" si="27"/>
        <v>0</v>
      </c>
      <c r="L166" s="396"/>
      <c r="M166" s="397"/>
      <c r="N166" s="398"/>
      <c r="O166" s="91" t="str">
        <f t="shared" si="26"/>
        <v/>
      </c>
      <c r="P166" s="176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76"/>
      <c r="F167" s="399"/>
      <c r="G167" s="399"/>
      <c r="H167" s="38"/>
      <c r="I167" s="39"/>
      <c r="J167" s="39"/>
      <c r="K167" s="84">
        <f t="shared" si="27"/>
        <v>0</v>
      </c>
      <c r="L167" s="396"/>
      <c r="M167" s="397"/>
      <c r="N167" s="398"/>
      <c r="O167" s="91" t="str">
        <f t="shared" si="26"/>
        <v/>
      </c>
      <c r="P167" s="176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/>
      <c r="G168" s="399"/>
      <c r="H168" s="38"/>
      <c r="I168" s="39"/>
      <c r="J168" s="39"/>
      <c r="K168" s="84">
        <f t="shared" si="27"/>
        <v>0</v>
      </c>
      <c r="L168" s="396"/>
      <c r="M168" s="397"/>
      <c r="N168" s="398"/>
      <c r="O168" s="91" t="str">
        <f t="shared" si="26"/>
        <v/>
      </c>
      <c r="P168" s="176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/>
      <c r="G169" s="395"/>
      <c r="H169" s="38"/>
      <c r="I169" s="39"/>
      <c r="J169" s="39"/>
      <c r="K169" s="84">
        <f t="shared" si="27"/>
        <v>0</v>
      </c>
      <c r="L169" s="396"/>
      <c r="M169" s="397"/>
      <c r="N169" s="398"/>
      <c r="O169" s="91" t="str">
        <f t="shared" si="26"/>
        <v/>
      </c>
      <c r="P169" s="17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 t="str">
        <f>A153</f>
        <v>СОК Мультифрукт БАРИНОФФ</v>
      </c>
      <c r="B174" s="77">
        <f>B138</f>
        <v>0.17083333333333331</v>
      </c>
      <c r="C174" s="77">
        <f>B174+1/24</f>
        <v>0.21249999999999997</v>
      </c>
      <c r="D174" s="30"/>
      <c r="E174" s="177"/>
      <c r="F174" s="389" t="s">
        <v>341</v>
      </c>
      <c r="G174" s="390"/>
      <c r="H174" s="31" t="s">
        <v>47</v>
      </c>
      <c r="I174" s="32">
        <v>0.19236111111111112</v>
      </c>
      <c r="J174" s="32">
        <v>0.20555555555555557</v>
      </c>
      <c r="K174" s="83">
        <f t="shared" si="27"/>
        <v>19.000000000000014</v>
      </c>
      <c r="L174" s="391" t="s">
        <v>314</v>
      </c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0</v>
      </c>
      <c r="T174" s="87">
        <f t="shared" si="29"/>
        <v>19.000000000000014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0.21249999999999997</v>
      </c>
      <c r="C175" s="78">
        <f>B175+1/24</f>
        <v>0.25416666666666665</v>
      </c>
      <c r="D175" s="37"/>
      <c r="E175" s="176"/>
      <c r="F175" s="394" t="s">
        <v>342</v>
      </c>
      <c r="G175" s="395"/>
      <c r="H175" s="38" t="s">
        <v>47</v>
      </c>
      <c r="I175" s="39">
        <v>0.25972222222222224</v>
      </c>
      <c r="J175" s="39">
        <v>0.27361111111111108</v>
      </c>
      <c r="K175" s="84">
        <f t="shared" si="27"/>
        <v>19.999999999999929</v>
      </c>
      <c r="L175" s="396" t="s">
        <v>314</v>
      </c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0</v>
      </c>
      <c r="T175" s="87">
        <f t="shared" si="29"/>
        <v>19.999999999999929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0.25416666666666665</v>
      </c>
      <c r="C176" s="78">
        <f t="shared" ref="C176:C184" si="39">B176+1/24</f>
        <v>0.29583333333333334</v>
      </c>
      <c r="D176" s="37"/>
      <c r="E176" s="176"/>
      <c r="F176" s="399" t="s">
        <v>343</v>
      </c>
      <c r="G176" s="399"/>
      <c r="H176" s="38" t="s">
        <v>46</v>
      </c>
      <c r="I176" s="39">
        <v>0.27361111111111108</v>
      </c>
      <c r="J176" s="39">
        <v>0.2986111111111111</v>
      </c>
      <c r="K176" s="84">
        <f t="shared" si="27"/>
        <v>36.000000000000028</v>
      </c>
      <c r="L176" s="396" t="s">
        <v>344</v>
      </c>
      <c r="M176" s="397"/>
      <c r="N176" s="398"/>
      <c r="O176" s="91">
        <f t="shared" si="26"/>
        <v>0</v>
      </c>
      <c r="P176" s="176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36.000000000000028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0.29583333333333334</v>
      </c>
      <c r="C177" s="78">
        <f t="shared" si="39"/>
        <v>0.33750000000000002</v>
      </c>
      <c r="D177" s="37"/>
      <c r="E177" s="176"/>
      <c r="F177" s="399"/>
      <c r="G177" s="399"/>
      <c r="H177" s="38"/>
      <c r="I177" s="39"/>
      <c r="J177" s="39"/>
      <c r="K177" s="84">
        <f t="shared" si="27"/>
        <v>0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0.33750000000000002</v>
      </c>
      <c r="C178" s="78">
        <f t="shared" si="39"/>
        <v>0.37916666666666671</v>
      </c>
      <c r="D178" s="37"/>
      <c r="E178" s="176"/>
      <c r="F178" s="399"/>
      <c r="G178" s="399"/>
      <c r="H178" s="38"/>
      <c r="I178" s="39"/>
      <c r="J178" s="39"/>
      <c r="K178" s="84">
        <f t="shared" si="27"/>
        <v>0</v>
      </c>
      <c r="L178" s="396"/>
      <c r="M178" s="397"/>
      <c r="N178" s="398"/>
      <c r="O178" s="91" t="str">
        <f t="shared" si="26"/>
        <v/>
      </c>
      <c r="P178" s="176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0.37916666666666671</v>
      </c>
      <c r="C179" s="78">
        <f t="shared" si="39"/>
        <v>0.42083333333333339</v>
      </c>
      <c r="D179" s="37"/>
      <c r="E179" s="176"/>
      <c r="F179" s="399"/>
      <c r="G179" s="399"/>
      <c r="H179" s="38"/>
      <c r="I179" s="39"/>
      <c r="J179" s="39"/>
      <c r="K179" s="84">
        <f t="shared" si="27"/>
        <v>0</v>
      </c>
      <c r="L179" s="396"/>
      <c r="M179" s="397"/>
      <c r="N179" s="398"/>
      <c r="O179" s="91" t="str">
        <f t="shared" si="26"/>
        <v/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0.42083333333333339</v>
      </c>
      <c r="C180" s="78">
        <f t="shared" si="39"/>
        <v>0.46250000000000008</v>
      </c>
      <c r="D180" s="37"/>
      <c r="E180" s="143"/>
      <c r="F180" s="399"/>
      <c r="G180" s="399"/>
      <c r="H180" s="38"/>
      <c r="I180" s="39"/>
      <c r="J180" s="39"/>
      <c r="K180" s="84">
        <f t="shared" si="27"/>
        <v>0</v>
      </c>
      <c r="L180" s="396"/>
      <c r="M180" s="397"/>
      <c r="N180" s="398"/>
      <c r="O180" s="91" t="str">
        <f t="shared" si="26"/>
        <v/>
      </c>
      <c r="P180" s="17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0.46250000000000008</v>
      </c>
      <c r="C181" s="78">
        <f t="shared" si="39"/>
        <v>0.50416666666666676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0.50416666666666676</v>
      </c>
      <c r="C182" s="78">
        <f t="shared" si="39"/>
        <v>0.54583333333333339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0.54583333333333339</v>
      </c>
      <c r="C183" s="78">
        <f t="shared" si="39"/>
        <v>0.58750000000000002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0.58750000000000002</v>
      </c>
      <c r="C184" s="79">
        <f t="shared" si="39"/>
        <v>0.62916666666666665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29.999999999999972</v>
      </c>
      <c r="T229" s="88">
        <f t="shared" si="45"/>
        <v>38.999999999999943</v>
      </c>
      <c r="U229" s="88">
        <f t="shared" si="45"/>
        <v>109.00000000000009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178</v>
      </c>
      <c r="AB229" s="35"/>
    </row>
  </sheetData>
  <customSheetViews>
    <customSheetView guid="{37036B61-4D89-4D9A-BB9E-9EE85ACB2295}" scale="80" fitToPage="1" hiddenRows="1" topLeftCell="A4">
      <selection activeCell="J136" sqref="J136:J137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4">
      <selection activeCell="J136" sqref="J136:J137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4">
      <selection activeCell="J136" sqref="J136:J137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616" priority="19" stopIfTrue="1">
      <formula>LEN(TRIM(A37))=0</formula>
    </cfRule>
  </conditionalFormatting>
  <conditionalFormatting sqref="A152:F157">
    <cfRule type="containsBlanks" dxfId="615" priority="1" stopIfTrue="1">
      <formula>LEN(TRIM(A152))=0</formula>
    </cfRule>
  </conditionalFormatting>
  <conditionalFormatting sqref="B21:C32">
    <cfRule type="containsBlanks" dxfId="614" priority="21" stopIfTrue="1">
      <formula>LEN(TRIM(B21))=0</formula>
    </cfRule>
  </conditionalFormatting>
  <conditionalFormatting sqref="B136:C147">
    <cfRule type="containsBlanks" dxfId="613" priority="61" stopIfTrue="1">
      <formula>LEN(TRIM(B136))=0</formula>
    </cfRule>
  </conditionalFormatting>
  <conditionalFormatting sqref="D54:F55 H54:J55">
    <cfRule type="containsBlanks" dxfId="612" priority="79" stopIfTrue="1">
      <formula>LEN(TRIM(D54))=0</formula>
    </cfRule>
  </conditionalFormatting>
  <conditionalFormatting sqref="D169:F170">
    <cfRule type="containsBlanks" dxfId="611" priority="56" stopIfTrue="1">
      <formula>LEN(TRIM(D169))=0</formula>
    </cfRule>
  </conditionalFormatting>
  <conditionalFormatting sqref="D63:G65 D66:F67 D68:J69">
    <cfRule type="containsBlanks" dxfId="610" priority="78" stopIfTrue="1">
      <formula>LEN(TRIM(D63))=0</formula>
    </cfRule>
  </conditionalFormatting>
  <conditionalFormatting sqref="D70:G76 D77:F78 D79:J80">
    <cfRule type="containsBlanks" dxfId="609" priority="77" stopIfTrue="1">
      <formula>LEN(TRIM(D70))=0</formula>
    </cfRule>
  </conditionalFormatting>
  <conditionalFormatting sqref="D81:G87 D88:F89 D90:J91">
    <cfRule type="containsBlanks" dxfId="608" priority="76" stopIfTrue="1">
      <formula>LEN(TRIM(D81))=0</formula>
    </cfRule>
  </conditionalFormatting>
  <conditionalFormatting sqref="D162:G168">
    <cfRule type="containsBlanks" dxfId="607" priority="9" stopIfTrue="1">
      <formula>LEN(TRIM(D162))=0</formula>
    </cfRule>
  </conditionalFormatting>
  <conditionalFormatting sqref="D171:G180 D181:F182">
    <cfRule type="containsBlanks" dxfId="606" priority="55" stopIfTrue="1">
      <formula>LEN(TRIM(D171))=0</formula>
    </cfRule>
  </conditionalFormatting>
  <conditionalFormatting sqref="D183:G191 D192:F193">
    <cfRule type="containsBlanks" dxfId="605" priority="54" stopIfTrue="1">
      <formula>LEN(TRIM(D183))=0</formula>
    </cfRule>
  </conditionalFormatting>
  <conditionalFormatting sqref="D194:G202 D203:F204 D205:J206">
    <cfRule type="containsBlanks" dxfId="604" priority="53" stopIfTrue="1">
      <formula>LEN(TRIM(D194))=0</formula>
    </cfRule>
  </conditionalFormatting>
  <conditionalFormatting sqref="D47:J53">
    <cfRule type="containsBlanks" dxfId="603" priority="17" stopIfTrue="1">
      <formula>LEN(TRIM(D47))=0</formula>
    </cfRule>
  </conditionalFormatting>
  <conditionalFormatting sqref="D56:J62">
    <cfRule type="containsBlanks" dxfId="602" priority="3" stopIfTrue="1">
      <formula>LEN(TRIM(D56))=0</formula>
    </cfRule>
  </conditionalFormatting>
  <conditionalFormatting sqref="E21:E32">
    <cfRule type="containsBlanks" dxfId="601" priority="83" stopIfTrue="1">
      <formula>LEN(TRIM(E21))=0</formula>
    </cfRule>
  </conditionalFormatting>
  <conditionalFormatting sqref="E136:E147">
    <cfRule type="containsBlanks" dxfId="600" priority="60" stopIfTrue="1">
      <formula>LEN(TRIM(E136))=0</formula>
    </cfRule>
  </conditionalFormatting>
  <conditionalFormatting sqref="F5:H13">
    <cfRule type="containsBlanks" dxfId="599" priority="25" stopIfTrue="1">
      <formula>LEN(TRIM(F5))=0</formula>
    </cfRule>
  </conditionalFormatting>
  <conditionalFormatting sqref="F120:H128">
    <cfRule type="containsBlanks" dxfId="598" priority="14" stopIfTrue="1">
      <formula>LEN(TRIM(F120))=0</formula>
    </cfRule>
  </conditionalFormatting>
  <conditionalFormatting sqref="G38:G42">
    <cfRule type="containsBlanks" dxfId="597" priority="26" stopIfTrue="1">
      <formula>LEN(TRIM(G38))=0</formula>
    </cfRule>
  </conditionalFormatting>
  <conditionalFormatting sqref="H63:J67">
    <cfRule type="containsBlanks" dxfId="596" priority="38" stopIfTrue="1">
      <formula>LEN(TRIM(H63))=0</formula>
    </cfRule>
  </conditionalFormatting>
  <conditionalFormatting sqref="H70:J78">
    <cfRule type="containsBlanks" dxfId="595" priority="37" stopIfTrue="1">
      <formula>LEN(TRIM(H70))=0</formula>
    </cfRule>
  </conditionalFormatting>
  <conditionalFormatting sqref="H81:J89">
    <cfRule type="containsBlanks" dxfId="594" priority="36" stopIfTrue="1">
      <formula>LEN(TRIM(H81))=0</formula>
    </cfRule>
  </conditionalFormatting>
  <conditionalFormatting sqref="H162:J204">
    <cfRule type="containsBlanks" dxfId="593" priority="5" stopIfTrue="1">
      <formula>LEN(TRIM(H162))=0</formula>
    </cfRule>
  </conditionalFormatting>
  <conditionalFormatting sqref="K5:L13">
    <cfRule type="containsBlanks" dxfId="592" priority="23" stopIfTrue="1">
      <formula>LEN(TRIM(K5))=0</formula>
    </cfRule>
  </conditionalFormatting>
  <conditionalFormatting sqref="K120:L128">
    <cfRule type="containsBlanks" dxfId="591" priority="13" stopIfTrue="1">
      <formula>LEN(TRIM(K120))=0</formula>
    </cfRule>
  </conditionalFormatting>
  <conditionalFormatting sqref="L47:L91">
    <cfRule type="containsBlanks" dxfId="590" priority="15" stopIfTrue="1">
      <formula>LEN(TRIM(L47))=0</formula>
    </cfRule>
  </conditionalFormatting>
  <conditionalFormatting sqref="L162:L206">
    <cfRule type="containsBlanks" dxfId="589" priority="8" stopIfTrue="1">
      <formula>LEN(TRIM(L162))=0</formula>
    </cfRule>
  </conditionalFormatting>
  <conditionalFormatting sqref="O163:O228">
    <cfRule type="containsBlanks" dxfId="588" priority="40" stopIfTrue="1">
      <formula>LEN(TRIM(O163))=0</formula>
    </cfRule>
  </conditionalFormatting>
  <conditionalFormatting sqref="O47:Q51 O52:O113">
    <cfRule type="containsBlanks" dxfId="587" priority="75" stopIfTrue="1">
      <formula>LEN(TRIM(O47))=0</formula>
    </cfRule>
  </conditionalFormatting>
  <conditionalFormatting sqref="O162:Q162">
    <cfRule type="containsBlanks" dxfId="586" priority="51" stopIfTrue="1">
      <formula>LEN(TRIM(O162))=0</formula>
    </cfRule>
  </conditionalFormatting>
  <conditionalFormatting sqref="P52:Q91">
    <cfRule type="containsBlanks" dxfId="585" priority="66" stopIfTrue="1">
      <formula>LEN(TRIM(P52))=0</formula>
    </cfRule>
  </conditionalFormatting>
  <conditionalFormatting sqref="P163:Q206">
    <cfRule type="containsBlanks" dxfId="584" priority="42" stopIfTrue="1">
      <formula>LEN(TRIM(P163))=0</formula>
    </cfRule>
  </conditionalFormatting>
  <dataValidations count="3">
    <dataValidation type="list" showInputMessage="1" showErrorMessage="1" sqref="H218:H226 H185:H193 H165:H182 H196:H204 H103:H111 H81:H89 H70:H78 H92:H100 H207:H215 H51:H67" xr:uid="{7472A632-3C52-44FC-A128-070BDE347895}">
      <formula1>$V$3:$V$17</formula1>
    </dataValidation>
    <dataValidation type="list" showInputMessage="1" showErrorMessage="1" sqref="H68:H69 H79:H80 H90:H91 H101:H102 H112:H113 H216:H217 H227:H228 H205:H206 H183:H184 H194:H195" xr:uid="{D7E3819D-2A92-4402-8C64-54BF075917F6}">
      <formula1>$V$3:$V$5</formula1>
    </dataValidation>
    <dataValidation type="list" showInputMessage="1" showErrorMessage="1" sqref="H162:H164 H47:H50" xr:uid="{60D816C9-11FA-4B48-B6A4-C2BB6BCE08C9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>
    <outlinePr summaryBelow="0"/>
    <pageSetUpPr fitToPage="1"/>
  </sheetPr>
  <dimension ref="A1:AB229"/>
  <sheetViews>
    <sheetView topLeftCell="A153" zoomScale="70" zoomScaleNormal="70" workbookViewId="0">
      <selection activeCell="F153" sqref="F153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70546.666666666672</v>
      </c>
      <c r="H3" s="93">
        <f>SUM(K21:K32)+SUM(K136:K147)</f>
        <v>36812</v>
      </c>
      <c r="I3" s="14" t="s">
        <v>56</v>
      </c>
      <c r="J3" s="95">
        <v>3700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 t="s">
        <v>111</v>
      </c>
      <c r="G5" s="270"/>
      <c r="H5" s="271"/>
      <c r="I5" s="272" t="s">
        <v>73</v>
      </c>
      <c r="J5" s="273"/>
      <c r="K5" s="269" t="s">
        <v>115</v>
      </c>
      <c r="L5" s="274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186" t="s">
        <v>7</v>
      </c>
      <c r="B6" s="187"/>
      <c r="C6" s="187"/>
      <c r="D6" s="187"/>
      <c r="E6" s="193"/>
      <c r="F6" s="281" t="s">
        <v>112</v>
      </c>
      <c r="G6" s="254"/>
      <c r="H6" s="255"/>
      <c r="I6" s="272" t="s">
        <v>54</v>
      </c>
      <c r="J6" s="273"/>
      <c r="K6" s="281" t="s">
        <v>269</v>
      </c>
      <c r="L6" s="282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 t="s">
        <v>200</v>
      </c>
      <c r="G7" s="254"/>
      <c r="H7" s="255"/>
      <c r="I7" s="186" t="s">
        <v>53</v>
      </c>
      <c r="J7" s="193"/>
      <c r="K7" s="281" t="s">
        <v>347</v>
      </c>
      <c r="L7" s="282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253" t="s">
        <v>139</v>
      </c>
      <c r="G8" s="254"/>
      <c r="H8" s="255"/>
      <c r="I8" s="186" t="s">
        <v>75</v>
      </c>
      <c r="J8" s="193"/>
      <c r="K8" s="256" t="s">
        <v>118</v>
      </c>
      <c r="L8" s="256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300" t="s">
        <v>113</v>
      </c>
      <c r="G9" s="301"/>
      <c r="H9" s="302"/>
      <c r="I9" s="186"/>
      <c r="J9" s="193"/>
      <c r="K9" s="256"/>
      <c r="L9" s="256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0</v>
      </c>
      <c r="Q19" s="70">
        <f>SUM(S59:S69)</f>
        <v>56.000000000000043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56.000000000000043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2"/>
    </row>
    <row r="21" spans="1:24" ht="17.25" customHeight="1">
      <c r="A21" s="307" t="str">
        <f>A37</f>
        <v>нектар мультифрукт Баринофф 1,0</v>
      </c>
      <c r="B21" s="326">
        <v>0.33333333333333331</v>
      </c>
      <c r="C21" s="326">
        <v>0.46875</v>
      </c>
      <c r="D21" s="322">
        <f>(C21-B21+(C21&lt;B21))*24*60</f>
        <v>195.00000000000003</v>
      </c>
      <c r="E21" s="328">
        <v>3700</v>
      </c>
      <c r="F21" s="330">
        <f>IF(E21=0,0,(F37/J3*60))</f>
        <v>146.52972972972972</v>
      </c>
      <c r="G21" s="320">
        <f>IF($K21=0,0,(K21*100)/(D21*$J$3/60))</f>
        <v>75.143451143451131</v>
      </c>
      <c r="H21" s="330">
        <f>P19+P26</f>
        <v>0</v>
      </c>
      <c r="I21" s="320">
        <f>D21-F21-P27</f>
        <v>-0.52972972972976606</v>
      </c>
      <c r="J21" s="322">
        <f>(D21-H21)/60*E21</f>
        <v>12025.000000000002</v>
      </c>
      <c r="K21" s="324">
        <f>F37</f>
        <v>9036</v>
      </c>
      <c r="L21" s="66">
        <f>IF($K21=0,0,K21/J21)</f>
        <v>0.75143451143451134</v>
      </c>
      <c r="N21" s="181" t="s">
        <v>19</v>
      </c>
      <c r="O21" s="181"/>
      <c r="P21" s="70">
        <f>SUM(U46:U57)</f>
        <v>49.000000000000071</v>
      </c>
      <c r="Q21" s="70">
        <f>SUM(U58:U68)</f>
        <v>188.99999999999997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238.00000000000006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-2989.0000000000018</v>
      </c>
      <c r="N22" s="181" t="s">
        <v>20</v>
      </c>
      <c r="O22" s="18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2"/>
      <c r="X22" s="192"/>
    </row>
    <row r="23" spans="1:24" ht="17.25" customHeight="1">
      <c r="A23" s="307" t="str">
        <f>A38</f>
        <v>нектар персик Баринофф 1,0</v>
      </c>
      <c r="B23" s="326">
        <v>0.46875</v>
      </c>
      <c r="C23" s="326">
        <v>0.83333333333333337</v>
      </c>
      <c r="D23" s="322">
        <f>(C23-B23+(C23&lt;B23))*24*60</f>
        <v>525</v>
      </c>
      <c r="E23" s="328">
        <v>3700</v>
      </c>
      <c r="F23" s="330">
        <f>IF(E23=0,0,(F38/J3*60))</f>
        <v>281.38378378378377</v>
      </c>
      <c r="G23" s="320">
        <f>IF($K23=0,0,(K23*100)/(D23*$J$3/60))</f>
        <v>53.596911196911194</v>
      </c>
      <c r="H23" s="330">
        <f>Q19+Q26</f>
        <v>56.000000000000043</v>
      </c>
      <c r="I23" s="320">
        <f>D23-F23-Q27</f>
        <v>-1.3837837837837696</v>
      </c>
      <c r="J23" s="322">
        <f>(D23-H23)/60*E23</f>
        <v>28921.666666666664</v>
      </c>
      <c r="K23" s="324">
        <f>F38</f>
        <v>17352</v>
      </c>
      <c r="L23" s="68">
        <f>IF($K23=0,0,K23/J23)</f>
        <v>0.59996542384602092</v>
      </c>
      <c r="N23" s="181" t="s">
        <v>27</v>
      </c>
      <c r="O23" s="181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-11569.666666666664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49.000000000000071</v>
      </c>
      <c r="Q27" s="71">
        <f t="shared" si="1"/>
        <v>245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294.00000000000006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0.64444806252035169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40946.666666666664</v>
      </c>
      <c r="K34" s="168">
        <f>K21+K23+K25+K27+K29+K31</f>
        <v>26388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 t="s">
        <v>345</v>
      </c>
      <c r="B37" s="352"/>
      <c r="C37" s="352"/>
      <c r="D37" s="352"/>
      <c r="E37" s="353"/>
      <c r="F37" s="15">
        <v>9036</v>
      </c>
      <c r="G37" s="146">
        <v>14094</v>
      </c>
      <c r="H37" s="1"/>
      <c r="I37" s="2"/>
      <c r="J37" s="3"/>
      <c r="K37" s="67">
        <f>G37</f>
        <v>14094</v>
      </c>
      <c r="L37" s="16"/>
      <c r="M37" s="28"/>
      <c r="V37" s="192"/>
      <c r="W37" s="192"/>
      <c r="X37" s="192"/>
    </row>
    <row r="38" spans="1:28" ht="13.5" customHeight="1" thickBot="1">
      <c r="A38" s="351" t="s">
        <v>346</v>
      </c>
      <c r="B38" s="352"/>
      <c r="C38" s="352"/>
      <c r="D38" s="352"/>
      <c r="E38" s="353"/>
      <c r="F38" s="140">
        <v>17352</v>
      </c>
      <c r="G38" s="140">
        <v>13176</v>
      </c>
      <c r="H38" s="4"/>
      <c r="I38" s="5"/>
      <c r="J38" s="6"/>
      <c r="K38" s="67">
        <f t="shared" ref="K38:K42" si="2">G38</f>
        <v>13176</v>
      </c>
      <c r="L38" s="17"/>
      <c r="M38" s="28"/>
      <c r="V38" s="192"/>
      <c r="W38" s="192"/>
      <c r="X38" s="192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27270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нектар мультифрукт Баринофф 1,0</v>
      </c>
      <c r="B47" s="77">
        <f>B21</f>
        <v>0.33333333333333331</v>
      </c>
      <c r="C47" s="77">
        <f>B47+1/24</f>
        <v>0.375</v>
      </c>
      <c r="D47" s="30"/>
      <c r="E47" s="177"/>
      <c r="F47" s="389" t="s">
        <v>350</v>
      </c>
      <c r="G47" s="390"/>
      <c r="H47" s="31" t="s">
        <v>46</v>
      </c>
      <c r="I47" s="32">
        <v>0.36736111111111108</v>
      </c>
      <c r="J47" s="32">
        <v>0.38541666666666669</v>
      </c>
      <c r="K47" s="83">
        <f>(J47-I47+(J47&lt;I47))*24*60</f>
        <v>26.000000000000068</v>
      </c>
      <c r="L47" s="391" t="s">
        <v>349</v>
      </c>
      <c r="M47" s="392"/>
      <c r="N47" s="393"/>
      <c r="O47" s="90" t="str">
        <f t="shared" ref="O47:O110" si="3">IF(H47=$V$5,$F$7,"")</f>
        <v>Касьяненко</v>
      </c>
      <c r="P47" s="177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26.000000000000068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0.375</v>
      </c>
      <c r="C48" s="78">
        <f>B48+1/24</f>
        <v>0.41666666666666669</v>
      </c>
      <c r="D48" s="37"/>
      <c r="E48" s="176"/>
      <c r="F48" s="394" t="s">
        <v>348</v>
      </c>
      <c r="G48" s="395"/>
      <c r="H48" s="38" t="s">
        <v>46</v>
      </c>
      <c r="I48" s="39">
        <v>0.41736111111111113</v>
      </c>
      <c r="J48" s="39">
        <v>0.43333333333333335</v>
      </c>
      <c r="K48" s="84">
        <f t="shared" ref="K48:K111" si="4">(J48-I48+(J48&lt;I48))*24*60</f>
        <v>23</v>
      </c>
      <c r="L48" s="396" t="s">
        <v>333</v>
      </c>
      <c r="M48" s="397"/>
      <c r="N48" s="398"/>
      <c r="O48" s="91" t="str">
        <f t="shared" si="3"/>
        <v>Касьяненко</v>
      </c>
      <c r="P48" s="176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23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76"/>
      <c r="F49" s="399"/>
      <c r="G49" s="399"/>
      <c r="H49" s="38"/>
      <c r="I49" s="39"/>
      <c r="J49" s="39"/>
      <c r="K49" s="84">
        <f t="shared" si="4"/>
        <v>0</v>
      </c>
      <c r="L49" s="396"/>
      <c r="M49" s="397"/>
      <c r="N49" s="398"/>
      <c r="O49" s="91" t="str">
        <f t="shared" si="3"/>
        <v/>
      </c>
      <c r="P49" s="176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0.45833333333333337</v>
      </c>
      <c r="C50" s="78">
        <f t="shared" si="14"/>
        <v>0.5</v>
      </c>
      <c r="D50" s="37"/>
      <c r="E50" s="176"/>
      <c r="F50" s="399"/>
      <c r="G50" s="399"/>
      <c r="H50" s="38"/>
      <c r="I50" s="39"/>
      <c r="J50" s="39"/>
      <c r="K50" s="84">
        <f t="shared" si="4"/>
        <v>0</v>
      </c>
      <c r="L50" s="396"/>
      <c r="M50" s="397"/>
      <c r="N50" s="398"/>
      <c r="O50" s="91" t="str">
        <f t="shared" si="3"/>
        <v/>
      </c>
      <c r="P50" s="176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176"/>
      <c r="F51" s="399"/>
      <c r="G51" s="399"/>
      <c r="H51" s="38"/>
      <c r="I51" s="39"/>
      <c r="J51" s="39"/>
      <c r="K51" s="84">
        <f t="shared" si="4"/>
        <v>0</v>
      </c>
      <c r="L51" s="396"/>
      <c r="M51" s="397"/>
      <c r="N51" s="398"/>
      <c r="O51" s="91" t="str">
        <f t="shared" si="3"/>
        <v/>
      </c>
      <c r="P51" s="176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176"/>
      <c r="F52" s="399"/>
      <c r="G52" s="399"/>
      <c r="H52" s="38"/>
      <c r="I52" s="39"/>
      <c r="J52" s="39"/>
      <c r="K52" s="84">
        <f t="shared" si="4"/>
        <v>0</v>
      </c>
      <c r="L52" s="396"/>
      <c r="M52" s="397"/>
      <c r="N52" s="398"/>
      <c r="O52" s="91" t="str">
        <f t="shared" si="3"/>
        <v/>
      </c>
      <c r="P52" s="176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/>
      <c r="G53" s="399"/>
      <c r="H53" s="38"/>
      <c r="I53" s="39"/>
      <c r="J53" s="39"/>
      <c r="K53" s="84">
        <f t="shared" si="4"/>
        <v>0</v>
      </c>
      <c r="L53" s="396"/>
      <c r="M53" s="397"/>
      <c r="N53" s="398"/>
      <c r="O53" s="91" t="str">
        <f t="shared" si="3"/>
        <v/>
      </c>
      <c r="P53" s="176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4"/>
      <c r="G54" s="395"/>
      <c r="H54" s="38"/>
      <c r="I54" s="39"/>
      <c r="J54" s="39"/>
      <c r="K54" s="84">
        <f t="shared" si="4"/>
        <v>0</v>
      </c>
      <c r="L54" s="396"/>
      <c r="M54" s="397"/>
      <c r="N54" s="398"/>
      <c r="O54" s="91" t="str">
        <f t="shared" si="3"/>
        <v/>
      </c>
      <c r="P54" s="17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4"/>
      <c r="G55" s="395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 t="str">
        <f>A38</f>
        <v>нектар персик Баринофф 1,0</v>
      </c>
      <c r="B59" s="77">
        <f>B23</f>
        <v>0.46875</v>
      </c>
      <c r="C59" s="77">
        <f>B59+1/24</f>
        <v>0.51041666666666663</v>
      </c>
      <c r="D59" s="30"/>
      <c r="E59" s="177"/>
      <c r="F59" s="389" t="s">
        <v>327</v>
      </c>
      <c r="G59" s="390"/>
      <c r="H59" s="31" t="s">
        <v>45</v>
      </c>
      <c r="I59" s="32">
        <v>0.43333333333333335</v>
      </c>
      <c r="J59" s="32">
        <v>0.46527777777777773</v>
      </c>
      <c r="K59" s="83">
        <f t="shared" si="4"/>
        <v>45.999999999999915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45.999999999999915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0.51041666666666663</v>
      </c>
      <c r="C60" s="78">
        <f>B60+1/24</f>
        <v>0.55208333333333326</v>
      </c>
      <c r="D60" s="37"/>
      <c r="E60" s="176"/>
      <c r="F60" s="394" t="s">
        <v>124</v>
      </c>
      <c r="G60" s="395"/>
      <c r="H60" s="38" t="s">
        <v>45</v>
      </c>
      <c r="I60" s="39">
        <v>0.46527777777777773</v>
      </c>
      <c r="J60" s="39">
        <v>0.47222222222222227</v>
      </c>
      <c r="K60" s="84">
        <f t="shared" si="4"/>
        <v>10.000000000000124</v>
      </c>
      <c r="L60" s="396"/>
      <c r="M60" s="397"/>
      <c r="N60" s="398"/>
      <c r="O60" s="91" t="str">
        <f t="shared" si="3"/>
        <v/>
      </c>
      <c r="P60" s="176"/>
      <c r="Q60" s="41"/>
      <c r="R60" s="20"/>
      <c r="S60" s="87">
        <f t="shared" si="5"/>
        <v>10.000000000000124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0.55208333333333326</v>
      </c>
      <c r="C61" s="78">
        <f t="shared" ref="C61:C69" si="16">B61+1/24</f>
        <v>0.59374999999999989</v>
      </c>
      <c r="D61" s="37"/>
      <c r="E61" s="176"/>
      <c r="F61" s="399" t="s">
        <v>351</v>
      </c>
      <c r="G61" s="399"/>
      <c r="H61" s="38" t="s">
        <v>46</v>
      </c>
      <c r="I61" s="39">
        <v>0.5</v>
      </c>
      <c r="J61" s="39">
        <v>0.57291666666666663</v>
      </c>
      <c r="K61" s="84">
        <f t="shared" si="4"/>
        <v>104.99999999999994</v>
      </c>
      <c r="L61" s="396" t="s">
        <v>352</v>
      </c>
      <c r="M61" s="397"/>
      <c r="N61" s="398"/>
      <c r="O61" s="91" t="str">
        <f t="shared" si="3"/>
        <v>Касьяненко</v>
      </c>
      <c r="P61" s="176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104.99999999999994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0.59374999999999989</v>
      </c>
      <c r="C62" s="78">
        <f t="shared" si="16"/>
        <v>0.63541666666666652</v>
      </c>
      <c r="D62" s="37"/>
      <c r="E62" s="176"/>
      <c r="F62" s="399" t="s">
        <v>310</v>
      </c>
      <c r="G62" s="399"/>
      <c r="H62" s="38" t="s">
        <v>46</v>
      </c>
      <c r="I62" s="39">
        <v>0.59861111111111109</v>
      </c>
      <c r="J62" s="39">
        <v>0.65694444444444444</v>
      </c>
      <c r="K62" s="84">
        <f t="shared" si="4"/>
        <v>84.000000000000028</v>
      </c>
      <c r="L62" s="396" t="s">
        <v>353</v>
      </c>
      <c r="M62" s="397"/>
      <c r="N62" s="398"/>
      <c r="O62" s="91" t="str">
        <f t="shared" si="3"/>
        <v>Касьяненко</v>
      </c>
      <c r="P62" s="176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84.000000000000028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0.63541666666666652</v>
      </c>
      <c r="C63" s="78">
        <f t="shared" si="16"/>
        <v>0.67708333333333315</v>
      </c>
      <c r="D63" s="37"/>
      <c r="E63" s="176"/>
      <c r="F63" s="399"/>
      <c r="G63" s="399"/>
      <c r="H63" s="38"/>
      <c r="I63" s="39"/>
      <c r="J63" s="39"/>
      <c r="K63" s="84">
        <f t="shared" si="4"/>
        <v>0</v>
      </c>
      <c r="L63" s="396"/>
      <c r="M63" s="397"/>
      <c r="N63" s="398"/>
      <c r="O63" s="91" t="str">
        <f t="shared" si="3"/>
        <v/>
      </c>
      <c r="P63" s="176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0.67708333333333315</v>
      </c>
      <c r="C64" s="78">
        <f t="shared" si="16"/>
        <v>0.71874999999999978</v>
      </c>
      <c r="D64" s="37"/>
      <c r="E64" s="176"/>
      <c r="F64" s="399"/>
      <c r="G64" s="399"/>
      <c r="H64" s="38"/>
      <c r="I64" s="39"/>
      <c r="J64" s="39"/>
      <c r="K64" s="84">
        <f t="shared" si="4"/>
        <v>0</v>
      </c>
      <c r="L64" s="396"/>
      <c r="M64" s="397"/>
      <c r="N64" s="398"/>
      <c r="O64" s="91" t="str">
        <f t="shared" si="3"/>
        <v/>
      </c>
      <c r="P64" s="17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0.71874999999999978</v>
      </c>
      <c r="C65" s="78">
        <f t="shared" si="16"/>
        <v>0.76041666666666641</v>
      </c>
      <c r="D65" s="37"/>
      <c r="E65" s="143"/>
      <c r="F65" s="399"/>
      <c r="G65" s="399"/>
      <c r="H65" s="38"/>
      <c r="I65" s="39"/>
      <c r="J65" s="39"/>
      <c r="K65" s="84">
        <f t="shared" si="4"/>
        <v>0</v>
      </c>
      <c r="L65" s="396"/>
      <c r="M65" s="397"/>
      <c r="N65" s="398"/>
      <c r="O65" s="91" t="str">
        <f t="shared" si="3"/>
        <v/>
      </c>
      <c r="P65" s="176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0.76041666666666641</v>
      </c>
      <c r="C66" s="78">
        <f t="shared" si="16"/>
        <v>0.80208333333333304</v>
      </c>
      <c r="D66" s="37"/>
      <c r="E66" s="143"/>
      <c r="F66" s="394"/>
      <c r="G66" s="395"/>
      <c r="H66" s="38"/>
      <c r="I66" s="39"/>
      <c r="J66" s="39"/>
      <c r="K66" s="84">
        <f t="shared" si="4"/>
        <v>0</v>
      </c>
      <c r="L66" s="396"/>
      <c r="M66" s="397"/>
      <c r="N66" s="398"/>
      <c r="O66" s="91" t="str">
        <f t="shared" si="3"/>
        <v/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0.80208333333333304</v>
      </c>
      <c r="C67" s="78">
        <f t="shared" si="16"/>
        <v>0.84374999999999967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0.84374999999999967</v>
      </c>
      <c r="C68" s="78">
        <f t="shared" si="16"/>
        <v>0.8854166666666663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0.8854166666666663</v>
      </c>
      <c r="C69" s="79">
        <f t="shared" si="16"/>
        <v>0.92708333333333293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77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56.000000000000043</v>
      </c>
      <c r="T114" s="88">
        <f t="shared" si="22"/>
        <v>0</v>
      </c>
      <c r="U114" s="88">
        <f t="shared" si="22"/>
        <v>238.00000000000003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294.00000000000006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3700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355</v>
      </c>
      <c r="G120" s="270"/>
      <c r="H120" s="271"/>
      <c r="I120" s="272" t="s">
        <v>73</v>
      </c>
      <c r="J120" s="273"/>
      <c r="K120" s="269" t="s">
        <v>231</v>
      </c>
      <c r="L120" s="274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186" t="s">
        <v>7</v>
      </c>
      <c r="B121" s="187"/>
      <c r="C121" s="187"/>
      <c r="D121" s="187"/>
      <c r="E121" s="187"/>
      <c r="F121" s="281" t="s">
        <v>101</v>
      </c>
      <c r="G121" s="254"/>
      <c r="H121" s="255"/>
      <c r="I121" s="272" t="s">
        <v>54</v>
      </c>
      <c r="J121" s="273"/>
      <c r="K121" s="281" t="s">
        <v>356</v>
      </c>
      <c r="L121" s="282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/>
      <c r="G122" s="254"/>
      <c r="H122" s="255"/>
      <c r="I122" s="186" t="s">
        <v>53</v>
      </c>
      <c r="J122" s="193"/>
      <c r="K122" s="281"/>
      <c r="L122" s="282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/>
      <c r="G123" s="256"/>
      <c r="H123" s="420"/>
      <c r="I123" s="186" t="s">
        <v>75</v>
      </c>
      <c r="J123" s="193"/>
      <c r="K123" s="256"/>
      <c r="L123" s="256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/>
      <c r="G124" s="423"/>
      <c r="H124" s="424"/>
      <c r="I124" s="186"/>
      <c r="J124" s="193"/>
      <c r="K124" s="256"/>
      <c r="L124" s="256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239.99999999999989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239.99999999999989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 t="str">
        <f>A152</f>
        <v>персик 1л</v>
      </c>
      <c r="B136" s="326">
        <v>0.83333333333333337</v>
      </c>
      <c r="C136" s="326">
        <v>0.33333333333333331</v>
      </c>
      <c r="D136" s="322">
        <f>(C136-B136+(C136&lt;B136))*24*60</f>
        <v>720</v>
      </c>
      <c r="E136" s="328">
        <v>3700</v>
      </c>
      <c r="F136" s="330">
        <f>IF(E136=0,0,(F152/J118*60))</f>
        <v>169.03783783783786</v>
      </c>
      <c r="G136" s="320">
        <f>IF($K136=0,0,(K136*100)/(D136*$J$3/60))</f>
        <v>23.477477477477478</v>
      </c>
      <c r="H136" s="330">
        <f>P134+P141</f>
        <v>239.99999999999989</v>
      </c>
      <c r="I136" s="320">
        <f>D136-F136-P142</f>
        <v>30.962162162162372</v>
      </c>
      <c r="J136" s="322">
        <f>(D136-H136)/60*E136</f>
        <v>29600.000000000007</v>
      </c>
      <c r="K136" s="426">
        <f>F152</f>
        <v>10424</v>
      </c>
      <c r="L136" s="66">
        <f>IF($K136=0,0,K136/J136)</f>
        <v>0.35216216216216206</v>
      </c>
      <c r="N136" s="181" t="s">
        <v>19</v>
      </c>
      <c r="O136" s="181"/>
      <c r="P136" s="70">
        <f>SUM(U161:U172)</f>
        <v>279.99999999999994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279.99999999999994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-19176.000000000007</v>
      </c>
      <c r="N137" s="181" t="s">
        <v>20</v>
      </c>
      <c r="O137" s="181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2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519.99999999999977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519.99999999999977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0.35216216216216206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29600.000000000007</v>
      </c>
      <c r="K149" s="168">
        <f>K136+K138+K140+K142+K144+K146</f>
        <v>10424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429" t="s">
        <v>354</v>
      </c>
      <c r="B152" s="430"/>
      <c r="C152" s="430"/>
      <c r="D152" s="430"/>
      <c r="E152" s="431"/>
      <c r="F152" s="15">
        <v>10424</v>
      </c>
      <c r="G152" s="146">
        <v>15540</v>
      </c>
      <c r="H152" s="1"/>
      <c r="I152" s="2"/>
      <c r="J152" s="3"/>
      <c r="K152" s="67">
        <f>G152</f>
        <v>15540</v>
      </c>
      <c r="L152" s="16"/>
      <c r="M152" s="28"/>
      <c r="V152" s="192"/>
      <c r="W152" s="192"/>
      <c r="X152" s="192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15540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персик 1л</v>
      </c>
      <c r="B162" s="77">
        <f>B136</f>
        <v>0.83333333333333337</v>
      </c>
      <c r="C162" s="77">
        <f>B162+1/24</f>
        <v>0.875</v>
      </c>
      <c r="D162" s="30"/>
      <c r="E162" s="177"/>
      <c r="F162" s="389" t="s">
        <v>264</v>
      </c>
      <c r="G162" s="390"/>
      <c r="H162" s="31" t="s">
        <v>45</v>
      </c>
      <c r="I162" s="32">
        <v>0.83333333333333337</v>
      </c>
      <c r="J162" s="32">
        <v>0.84027777777777779</v>
      </c>
      <c r="K162" s="83">
        <f>(J162-I162+(J162&lt;I162))*24*60</f>
        <v>9.9999999999999645</v>
      </c>
      <c r="L162" s="391"/>
      <c r="M162" s="392"/>
      <c r="N162" s="393"/>
      <c r="O162" s="90" t="str">
        <f t="shared" ref="O162:O206" si="26">IF(H162=$V$5,$F$122,"")</f>
        <v/>
      </c>
      <c r="P162" s="177"/>
      <c r="Q162" s="34"/>
      <c r="R162" s="20"/>
      <c r="S162" s="87">
        <f>IF($H162="ПЛАНОВЫЕ",$K162,0)</f>
        <v>9.9999999999999645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176"/>
      <c r="F163" s="394" t="s">
        <v>103</v>
      </c>
      <c r="G163" s="395"/>
      <c r="H163" s="38" t="s">
        <v>45</v>
      </c>
      <c r="I163" s="39">
        <v>0.84027777777777779</v>
      </c>
      <c r="J163" s="39">
        <v>0.84722222222222221</v>
      </c>
      <c r="K163" s="84">
        <f t="shared" ref="K163:K226" si="27">(J163-I163+(J163&lt;I163))*24*60</f>
        <v>9.9999999999999645</v>
      </c>
      <c r="L163" s="396"/>
      <c r="M163" s="397"/>
      <c r="N163" s="398"/>
      <c r="O163" s="91" t="str">
        <f t="shared" si="26"/>
        <v/>
      </c>
      <c r="P163" s="176"/>
      <c r="Q163" s="41"/>
      <c r="R163" s="20"/>
      <c r="S163" s="87">
        <f t="shared" ref="S163:S226" si="28">IF($H163="ПЛАНОВЫЕ",$K163,0)</f>
        <v>9.9999999999999645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76"/>
      <c r="F164" s="399" t="s">
        <v>264</v>
      </c>
      <c r="G164" s="399"/>
      <c r="H164" s="38" t="s">
        <v>46</v>
      </c>
      <c r="I164" s="39">
        <v>0.84722222222222221</v>
      </c>
      <c r="J164" s="39">
        <v>0.86458333333333337</v>
      </c>
      <c r="K164" s="84">
        <f t="shared" si="27"/>
        <v>25.000000000000071</v>
      </c>
      <c r="L164" s="396" t="s">
        <v>357</v>
      </c>
      <c r="M164" s="397"/>
      <c r="N164" s="398"/>
      <c r="O164" s="91">
        <f t="shared" si="26"/>
        <v>0</v>
      </c>
      <c r="P164" s="176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25.000000000000071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76"/>
      <c r="F165" s="399" t="s">
        <v>105</v>
      </c>
      <c r="G165" s="399"/>
      <c r="H165" s="38" t="s">
        <v>46</v>
      </c>
      <c r="I165" s="39">
        <v>0.86458333333333337</v>
      </c>
      <c r="J165" s="39">
        <v>0.93402777777777779</v>
      </c>
      <c r="K165" s="84">
        <f t="shared" si="27"/>
        <v>99.999999999999972</v>
      </c>
      <c r="L165" s="396" t="s">
        <v>358</v>
      </c>
      <c r="M165" s="397"/>
      <c r="N165" s="398"/>
      <c r="O165" s="91">
        <f t="shared" si="26"/>
        <v>0</v>
      </c>
      <c r="P165" s="176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99.999999999999972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76"/>
      <c r="F166" s="399" t="s">
        <v>104</v>
      </c>
      <c r="G166" s="399"/>
      <c r="H166" s="38" t="s">
        <v>46</v>
      </c>
      <c r="I166" s="39">
        <v>0.93402777777777779</v>
      </c>
      <c r="J166" s="39">
        <v>0.95486111111111116</v>
      </c>
      <c r="K166" s="84">
        <f t="shared" si="27"/>
        <v>30.000000000000053</v>
      </c>
      <c r="L166" s="396" t="s">
        <v>359</v>
      </c>
      <c r="M166" s="397"/>
      <c r="N166" s="398"/>
      <c r="O166" s="91">
        <f t="shared" si="26"/>
        <v>0</v>
      </c>
      <c r="P166" s="176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30.000000000000053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76"/>
      <c r="F167" s="399" t="s">
        <v>121</v>
      </c>
      <c r="G167" s="399"/>
      <c r="H167" s="38" t="s">
        <v>45</v>
      </c>
      <c r="I167" s="39">
        <v>0.18055555555555555</v>
      </c>
      <c r="J167" s="39">
        <v>0.33333333333333331</v>
      </c>
      <c r="K167" s="84">
        <f t="shared" si="27"/>
        <v>219.99999999999997</v>
      </c>
      <c r="L167" s="396"/>
      <c r="M167" s="397"/>
      <c r="N167" s="398"/>
      <c r="O167" s="91" t="str">
        <f t="shared" si="26"/>
        <v/>
      </c>
      <c r="P167" s="176"/>
      <c r="Q167" s="41"/>
      <c r="R167" s="20"/>
      <c r="S167" s="87">
        <f t="shared" si="28"/>
        <v>219.99999999999997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 t="s">
        <v>104</v>
      </c>
      <c r="G168" s="399"/>
      <c r="H168" s="38" t="s">
        <v>46</v>
      </c>
      <c r="I168" s="39">
        <v>0.95486111111111116</v>
      </c>
      <c r="J168" s="39">
        <v>4.1666666666666664E-2</v>
      </c>
      <c r="K168" s="84">
        <f t="shared" si="27"/>
        <v>124.99999999999987</v>
      </c>
      <c r="L168" s="396" t="s">
        <v>360</v>
      </c>
      <c r="M168" s="397"/>
      <c r="N168" s="398"/>
      <c r="O168" s="91">
        <f t="shared" si="26"/>
        <v>0</v>
      </c>
      <c r="P168" s="176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124.99999999999987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/>
      <c r="G169" s="395"/>
      <c r="H169" s="38"/>
      <c r="I169" s="39"/>
      <c r="J169" s="39"/>
      <c r="K169" s="84">
        <f t="shared" si="27"/>
        <v>0</v>
      </c>
      <c r="L169" s="396"/>
      <c r="M169" s="397"/>
      <c r="N169" s="398"/>
      <c r="O169" s="91" t="str">
        <f t="shared" si="26"/>
        <v/>
      </c>
      <c r="P169" s="17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177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176"/>
      <c r="F175" s="394"/>
      <c r="G175" s="395"/>
      <c r="H175" s="38"/>
      <c r="I175" s="39"/>
      <c r="J175" s="39"/>
      <c r="K175" s="84">
        <f t="shared" si="27"/>
        <v>0</v>
      </c>
      <c r="L175" s="396"/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76"/>
      <c r="F176" s="399"/>
      <c r="G176" s="399"/>
      <c r="H176" s="38"/>
      <c r="I176" s="39"/>
      <c r="J176" s="39"/>
      <c r="K176" s="84">
        <f t="shared" si="27"/>
        <v>0</v>
      </c>
      <c r="L176" s="396"/>
      <c r="M176" s="397"/>
      <c r="N176" s="398"/>
      <c r="O176" s="91" t="str">
        <f t="shared" si="26"/>
        <v/>
      </c>
      <c r="P176" s="176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176"/>
      <c r="F177" s="399"/>
      <c r="G177" s="399"/>
      <c r="H177" s="38"/>
      <c r="I177" s="39"/>
      <c r="J177" s="39"/>
      <c r="K177" s="84">
        <f t="shared" si="27"/>
        <v>0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176"/>
      <c r="F178" s="399"/>
      <c r="G178" s="399"/>
      <c r="H178" s="38"/>
      <c r="I178" s="39"/>
      <c r="J178" s="39"/>
      <c r="K178" s="84">
        <f t="shared" si="27"/>
        <v>0</v>
      </c>
      <c r="L178" s="396"/>
      <c r="M178" s="397"/>
      <c r="N178" s="398"/>
      <c r="O178" s="91" t="str">
        <f t="shared" si="26"/>
        <v/>
      </c>
      <c r="P178" s="176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176"/>
      <c r="F179" s="399"/>
      <c r="G179" s="399"/>
      <c r="H179" s="38"/>
      <c r="I179" s="39"/>
      <c r="J179" s="39"/>
      <c r="K179" s="84">
        <f t="shared" si="27"/>
        <v>0</v>
      </c>
      <c r="L179" s="396"/>
      <c r="M179" s="397"/>
      <c r="N179" s="398"/>
      <c r="O179" s="91" t="str">
        <f t="shared" si="26"/>
        <v/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84">
        <f t="shared" si="27"/>
        <v>0</v>
      </c>
      <c r="L180" s="396"/>
      <c r="M180" s="397"/>
      <c r="N180" s="398"/>
      <c r="O180" s="91" t="str">
        <f t="shared" si="26"/>
        <v/>
      </c>
      <c r="P180" s="17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239.99999999999989</v>
      </c>
      <c r="T229" s="88">
        <f t="shared" si="45"/>
        <v>0</v>
      </c>
      <c r="U229" s="88">
        <f t="shared" si="45"/>
        <v>279.99999999999994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519.99999999999977</v>
      </c>
      <c r="AB229" s="35"/>
    </row>
  </sheetData>
  <customSheetViews>
    <customSheetView guid="{37036B61-4D89-4D9A-BB9E-9EE85ACB2295}" scale="80" fitToPage="1" hiddenRows="1" topLeftCell="A40">
      <selection activeCell="E166" sqref="E166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40">
      <selection activeCell="E166" sqref="E166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40">
      <selection activeCell="E166" sqref="E166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583" priority="17" stopIfTrue="1">
      <formula>LEN(TRIM(A37))=0</formula>
    </cfRule>
  </conditionalFormatting>
  <conditionalFormatting sqref="A152:F157">
    <cfRule type="containsBlanks" dxfId="582" priority="9" stopIfTrue="1">
      <formula>LEN(TRIM(A152))=0</formula>
    </cfRule>
  </conditionalFormatting>
  <conditionalFormatting sqref="B21:C32">
    <cfRule type="containsBlanks" dxfId="581" priority="19" stopIfTrue="1">
      <formula>LEN(TRIM(B21))=0</formula>
    </cfRule>
  </conditionalFormatting>
  <conditionalFormatting sqref="B136:C147">
    <cfRule type="containsBlanks" dxfId="580" priority="59" stopIfTrue="1">
      <formula>LEN(TRIM(B136))=0</formula>
    </cfRule>
  </conditionalFormatting>
  <conditionalFormatting sqref="D54:F55 H54:J55 D56:J58">
    <cfRule type="containsBlanks" dxfId="579" priority="77" stopIfTrue="1">
      <formula>LEN(TRIM(D54))=0</formula>
    </cfRule>
  </conditionalFormatting>
  <conditionalFormatting sqref="D169:F170">
    <cfRule type="containsBlanks" dxfId="578" priority="54" stopIfTrue="1">
      <formula>LEN(TRIM(D169))=0</formula>
    </cfRule>
  </conditionalFormatting>
  <conditionalFormatting sqref="D59:G65 D66:F67 D68:J69">
    <cfRule type="containsBlanks" dxfId="577" priority="76" stopIfTrue="1">
      <formula>LEN(TRIM(D59))=0</formula>
    </cfRule>
  </conditionalFormatting>
  <conditionalFormatting sqref="D70:G76 D77:F78 D79:J80">
    <cfRule type="containsBlanks" dxfId="576" priority="75" stopIfTrue="1">
      <formula>LEN(TRIM(D70))=0</formula>
    </cfRule>
  </conditionalFormatting>
  <conditionalFormatting sqref="D81:G87 D88:F89 D90:J91">
    <cfRule type="containsBlanks" dxfId="575" priority="74" stopIfTrue="1">
      <formula>LEN(TRIM(D81))=0</formula>
    </cfRule>
  </conditionalFormatting>
  <conditionalFormatting sqref="D162:G168">
    <cfRule type="containsBlanks" dxfId="574" priority="2" stopIfTrue="1">
      <formula>LEN(TRIM(D162))=0</formula>
    </cfRule>
  </conditionalFormatting>
  <conditionalFormatting sqref="D171:G180 D181:F182">
    <cfRule type="containsBlanks" dxfId="573" priority="53" stopIfTrue="1">
      <formula>LEN(TRIM(D171))=0</formula>
    </cfRule>
  </conditionalFormatting>
  <conditionalFormatting sqref="D183:G191 D192:F193">
    <cfRule type="containsBlanks" dxfId="572" priority="52" stopIfTrue="1">
      <formula>LEN(TRIM(D183))=0</formula>
    </cfRule>
  </conditionalFormatting>
  <conditionalFormatting sqref="D194:G202 D203:F204 D205:J206">
    <cfRule type="containsBlanks" dxfId="571" priority="51" stopIfTrue="1">
      <formula>LEN(TRIM(D194))=0</formula>
    </cfRule>
  </conditionalFormatting>
  <conditionalFormatting sqref="D47:J53">
    <cfRule type="containsBlanks" dxfId="570" priority="15" stopIfTrue="1">
      <formula>LEN(TRIM(D47))=0</formula>
    </cfRule>
  </conditionalFormatting>
  <conditionalFormatting sqref="E21:E32">
    <cfRule type="containsBlanks" dxfId="569" priority="81" stopIfTrue="1">
      <formula>LEN(TRIM(E21))=0</formula>
    </cfRule>
  </conditionalFormatting>
  <conditionalFormatting sqref="E136:E147">
    <cfRule type="containsBlanks" dxfId="568" priority="58" stopIfTrue="1">
      <formula>LEN(TRIM(E136))=0</formula>
    </cfRule>
  </conditionalFormatting>
  <conditionalFormatting sqref="F5:H13">
    <cfRule type="containsBlanks" dxfId="567" priority="23" stopIfTrue="1">
      <formula>LEN(TRIM(F5))=0</formula>
    </cfRule>
  </conditionalFormatting>
  <conditionalFormatting sqref="F120:H128">
    <cfRule type="containsBlanks" dxfId="566" priority="12" stopIfTrue="1">
      <formula>LEN(TRIM(F120))=0</formula>
    </cfRule>
  </conditionalFormatting>
  <conditionalFormatting sqref="G38:G42">
    <cfRule type="containsBlanks" dxfId="565" priority="24" stopIfTrue="1">
      <formula>LEN(TRIM(G38))=0</formula>
    </cfRule>
  </conditionalFormatting>
  <conditionalFormatting sqref="H59:J67">
    <cfRule type="containsBlanks" dxfId="564" priority="36" stopIfTrue="1">
      <formula>LEN(TRIM(H59))=0</formula>
    </cfRule>
  </conditionalFormatting>
  <conditionalFormatting sqref="H70:J78">
    <cfRule type="containsBlanks" dxfId="563" priority="35" stopIfTrue="1">
      <formula>LEN(TRIM(H70))=0</formula>
    </cfRule>
  </conditionalFormatting>
  <conditionalFormatting sqref="H81:J89">
    <cfRule type="containsBlanks" dxfId="562" priority="34" stopIfTrue="1">
      <formula>LEN(TRIM(H81))=0</formula>
    </cfRule>
  </conditionalFormatting>
  <conditionalFormatting sqref="H162:J204">
    <cfRule type="containsBlanks" dxfId="561" priority="1" stopIfTrue="1">
      <formula>LEN(TRIM(H162))=0</formula>
    </cfRule>
  </conditionalFormatting>
  <conditionalFormatting sqref="K5:L13">
    <cfRule type="containsBlanks" dxfId="560" priority="21" stopIfTrue="1">
      <formula>LEN(TRIM(K5))=0</formula>
    </cfRule>
  </conditionalFormatting>
  <conditionalFormatting sqref="K120:L128">
    <cfRule type="containsBlanks" dxfId="559" priority="11" stopIfTrue="1">
      <formula>LEN(TRIM(K120))=0</formula>
    </cfRule>
  </conditionalFormatting>
  <conditionalFormatting sqref="L47:L91">
    <cfRule type="containsBlanks" dxfId="558" priority="13" stopIfTrue="1">
      <formula>LEN(TRIM(L47))=0</formula>
    </cfRule>
  </conditionalFormatting>
  <conditionalFormatting sqref="L162:L206">
    <cfRule type="containsBlanks" dxfId="557" priority="6" stopIfTrue="1">
      <formula>LEN(TRIM(L162))=0</formula>
    </cfRule>
  </conditionalFormatting>
  <conditionalFormatting sqref="O163:O228">
    <cfRule type="containsBlanks" dxfId="556" priority="38" stopIfTrue="1">
      <formula>LEN(TRIM(O163))=0</formula>
    </cfRule>
  </conditionalFormatting>
  <conditionalFormatting sqref="O47:Q51 O52:O113">
    <cfRule type="containsBlanks" dxfId="555" priority="73" stopIfTrue="1">
      <formula>LEN(TRIM(O47))=0</formula>
    </cfRule>
  </conditionalFormatting>
  <conditionalFormatting sqref="O162:Q162">
    <cfRule type="containsBlanks" dxfId="554" priority="49" stopIfTrue="1">
      <formula>LEN(TRIM(O162))=0</formula>
    </cfRule>
  </conditionalFormatting>
  <conditionalFormatting sqref="P52:Q91">
    <cfRule type="containsBlanks" dxfId="553" priority="64" stopIfTrue="1">
      <formula>LEN(TRIM(P52))=0</formula>
    </cfRule>
  </conditionalFormatting>
  <conditionalFormatting sqref="P163:Q206">
    <cfRule type="containsBlanks" dxfId="552" priority="40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4E037255-1EAC-44FE-858A-0CAF5A4DA921}">
      <formula1>$V$3:$V$17</formula1>
    </dataValidation>
    <dataValidation type="list" showInputMessage="1" showErrorMessage="1" sqref="H68:H69 H79:H80 H90:H91 H101:H102 H112:H113 H216:H217 H227:H228 H205:H206 H183:H184 H194:H195" xr:uid="{C3E3B527-EDD2-442B-B8FB-5FF97D08DFD7}">
      <formula1>$V$3:$V$5</formula1>
    </dataValidation>
    <dataValidation type="list" showInputMessage="1" showErrorMessage="1" sqref="H47:H49 H162:H164" xr:uid="{F13C8C00-5FBF-4FEC-AAAD-A9D690902335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>
    <outlinePr summaryBelow="0"/>
    <pageSetUpPr fitToPage="1"/>
  </sheetPr>
  <dimension ref="A1:AB229"/>
  <sheetViews>
    <sheetView topLeftCell="A160" zoomScale="70" zoomScaleNormal="70" workbookViewId="0">
      <selection activeCell="J170" sqref="J170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82016.666666666686</v>
      </c>
      <c r="H3" s="93">
        <f>SUM(K21:K32)+SUM(K136:K147)</f>
        <v>35931</v>
      </c>
      <c r="I3" s="14" t="s">
        <v>56</v>
      </c>
      <c r="J3" s="95">
        <v>3700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 t="s">
        <v>111</v>
      </c>
      <c r="G5" s="270"/>
      <c r="H5" s="271"/>
      <c r="I5" s="272" t="s">
        <v>73</v>
      </c>
      <c r="J5" s="273"/>
      <c r="K5" s="269" t="s">
        <v>115</v>
      </c>
      <c r="L5" s="274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186" t="s">
        <v>7</v>
      </c>
      <c r="B6" s="187"/>
      <c r="C6" s="187"/>
      <c r="D6" s="187"/>
      <c r="E6" s="193"/>
      <c r="F6" s="281" t="s">
        <v>112</v>
      </c>
      <c r="G6" s="254"/>
      <c r="H6" s="255"/>
      <c r="I6" s="272" t="s">
        <v>54</v>
      </c>
      <c r="J6" s="273"/>
      <c r="K6" s="281" t="s">
        <v>269</v>
      </c>
      <c r="L6" s="282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 t="s">
        <v>200</v>
      </c>
      <c r="G7" s="254"/>
      <c r="H7" s="255"/>
      <c r="I7" s="186" t="s">
        <v>53</v>
      </c>
      <c r="J7" s="193"/>
      <c r="K7" s="281" t="s">
        <v>347</v>
      </c>
      <c r="L7" s="282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253" t="s">
        <v>139</v>
      </c>
      <c r="G8" s="254"/>
      <c r="H8" s="255"/>
      <c r="I8" s="186" t="s">
        <v>75</v>
      </c>
      <c r="J8" s="193"/>
      <c r="K8" s="256" t="s">
        <v>162</v>
      </c>
      <c r="L8" s="256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300" t="s">
        <v>113</v>
      </c>
      <c r="G9" s="301"/>
      <c r="H9" s="302"/>
      <c r="I9" s="186"/>
      <c r="J9" s="193"/>
      <c r="K9" s="256"/>
      <c r="L9" s="256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59.999999999999787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59.999999999999787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51.000000000000142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51.000000000000142</v>
      </c>
      <c r="X20" s="192"/>
    </row>
    <row r="21" spans="1:24" ht="17.25" customHeight="1">
      <c r="A21" s="307" t="str">
        <f>A37</f>
        <v>нектар морковь Баринофф 1,0</v>
      </c>
      <c r="B21" s="326">
        <v>0.33333333333333331</v>
      </c>
      <c r="C21" s="326">
        <v>0.83333333333333337</v>
      </c>
      <c r="D21" s="322">
        <f>(C21-B21+(C21&lt;B21))*24*60</f>
        <v>720</v>
      </c>
      <c r="E21" s="328">
        <v>3700</v>
      </c>
      <c r="F21" s="330">
        <f>IF(E21=0,0,(F37/J3*60))</f>
        <v>168.42162162162163</v>
      </c>
      <c r="G21" s="320">
        <f>IF($K21=0,0,(K21*100)/(D21*$J$3/60))</f>
        <v>23.391891891891891</v>
      </c>
      <c r="H21" s="330">
        <f>P19+P26</f>
        <v>59.999999999999787</v>
      </c>
      <c r="I21" s="320">
        <f>D21-F21-P27</f>
        <v>-13.421621621621853</v>
      </c>
      <c r="J21" s="322">
        <f>(D21-H21)/60*E21</f>
        <v>40700.000000000015</v>
      </c>
      <c r="K21" s="324">
        <f>F37</f>
        <v>10386</v>
      </c>
      <c r="L21" s="66">
        <f>IF($K21=0,0,K21/J21)</f>
        <v>0.25518427518427511</v>
      </c>
      <c r="N21" s="181" t="s">
        <v>19</v>
      </c>
      <c r="O21" s="181"/>
      <c r="P21" s="70">
        <f>SUM(U46:U57)</f>
        <v>444.00000000000028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444.00000000000028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-30314.000000000015</v>
      </c>
      <c r="N22" s="181" t="s">
        <v>20</v>
      </c>
      <c r="O22" s="18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2"/>
      <c r="X22" s="192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181" t="s">
        <v>27</v>
      </c>
      <c r="O23" s="181"/>
      <c r="P23" s="70">
        <f>SUM(W46:W57)</f>
        <v>9.9999999999999645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9.9999999999999645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565.00000000000023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565.00000000000023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0.25518427518427511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40700.000000000015</v>
      </c>
      <c r="K34" s="168">
        <f>K21+K23+K25+K27+K29+K31</f>
        <v>10386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 t="s">
        <v>361</v>
      </c>
      <c r="B37" s="352"/>
      <c r="C37" s="352"/>
      <c r="D37" s="352"/>
      <c r="E37" s="353"/>
      <c r="F37" s="15">
        <v>10386</v>
      </c>
      <c r="G37" s="146">
        <v>4546</v>
      </c>
      <c r="H37" s="1"/>
      <c r="I37" s="2"/>
      <c r="J37" s="3"/>
      <c r="K37" s="67">
        <f>G37</f>
        <v>4546</v>
      </c>
      <c r="L37" s="16"/>
      <c r="M37" s="28"/>
      <c r="V37" s="192"/>
      <c r="W37" s="192"/>
      <c r="X37" s="192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2"/>
      <c r="W38" s="192"/>
      <c r="X38" s="192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4546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нектар морковь Баринофф 1,0</v>
      </c>
      <c r="B47" s="77">
        <f>B21</f>
        <v>0.33333333333333331</v>
      </c>
      <c r="C47" s="77">
        <f>B47+1/24</f>
        <v>0.375</v>
      </c>
      <c r="D47" s="30"/>
      <c r="E47" s="177"/>
      <c r="F47" s="389" t="s">
        <v>362</v>
      </c>
      <c r="G47" s="390"/>
      <c r="H47" s="31" t="s">
        <v>46</v>
      </c>
      <c r="I47" s="32">
        <v>0.33333333333333331</v>
      </c>
      <c r="J47" s="32">
        <v>0.58333333333333337</v>
      </c>
      <c r="K47" s="83">
        <f>(J47-I47+(J47&lt;I47))*24*60</f>
        <v>360.00000000000011</v>
      </c>
      <c r="L47" s="391" t="s">
        <v>363</v>
      </c>
      <c r="M47" s="392"/>
      <c r="N47" s="393"/>
      <c r="O47" s="90" t="str">
        <f t="shared" ref="O47:O110" si="3">IF(H47=$V$5,$F$7,"")</f>
        <v>Касьяненко</v>
      </c>
      <c r="P47" s="177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360.00000000000011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0.375</v>
      </c>
      <c r="C48" s="78">
        <f>B48+1/24</f>
        <v>0.41666666666666669</v>
      </c>
      <c r="D48" s="37"/>
      <c r="E48" s="176"/>
      <c r="F48" s="394" t="s">
        <v>123</v>
      </c>
      <c r="G48" s="395"/>
      <c r="H48" s="38" t="s">
        <v>45</v>
      </c>
      <c r="I48" s="39">
        <v>0.58333333333333337</v>
      </c>
      <c r="J48" s="39">
        <v>0.60416666666666663</v>
      </c>
      <c r="K48" s="84">
        <f t="shared" ref="K48:K111" si="4">(J48-I48+(J48&lt;I48))*24*60</f>
        <v>29.999999999999893</v>
      </c>
      <c r="L48" s="396"/>
      <c r="M48" s="397"/>
      <c r="N48" s="398"/>
      <c r="O48" s="91" t="str">
        <f t="shared" si="3"/>
        <v/>
      </c>
      <c r="P48" s="176"/>
      <c r="Q48" s="41"/>
      <c r="R48" s="20"/>
      <c r="S48" s="87">
        <f t="shared" ref="S48:S111" si="5">IF($H48="ПЛАНОВЫЕ",$K48,0)</f>
        <v>29.999999999999893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76"/>
      <c r="F49" s="399" t="s">
        <v>124</v>
      </c>
      <c r="G49" s="399"/>
      <c r="H49" s="38" t="s">
        <v>48</v>
      </c>
      <c r="I49" s="39">
        <v>0.60416666666666663</v>
      </c>
      <c r="J49" s="39">
        <v>0.61111111111111105</v>
      </c>
      <c r="K49" s="84">
        <f t="shared" si="4"/>
        <v>9.9999999999999645</v>
      </c>
      <c r="L49" s="396"/>
      <c r="M49" s="397"/>
      <c r="N49" s="398"/>
      <c r="O49" s="91" t="str">
        <f t="shared" si="3"/>
        <v/>
      </c>
      <c r="P49" s="176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9.9999999999999645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0.45833333333333337</v>
      </c>
      <c r="C50" s="78">
        <f t="shared" si="14"/>
        <v>0.5</v>
      </c>
      <c r="D50" s="37"/>
      <c r="E50" s="176"/>
      <c r="F50" s="399" t="s">
        <v>364</v>
      </c>
      <c r="G50" s="399"/>
      <c r="H50" s="38" t="s">
        <v>47</v>
      </c>
      <c r="I50" s="39">
        <v>0.61111111111111105</v>
      </c>
      <c r="J50" s="39">
        <v>0.64652777777777781</v>
      </c>
      <c r="K50" s="84">
        <f t="shared" si="4"/>
        <v>51.000000000000142</v>
      </c>
      <c r="L50" s="396" t="s">
        <v>365</v>
      </c>
      <c r="M50" s="397"/>
      <c r="N50" s="398"/>
      <c r="O50" s="91" t="str">
        <f t="shared" si="3"/>
        <v/>
      </c>
      <c r="P50" s="176"/>
      <c r="Q50" s="41"/>
      <c r="R50" s="20"/>
      <c r="S50" s="87">
        <f t="shared" si="5"/>
        <v>0</v>
      </c>
      <c r="T50" s="87">
        <f t="shared" si="6"/>
        <v>51.000000000000142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176"/>
      <c r="F51" s="399" t="s">
        <v>351</v>
      </c>
      <c r="G51" s="399"/>
      <c r="H51" s="38" t="s">
        <v>46</v>
      </c>
      <c r="I51" s="39">
        <v>0.6777777777777777</v>
      </c>
      <c r="J51" s="39">
        <v>0.73611111111111116</v>
      </c>
      <c r="K51" s="84">
        <f t="shared" si="4"/>
        <v>84.000000000000185</v>
      </c>
      <c r="L51" s="396"/>
      <c r="M51" s="397"/>
      <c r="N51" s="398"/>
      <c r="O51" s="91" t="str">
        <f t="shared" si="3"/>
        <v>Касьяненко</v>
      </c>
      <c r="P51" s="176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84.000000000000185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176"/>
      <c r="F52" s="399" t="s">
        <v>366</v>
      </c>
      <c r="G52" s="399"/>
      <c r="H52" s="38" t="s">
        <v>45</v>
      </c>
      <c r="I52" s="39">
        <v>0.73888888888888893</v>
      </c>
      <c r="J52" s="39">
        <v>0.74583333333333324</v>
      </c>
      <c r="K52" s="84">
        <f t="shared" si="4"/>
        <v>9.9999999999998046</v>
      </c>
      <c r="L52" s="396"/>
      <c r="M52" s="397"/>
      <c r="N52" s="398"/>
      <c r="O52" s="91" t="str">
        <f t="shared" si="3"/>
        <v/>
      </c>
      <c r="P52" s="176"/>
      <c r="Q52" s="41"/>
      <c r="R52" s="20"/>
      <c r="S52" s="87">
        <f t="shared" si="5"/>
        <v>9.9999999999998046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 t="s">
        <v>279</v>
      </c>
      <c r="G53" s="399"/>
      <c r="H53" s="38" t="s">
        <v>45</v>
      </c>
      <c r="I53" s="39">
        <v>0.74930555555555556</v>
      </c>
      <c r="J53" s="39">
        <v>0.75624999999999998</v>
      </c>
      <c r="K53" s="84">
        <f t="shared" si="4"/>
        <v>9.9999999999999645</v>
      </c>
      <c r="L53" s="396"/>
      <c r="M53" s="397"/>
      <c r="N53" s="398"/>
      <c r="O53" s="91" t="str">
        <f t="shared" si="3"/>
        <v/>
      </c>
      <c r="P53" s="176"/>
      <c r="Q53" s="41"/>
      <c r="R53" s="20"/>
      <c r="S53" s="87">
        <f t="shared" si="5"/>
        <v>9.9999999999999645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4" t="s">
        <v>297</v>
      </c>
      <c r="G54" s="395"/>
      <c r="H54" s="38" t="s">
        <v>45</v>
      </c>
      <c r="I54" s="39">
        <v>0.76388888888888884</v>
      </c>
      <c r="J54" s="39">
        <v>0.77083333333333337</v>
      </c>
      <c r="K54" s="84">
        <f t="shared" si="4"/>
        <v>10.000000000000124</v>
      </c>
      <c r="L54" s="396"/>
      <c r="M54" s="397"/>
      <c r="N54" s="398"/>
      <c r="O54" s="91" t="str">
        <f t="shared" si="3"/>
        <v/>
      </c>
      <c r="P54" s="176"/>
      <c r="Q54" s="41"/>
      <c r="R54" s="20"/>
      <c r="S54" s="87">
        <f t="shared" si="5"/>
        <v>10.000000000000124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4"/>
      <c r="G55" s="395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177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176"/>
      <c r="F60" s="394"/>
      <c r="G60" s="395"/>
      <c r="H60" s="38"/>
      <c r="I60" s="39"/>
      <c r="J60" s="39"/>
      <c r="K60" s="84">
        <f t="shared" si="4"/>
        <v>0</v>
      </c>
      <c r="L60" s="396"/>
      <c r="M60" s="397"/>
      <c r="N60" s="398"/>
      <c r="O60" s="91" t="str">
        <f t="shared" si="3"/>
        <v/>
      </c>
      <c r="P60" s="176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76"/>
      <c r="F61" s="399"/>
      <c r="G61" s="399"/>
      <c r="H61" s="38"/>
      <c r="I61" s="39"/>
      <c r="J61" s="39"/>
      <c r="K61" s="84">
        <f t="shared" si="4"/>
        <v>0</v>
      </c>
      <c r="L61" s="396"/>
      <c r="M61" s="397"/>
      <c r="N61" s="398"/>
      <c r="O61" s="91" t="str">
        <f t="shared" si="3"/>
        <v/>
      </c>
      <c r="P61" s="176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176"/>
      <c r="F62" s="399"/>
      <c r="G62" s="399"/>
      <c r="H62" s="38"/>
      <c r="I62" s="39"/>
      <c r="J62" s="39"/>
      <c r="K62" s="84">
        <f t="shared" si="4"/>
        <v>0</v>
      </c>
      <c r="L62" s="396"/>
      <c r="M62" s="397"/>
      <c r="N62" s="398"/>
      <c r="O62" s="91" t="str">
        <f t="shared" si="3"/>
        <v/>
      </c>
      <c r="P62" s="176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176"/>
      <c r="F63" s="399"/>
      <c r="G63" s="399"/>
      <c r="H63" s="38"/>
      <c r="I63" s="39"/>
      <c r="J63" s="39"/>
      <c r="K63" s="84">
        <f t="shared" si="4"/>
        <v>0</v>
      </c>
      <c r="L63" s="396"/>
      <c r="M63" s="397"/>
      <c r="N63" s="398"/>
      <c r="O63" s="91" t="str">
        <f t="shared" si="3"/>
        <v/>
      </c>
      <c r="P63" s="176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176"/>
      <c r="F64" s="399"/>
      <c r="G64" s="399"/>
      <c r="H64" s="38"/>
      <c r="I64" s="39"/>
      <c r="J64" s="39"/>
      <c r="K64" s="84">
        <f t="shared" si="4"/>
        <v>0</v>
      </c>
      <c r="L64" s="396"/>
      <c r="M64" s="397"/>
      <c r="N64" s="398"/>
      <c r="O64" s="91" t="str">
        <f t="shared" si="3"/>
        <v/>
      </c>
      <c r="P64" s="17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84">
        <f t="shared" si="4"/>
        <v>0</v>
      </c>
      <c r="L65" s="396"/>
      <c r="M65" s="397"/>
      <c r="N65" s="398"/>
      <c r="O65" s="91" t="str">
        <f t="shared" si="3"/>
        <v/>
      </c>
      <c r="P65" s="176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84">
        <f t="shared" si="4"/>
        <v>0</v>
      </c>
      <c r="L66" s="396"/>
      <c r="M66" s="397"/>
      <c r="N66" s="398"/>
      <c r="O66" s="91" t="str">
        <f t="shared" si="3"/>
        <v/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77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59.999999999999787</v>
      </c>
      <c r="T114" s="88">
        <f t="shared" si="22"/>
        <v>51.000000000000142</v>
      </c>
      <c r="U114" s="88">
        <f t="shared" si="22"/>
        <v>444.00000000000028</v>
      </c>
      <c r="V114" s="88">
        <f t="shared" si="22"/>
        <v>0</v>
      </c>
      <c r="W114" s="88">
        <f t="shared" si="22"/>
        <v>9.9999999999999645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565.00000000000023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3700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100</v>
      </c>
      <c r="G120" s="270"/>
      <c r="H120" s="271"/>
      <c r="I120" s="272" t="s">
        <v>73</v>
      </c>
      <c r="J120" s="273"/>
      <c r="K120" s="269" t="s">
        <v>367</v>
      </c>
      <c r="L120" s="274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186" t="s">
        <v>7</v>
      </c>
      <c r="B121" s="187"/>
      <c r="C121" s="187"/>
      <c r="D121" s="187"/>
      <c r="E121" s="187"/>
      <c r="F121" s="281" t="s">
        <v>101</v>
      </c>
      <c r="G121" s="254"/>
      <c r="H121" s="255"/>
      <c r="I121" s="272" t="s">
        <v>54</v>
      </c>
      <c r="J121" s="273"/>
      <c r="K121" s="281" t="s">
        <v>368</v>
      </c>
      <c r="L121" s="282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/>
      <c r="G122" s="254"/>
      <c r="H122" s="255"/>
      <c r="I122" s="186" t="s">
        <v>53</v>
      </c>
      <c r="J122" s="193"/>
      <c r="K122" s="281"/>
      <c r="L122" s="282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/>
      <c r="G123" s="256"/>
      <c r="H123" s="420"/>
      <c r="I123" s="186" t="s">
        <v>75</v>
      </c>
      <c r="J123" s="193"/>
      <c r="K123" s="256"/>
      <c r="L123" s="256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/>
      <c r="G124" s="423"/>
      <c r="H124" s="424"/>
      <c r="I124" s="186"/>
      <c r="J124" s="193"/>
      <c r="K124" s="256"/>
      <c r="L124" s="256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49.999999999999986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49.999999999999986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 t="str">
        <f>A152</f>
        <v>морковь</v>
      </c>
      <c r="B136" s="326">
        <v>0.83333333333333337</v>
      </c>
      <c r="C136" s="326">
        <v>0.33333333333333331</v>
      </c>
      <c r="D136" s="322">
        <f>(C136-B136+(C136&lt;B136))*24*60</f>
        <v>720</v>
      </c>
      <c r="E136" s="328">
        <v>3700</v>
      </c>
      <c r="F136" s="330">
        <f>IF(E136=0,0,(F152/J118*60))</f>
        <v>414.24324324324323</v>
      </c>
      <c r="G136" s="320">
        <f>IF($K136=0,0,(K136*100)/(D136*$J$3/60))</f>
        <v>57.533783783783782</v>
      </c>
      <c r="H136" s="330">
        <f>P134+P141</f>
        <v>49.999999999999986</v>
      </c>
      <c r="I136" s="320">
        <f>D136-F136-P142</f>
        <v>45.756756756756715</v>
      </c>
      <c r="J136" s="322">
        <f>(D136-H136)/60*E136</f>
        <v>41316.666666666664</v>
      </c>
      <c r="K136" s="426">
        <f>F152</f>
        <v>25545</v>
      </c>
      <c r="L136" s="66">
        <f>IF($K136=0,0,K136/J136)</f>
        <v>0.61827349737797499</v>
      </c>
      <c r="N136" s="181" t="s">
        <v>19</v>
      </c>
      <c r="O136" s="181"/>
      <c r="P136" s="70">
        <f>SUM(U161:U172)</f>
        <v>194.99999999999994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194.99999999999994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-15771.666666666664</v>
      </c>
      <c r="N137" s="181" t="s">
        <v>20</v>
      </c>
      <c r="O137" s="181"/>
      <c r="P137" s="70">
        <f>SUM(V161:V172)</f>
        <v>15.000000000000107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15.000000000000107</v>
      </c>
      <c r="W137" s="192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260.00000000000006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260.00000000000006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0.61827349737797499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41316.666666666664</v>
      </c>
      <c r="K149" s="168">
        <f>K136+K138+K140+K142+K144+K146</f>
        <v>25545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429" t="s">
        <v>369</v>
      </c>
      <c r="B152" s="430"/>
      <c r="C152" s="430"/>
      <c r="D152" s="430"/>
      <c r="E152" s="431"/>
      <c r="F152" s="15">
        <v>25545</v>
      </c>
      <c r="G152" s="146">
        <v>24870</v>
      </c>
      <c r="H152" s="1"/>
      <c r="I152" s="2"/>
      <c r="J152" s="3"/>
      <c r="K152" s="67">
        <f>G152</f>
        <v>24870</v>
      </c>
      <c r="L152" s="16"/>
      <c r="M152" s="28"/>
      <c r="V152" s="192"/>
      <c r="W152" s="192"/>
      <c r="X152" s="192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24870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морковь</v>
      </c>
      <c r="B162" s="77">
        <f>B136</f>
        <v>0.83333333333333337</v>
      </c>
      <c r="C162" s="77">
        <f>B162+1/24</f>
        <v>0.875</v>
      </c>
      <c r="D162" s="30"/>
      <c r="E162" s="177"/>
      <c r="F162" s="389" t="s">
        <v>107</v>
      </c>
      <c r="G162" s="390"/>
      <c r="H162" s="31" t="s">
        <v>45</v>
      </c>
      <c r="I162" s="32">
        <v>0.84027777777777779</v>
      </c>
      <c r="J162" s="32">
        <v>0.84722222222222221</v>
      </c>
      <c r="K162" s="83">
        <f>(J162-I162+(J162&lt;I162))*24*60</f>
        <v>9.9999999999999645</v>
      </c>
      <c r="L162" s="391"/>
      <c r="M162" s="392"/>
      <c r="N162" s="393"/>
      <c r="O162" s="90" t="str">
        <f t="shared" ref="O162:O206" si="26">IF(H162=$V$5,$F$122,"")</f>
        <v/>
      </c>
      <c r="P162" s="177"/>
      <c r="Q162" s="34"/>
      <c r="R162" s="20"/>
      <c r="S162" s="87">
        <f>IF($H162="ПЛАНОВЫЕ",$K162,0)</f>
        <v>9.9999999999999645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176"/>
      <c r="F163" s="394" t="s">
        <v>103</v>
      </c>
      <c r="G163" s="395"/>
      <c r="H163" s="38" t="s">
        <v>45</v>
      </c>
      <c r="I163" s="39">
        <v>0.84722222222222221</v>
      </c>
      <c r="J163" s="39">
        <v>0.85416666666666663</v>
      </c>
      <c r="K163" s="84">
        <f t="shared" ref="K163:K226" si="27">(J163-I163+(J163&lt;I163))*24*60</f>
        <v>9.9999999999999645</v>
      </c>
      <c r="L163" s="396"/>
      <c r="M163" s="397"/>
      <c r="N163" s="398"/>
      <c r="O163" s="91" t="str">
        <f t="shared" si="26"/>
        <v/>
      </c>
      <c r="P163" s="176"/>
      <c r="Q163" s="41"/>
      <c r="R163" s="20"/>
      <c r="S163" s="87">
        <f t="shared" ref="S163:S226" si="28">IF($H163="ПЛАНОВЫЕ",$K163,0)</f>
        <v>9.9999999999999645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76"/>
      <c r="F164" s="399" t="s">
        <v>107</v>
      </c>
      <c r="G164" s="399"/>
      <c r="H164" s="38" t="s">
        <v>46</v>
      </c>
      <c r="I164" s="39">
        <v>0.85416666666666663</v>
      </c>
      <c r="J164" s="39">
        <v>0.90277777777777779</v>
      </c>
      <c r="K164" s="84">
        <f t="shared" si="27"/>
        <v>70.000000000000071</v>
      </c>
      <c r="L164" s="396" t="s">
        <v>370</v>
      </c>
      <c r="M164" s="397"/>
      <c r="N164" s="398"/>
      <c r="O164" s="91">
        <f t="shared" si="26"/>
        <v>0</v>
      </c>
      <c r="P164" s="176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70.000000000000071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76"/>
      <c r="F165" s="399" t="s">
        <v>105</v>
      </c>
      <c r="G165" s="399"/>
      <c r="H165" s="38" t="s">
        <v>46</v>
      </c>
      <c r="I165" s="39">
        <v>0.90277777777777779</v>
      </c>
      <c r="J165" s="39">
        <v>0.93402777777777779</v>
      </c>
      <c r="K165" s="84">
        <f t="shared" si="27"/>
        <v>45</v>
      </c>
      <c r="L165" s="396" t="s">
        <v>371</v>
      </c>
      <c r="M165" s="397"/>
      <c r="N165" s="398"/>
      <c r="O165" s="91">
        <f t="shared" si="26"/>
        <v>0</v>
      </c>
      <c r="P165" s="176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45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76"/>
      <c r="F166" s="399" t="s">
        <v>130</v>
      </c>
      <c r="G166" s="399"/>
      <c r="H166" s="38" t="s">
        <v>45</v>
      </c>
      <c r="I166" s="39">
        <v>0.93402777777777779</v>
      </c>
      <c r="J166" s="39">
        <v>0.95486111111111116</v>
      </c>
      <c r="K166" s="84">
        <f t="shared" si="27"/>
        <v>30.000000000000053</v>
      </c>
      <c r="L166" s="396"/>
      <c r="M166" s="397"/>
      <c r="N166" s="398"/>
      <c r="O166" s="91" t="str">
        <f t="shared" si="26"/>
        <v/>
      </c>
      <c r="P166" s="176"/>
      <c r="Q166" s="41"/>
      <c r="R166" s="20"/>
      <c r="S166" s="87">
        <f t="shared" si="28"/>
        <v>30.000000000000053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76"/>
      <c r="F167" s="399" t="s">
        <v>372</v>
      </c>
      <c r="G167" s="399"/>
      <c r="H167" s="38" t="s">
        <v>46</v>
      </c>
      <c r="I167" s="39">
        <v>0.95486111111111116</v>
      </c>
      <c r="J167" s="39">
        <v>0.97916666666666663</v>
      </c>
      <c r="K167" s="84">
        <f t="shared" si="27"/>
        <v>34.999999999999872</v>
      </c>
      <c r="L167" s="396" t="s">
        <v>373</v>
      </c>
      <c r="M167" s="397"/>
      <c r="N167" s="398"/>
      <c r="O167" s="91">
        <f t="shared" si="26"/>
        <v>0</v>
      </c>
      <c r="P167" s="176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34.999999999999872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 t="s">
        <v>189</v>
      </c>
      <c r="G168" s="399"/>
      <c r="H168" s="38" t="s">
        <v>52</v>
      </c>
      <c r="I168" s="39">
        <v>0.97916666666666663</v>
      </c>
      <c r="J168" s="39">
        <v>0.98958333333333337</v>
      </c>
      <c r="K168" s="84">
        <f t="shared" si="27"/>
        <v>15.000000000000107</v>
      </c>
      <c r="L168" s="396"/>
      <c r="M168" s="397"/>
      <c r="N168" s="398"/>
      <c r="O168" s="91" t="str">
        <f t="shared" si="26"/>
        <v/>
      </c>
      <c r="P168" s="176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15.000000000000107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 t="s">
        <v>130</v>
      </c>
      <c r="G169" s="395"/>
      <c r="H169" s="38" t="s">
        <v>46</v>
      </c>
      <c r="I169" s="39">
        <v>0.98958333333333337</v>
      </c>
      <c r="J169" s="39">
        <v>2.0833333333333332E-2</v>
      </c>
      <c r="K169" s="84">
        <f t="shared" si="27"/>
        <v>45</v>
      </c>
      <c r="L169" s="396" t="s">
        <v>374</v>
      </c>
      <c r="M169" s="397"/>
      <c r="N169" s="398"/>
      <c r="O169" s="91">
        <f t="shared" si="26"/>
        <v>0</v>
      </c>
      <c r="P169" s="17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45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177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176"/>
      <c r="F175" s="394"/>
      <c r="G175" s="395"/>
      <c r="H175" s="38"/>
      <c r="I175" s="39"/>
      <c r="J175" s="39"/>
      <c r="K175" s="84">
        <f t="shared" si="27"/>
        <v>0</v>
      </c>
      <c r="L175" s="396"/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76"/>
      <c r="F176" s="399"/>
      <c r="G176" s="399"/>
      <c r="H176" s="38"/>
      <c r="I176" s="39"/>
      <c r="J176" s="39"/>
      <c r="K176" s="84">
        <f t="shared" si="27"/>
        <v>0</v>
      </c>
      <c r="L176" s="396"/>
      <c r="M176" s="397"/>
      <c r="N176" s="398"/>
      <c r="O176" s="91" t="str">
        <f t="shared" si="26"/>
        <v/>
      </c>
      <c r="P176" s="176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176"/>
      <c r="F177" s="399"/>
      <c r="G177" s="399"/>
      <c r="H177" s="38"/>
      <c r="I177" s="39"/>
      <c r="J177" s="39"/>
      <c r="K177" s="84">
        <f t="shared" si="27"/>
        <v>0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176"/>
      <c r="F178" s="399"/>
      <c r="G178" s="399"/>
      <c r="H178" s="38"/>
      <c r="I178" s="39"/>
      <c r="J178" s="39"/>
      <c r="K178" s="84">
        <f t="shared" si="27"/>
        <v>0</v>
      </c>
      <c r="L178" s="396"/>
      <c r="M178" s="397"/>
      <c r="N178" s="398"/>
      <c r="O178" s="91" t="str">
        <f t="shared" si="26"/>
        <v/>
      </c>
      <c r="P178" s="176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176"/>
      <c r="F179" s="399"/>
      <c r="G179" s="399"/>
      <c r="H179" s="38"/>
      <c r="I179" s="39"/>
      <c r="J179" s="39"/>
      <c r="K179" s="84">
        <f t="shared" si="27"/>
        <v>0</v>
      </c>
      <c r="L179" s="396"/>
      <c r="M179" s="397"/>
      <c r="N179" s="398"/>
      <c r="O179" s="91" t="str">
        <f t="shared" si="26"/>
        <v/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84">
        <f t="shared" si="27"/>
        <v>0</v>
      </c>
      <c r="L180" s="396"/>
      <c r="M180" s="397"/>
      <c r="N180" s="398"/>
      <c r="O180" s="91" t="str">
        <f t="shared" si="26"/>
        <v/>
      </c>
      <c r="P180" s="17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49.999999999999986</v>
      </c>
      <c r="T229" s="88">
        <f t="shared" si="45"/>
        <v>0</v>
      </c>
      <c r="U229" s="88">
        <f t="shared" si="45"/>
        <v>194.99999999999994</v>
      </c>
      <c r="V229" s="88">
        <f t="shared" si="45"/>
        <v>15.000000000000107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260.00000000000006</v>
      </c>
      <c r="AB229" s="35"/>
    </row>
  </sheetData>
  <customSheetViews>
    <customSheetView guid="{37036B61-4D89-4D9A-BB9E-9EE85ACB2295}" scale="80" fitToPage="1" hiddenRows="1" topLeftCell="A141">
      <selection activeCell="F181" sqref="F181:G181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41">
      <selection activeCell="F181" sqref="F181:G181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41">
      <selection activeCell="F181" sqref="F181:G181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551" priority="15" stopIfTrue="1">
      <formula>LEN(TRIM(A37))=0</formula>
    </cfRule>
  </conditionalFormatting>
  <conditionalFormatting sqref="A152:F157">
    <cfRule type="containsBlanks" dxfId="550" priority="7" stopIfTrue="1">
      <formula>LEN(TRIM(A152))=0</formula>
    </cfRule>
  </conditionalFormatting>
  <conditionalFormatting sqref="B21:C32">
    <cfRule type="containsBlanks" dxfId="549" priority="17" stopIfTrue="1">
      <formula>LEN(TRIM(B21))=0</formula>
    </cfRule>
  </conditionalFormatting>
  <conditionalFormatting sqref="B136:C147">
    <cfRule type="containsBlanks" dxfId="548" priority="57" stopIfTrue="1">
      <formula>LEN(TRIM(B136))=0</formula>
    </cfRule>
  </conditionalFormatting>
  <conditionalFormatting sqref="D54:F55 H54:J55 D56:J58">
    <cfRule type="containsBlanks" dxfId="547" priority="75" stopIfTrue="1">
      <formula>LEN(TRIM(D54))=0</formula>
    </cfRule>
  </conditionalFormatting>
  <conditionalFormatting sqref="D169:F170">
    <cfRule type="containsBlanks" dxfId="546" priority="52" stopIfTrue="1">
      <formula>LEN(TRIM(D169))=0</formula>
    </cfRule>
  </conditionalFormatting>
  <conditionalFormatting sqref="D59:G65 D66:F67 D68:J69">
    <cfRule type="containsBlanks" dxfId="545" priority="74" stopIfTrue="1">
      <formula>LEN(TRIM(D59))=0</formula>
    </cfRule>
  </conditionalFormatting>
  <conditionalFormatting sqref="D70:G76 D77:F78 D79:J80">
    <cfRule type="containsBlanks" dxfId="544" priority="73" stopIfTrue="1">
      <formula>LEN(TRIM(D70))=0</formula>
    </cfRule>
  </conditionalFormatting>
  <conditionalFormatting sqref="D81:G87 D88:F89 D90:J91">
    <cfRule type="containsBlanks" dxfId="543" priority="72" stopIfTrue="1">
      <formula>LEN(TRIM(D81))=0</formula>
    </cfRule>
  </conditionalFormatting>
  <conditionalFormatting sqref="D162:G168">
    <cfRule type="containsBlanks" dxfId="542" priority="5" stopIfTrue="1">
      <formula>LEN(TRIM(D162))=0</formula>
    </cfRule>
  </conditionalFormatting>
  <conditionalFormatting sqref="D171:G180 D181:F182">
    <cfRule type="containsBlanks" dxfId="541" priority="51" stopIfTrue="1">
      <formula>LEN(TRIM(D171))=0</formula>
    </cfRule>
  </conditionalFormatting>
  <conditionalFormatting sqref="D183:G191 D192:F193">
    <cfRule type="containsBlanks" dxfId="540" priority="50" stopIfTrue="1">
      <formula>LEN(TRIM(D183))=0</formula>
    </cfRule>
  </conditionalFormatting>
  <conditionalFormatting sqref="D194:G202 D203:F204 D205:J206">
    <cfRule type="containsBlanks" dxfId="539" priority="49" stopIfTrue="1">
      <formula>LEN(TRIM(D194))=0</formula>
    </cfRule>
  </conditionalFormatting>
  <conditionalFormatting sqref="D47:J53">
    <cfRule type="containsBlanks" dxfId="538" priority="13" stopIfTrue="1">
      <formula>LEN(TRIM(D47))=0</formula>
    </cfRule>
  </conditionalFormatting>
  <conditionalFormatting sqref="E21:E32">
    <cfRule type="containsBlanks" dxfId="537" priority="79" stopIfTrue="1">
      <formula>LEN(TRIM(E21))=0</formula>
    </cfRule>
  </conditionalFormatting>
  <conditionalFormatting sqref="E136:E147">
    <cfRule type="containsBlanks" dxfId="536" priority="56" stopIfTrue="1">
      <formula>LEN(TRIM(E136))=0</formula>
    </cfRule>
  </conditionalFormatting>
  <conditionalFormatting sqref="F5:H13">
    <cfRule type="containsBlanks" dxfId="535" priority="21" stopIfTrue="1">
      <formula>LEN(TRIM(F5))=0</formula>
    </cfRule>
  </conditionalFormatting>
  <conditionalFormatting sqref="F120:H128">
    <cfRule type="containsBlanks" dxfId="534" priority="10" stopIfTrue="1">
      <formula>LEN(TRIM(F120))=0</formula>
    </cfRule>
  </conditionalFormatting>
  <conditionalFormatting sqref="G38:G42">
    <cfRule type="containsBlanks" dxfId="533" priority="22" stopIfTrue="1">
      <formula>LEN(TRIM(G38))=0</formula>
    </cfRule>
  </conditionalFormatting>
  <conditionalFormatting sqref="H59:J67">
    <cfRule type="containsBlanks" dxfId="532" priority="34" stopIfTrue="1">
      <formula>LEN(TRIM(H59))=0</formula>
    </cfRule>
  </conditionalFormatting>
  <conditionalFormatting sqref="H70:J78">
    <cfRule type="containsBlanks" dxfId="531" priority="33" stopIfTrue="1">
      <formula>LEN(TRIM(H70))=0</formula>
    </cfRule>
  </conditionalFormatting>
  <conditionalFormatting sqref="H81:J89">
    <cfRule type="containsBlanks" dxfId="530" priority="32" stopIfTrue="1">
      <formula>LEN(TRIM(H81))=0</formula>
    </cfRule>
  </conditionalFormatting>
  <conditionalFormatting sqref="H162:J204">
    <cfRule type="containsBlanks" dxfId="529" priority="1" stopIfTrue="1">
      <formula>LEN(TRIM(H162))=0</formula>
    </cfRule>
  </conditionalFormatting>
  <conditionalFormatting sqref="K5:L13">
    <cfRule type="containsBlanks" dxfId="528" priority="19" stopIfTrue="1">
      <formula>LEN(TRIM(K5))=0</formula>
    </cfRule>
  </conditionalFormatting>
  <conditionalFormatting sqref="K120:L128">
    <cfRule type="containsBlanks" dxfId="527" priority="9" stopIfTrue="1">
      <formula>LEN(TRIM(K120))=0</formula>
    </cfRule>
  </conditionalFormatting>
  <conditionalFormatting sqref="L47:L91">
    <cfRule type="containsBlanks" dxfId="526" priority="11" stopIfTrue="1">
      <formula>LEN(TRIM(L47))=0</formula>
    </cfRule>
  </conditionalFormatting>
  <conditionalFormatting sqref="L162:L206">
    <cfRule type="containsBlanks" dxfId="525" priority="4" stopIfTrue="1">
      <formula>LEN(TRIM(L162))=0</formula>
    </cfRule>
  </conditionalFormatting>
  <conditionalFormatting sqref="O163:O228">
    <cfRule type="containsBlanks" dxfId="524" priority="36" stopIfTrue="1">
      <formula>LEN(TRIM(O163))=0</formula>
    </cfRule>
  </conditionalFormatting>
  <conditionalFormatting sqref="O47:Q51 O52:O113">
    <cfRule type="containsBlanks" dxfId="523" priority="71" stopIfTrue="1">
      <formula>LEN(TRIM(O47))=0</formula>
    </cfRule>
  </conditionalFormatting>
  <conditionalFormatting sqref="O162:Q162">
    <cfRule type="containsBlanks" dxfId="522" priority="47" stopIfTrue="1">
      <formula>LEN(TRIM(O162))=0</formula>
    </cfRule>
  </conditionalFormatting>
  <conditionalFormatting sqref="P52:Q91">
    <cfRule type="containsBlanks" dxfId="521" priority="62" stopIfTrue="1">
      <formula>LEN(TRIM(P52))=0</formula>
    </cfRule>
  </conditionalFormatting>
  <conditionalFormatting sqref="P163:Q206">
    <cfRule type="containsBlanks" dxfId="520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95248F14-2C4F-4BF4-B28E-B57B9EF483A9}">
      <formula1>$V$3:$V$17</formula1>
    </dataValidation>
    <dataValidation type="list" showInputMessage="1" showErrorMessage="1" sqref="H68:H69 H79:H80 H90:H91 H101:H102 H112:H113 H216:H217 H227:H228 H205:H206 H183:H184 H194:H195" xr:uid="{A307FD07-F68C-41EF-A51E-F10094F0465E}">
      <formula1>$V$3:$V$5</formula1>
    </dataValidation>
    <dataValidation type="list" showInputMessage="1" showErrorMessage="1" sqref="H47:H49 H162:H164" xr:uid="{1E739E13-061F-49B4-ABC0-0B408B5DE2AF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>
    <outlinePr summaryBelow="0"/>
    <pageSetUpPr fitToPage="1"/>
  </sheetPr>
  <dimension ref="A1:AB229"/>
  <sheetViews>
    <sheetView topLeftCell="A143" zoomScale="70" zoomScaleNormal="70" workbookViewId="0">
      <selection activeCell="F175" sqref="F175:H177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66786.666666666642</v>
      </c>
      <c r="H3" s="93">
        <f>SUM(K21:K32)+SUM(K136:K147)</f>
        <v>57120</v>
      </c>
      <c r="I3" s="14" t="s">
        <v>56</v>
      </c>
      <c r="J3" s="95">
        <v>3700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 t="s">
        <v>223</v>
      </c>
      <c r="G5" s="270"/>
      <c r="H5" s="271"/>
      <c r="I5" s="272" t="s">
        <v>73</v>
      </c>
      <c r="J5" s="273"/>
      <c r="K5" s="269" t="s">
        <v>301</v>
      </c>
      <c r="L5" s="274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186" t="s">
        <v>7</v>
      </c>
      <c r="B6" s="187"/>
      <c r="C6" s="187"/>
      <c r="D6" s="187"/>
      <c r="E6" s="193"/>
      <c r="F6" s="281" t="s">
        <v>112</v>
      </c>
      <c r="G6" s="254"/>
      <c r="H6" s="255"/>
      <c r="I6" s="272" t="s">
        <v>54</v>
      </c>
      <c r="J6" s="273"/>
      <c r="K6" s="281" t="s">
        <v>328</v>
      </c>
      <c r="L6" s="282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 t="s">
        <v>160</v>
      </c>
      <c r="G7" s="254"/>
      <c r="H7" s="255"/>
      <c r="I7" s="186" t="s">
        <v>53</v>
      </c>
      <c r="J7" s="193"/>
      <c r="K7" s="281" t="s">
        <v>244</v>
      </c>
      <c r="L7" s="282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253" t="s">
        <v>241</v>
      </c>
      <c r="G8" s="254"/>
      <c r="H8" s="255"/>
      <c r="I8" s="186" t="s">
        <v>75</v>
      </c>
      <c r="J8" s="193"/>
      <c r="K8" s="256" t="s">
        <v>302</v>
      </c>
      <c r="L8" s="256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300" t="s">
        <v>114</v>
      </c>
      <c r="G9" s="301"/>
      <c r="H9" s="302"/>
      <c r="I9" s="186"/>
      <c r="J9" s="193"/>
      <c r="K9" s="256"/>
      <c r="L9" s="256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50.000000000000057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50.000000000000057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29.999999999999893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29.999999999999893</v>
      </c>
      <c r="X20" s="192"/>
    </row>
    <row r="21" spans="1:24" ht="17.25" customHeight="1">
      <c r="A21" s="307" t="str">
        <f>A37</f>
        <v>Морковь "Баринофф"</v>
      </c>
      <c r="B21" s="326">
        <v>0.33333333333333331</v>
      </c>
      <c r="C21" s="326">
        <v>0.83333333333333337</v>
      </c>
      <c r="D21" s="322">
        <f>(C21-B21+(C21&lt;B21))*24*60</f>
        <v>720</v>
      </c>
      <c r="E21" s="328">
        <v>3700</v>
      </c>
      <c r="F21" s="330">
        <f>IF(E21=0,0,(F37/J3*60))</f>
        <v>542.91891891891896</v>
      </c>
      <c r="G21" s="320">
        <f>IF($K21=0,0,(K21*100)/(D21*$J$3/60))</f>
        <v>75.405405405405403</v>
      </c>
      <c r="H21" s="330">
        <f>P19+P26</f>
        <v>80.000000000000114</v>
      </c>
      <c r="I21" s="320">
        <f>D21-F21-P27</f>
        <v>-0.91891891891896194</v>
      </c>
      <c r="J21" s="322">
        <f>(D21-H21)/60*E21</f>
        <v>39466.666666666657</v>
      </c>
      <c r="K21" s="324">
        <f>F37</f>
        <v>33480</v>
      </c>
      <c r="L21" s="66">
        <f>IF($K21=0,0,K21/J21)</f>
        <v>0.84831081081081106</v>
      </c>
      <c r="N21" s="181" t="s">
        <v>19</v>
      </c>
      <c r="O21" s="181"/>
      <c r="P21" s="70">
        <f>SUM(U46:U57)</f>
        <v>68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68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-5986.666666666657</v>
      </c>
      <c r="N22" s="181" t="s">
        <v>20</v>
      </c>
      <c r="O22" s="18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2"/>
      <c r="X22" s="192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181" t="s">
        <v>27</v>
      </c>
      <c r="O23" s="181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30.000000000000053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30.000000000000053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178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178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0.84831081081081106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39466.666666666657</v>
      </c>
      <c r="K34" s="168">
        <f>K21+K23+K25+K27+K29+K31</f>
        <v>33480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 t="s">
        <v>375</v>
      </c>
      <c r="B37" s="352"/>
      <c r="C37" s="352"/>
      <c r="D37" s="352"/>
      <c r="E37" s="353"/>
      <c r="F37" s="15">
        <v>33480</v>
      </c>
      <c r="G37" s="146">
        <v>33264</v>
      </c>
      <c r="H37" s="1"/>
      <c r="I37" s="2"/>
      <c r="J37" s="3"/>
      <c r="K37" s="67">
        <f>G37</f>
        <v>33264</v>
      </c>
      <c r="L37" s="16"/>
      <c r="M37" s="28"/>
      <c r="V37" s="192"/>
      <c r="W37" s="192"/>
      <c r="X37" s="192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2"/>
      <c r="W38" s="192"/>
      <c r="X38" s="192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33264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Морковь "Баринофф"</v>
      </c>
      <c r="B47" s="77">
        <f>B21</f>
        <v>0.33333333333333331</v>
      </c>
      <c r="C47" s="77">
        <f>B47+1/24</f>
        <v>0.375</v>
      </c>
      <c r="D47" s="30"/>
      <c r="E47" s="177"/>
      <c r="F47" s="399" t="s">
        <v>173</v>
      </c>
      <c r="G47" s="399"/>
      <c r="H47" s="38" t="s">
        <v>45</v>
      </c>
      <c r="I47" s="32">
        <v>0.33333333333333331</v>
      </c>
      <c r="J47" s="32">
        <v>0.34027777777777773</v>
      </c>
      <c r="K47" s="83">
        <f>(J47-I47+(J47&lt;I47))*24*60</f>
        <v>9.9999999999999645</v>
      </c>
      <c r="L47" s="391"/>
      <c r="M47" s="392"/>
      <c r="N47" s="393"/>
      <c r="O47" s="90" t="str">
        <f t="shared" ref="O47:O110" si="3">IF(H47=$V$5,$F$7,"")</f>
        <v/>
      </c>
      <c r="P47" s="177"/>
      <c r="Q47" s="34"/>
      <c r="R47" s="20"/>
      <c r="S47" s="87">
        <f>IF($H47="ПЛАНОВЫЕ",$K47,0)</f>
        <v>9.9999999999999645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0.375</v>
      </c>
      <c r="C48" s="78">
        <f>B48+1/24</f>
        <v>0.41666666666666669</v>
      </c>
      <c r="D48" s="37"/>
      <c r="E48" s="176"/>
      <c r="F48" s="399" t="s">
        <v>174</v>
      </c>
      <c r="G48" s="399"/>
      <c r="H48" s="38" t="s">
        <v>45</v>
      </c>
      <c r="I48" s="39">
        <v>0.34027777777777773</v>
      </c>
      <c r="J48" s="39">
        <v>0.34722222222222227</v>
      </c>
      <c r="K48" s="84">
        <f t="shared" ref="K48:K111" si="4">(J48-I48+(J48&lt;I48))*24*60</f>
        <v>10.000000000000124</v>
      </c>
      <c r="L48" s="396"/>
      <c r="M48" s="397"/>
      <c r="N48" s="398"/>
      <c r="O48" s="91" t="str">
        <f t="shared" si="3"/>
        <v/>
      </c>
      <c r="P48" s="176"/>
      <c r="Q48" s="41"/>
      <c r="R48" s="20"/>
      <c r="S48" s="87">
        <f t="shared" ref="S48:S111" si="5">IF($H48="ПЛАНОВЫЕ",$K48,0)</f>
        <v>10.000000000000124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76"/>
      <c r="F49" s="399" t="s">
        <v>175</v>
      </c>
      <c r="G49" s="399"/>
      <c r="H49" s="38" t="s">
        <v>45</v>
      </c>
      <c r="I49" s="39">
        <v>0.34722222222222227</v>
      </c>
      <c r="J49" s="39">
        <v>0.36805555555555558</v>
      </c>
      <c r="K49" s="84">
        <f t="shared" si="4"/>
        <v>29.999999999999972</v>
      </c>
      <c r="L49" s="396"/>
      <c r="M49" s="397"/>
      <c r="N49" s="398"/>
      <c r="O49" s="91" t="str">
        <f t="shared" si="3"/>
        <v/>
      </c>
      <c r="P49" s="176"/>
      <c r="Q49" s="41"/>
      <c r="R49" s="20"/>
      <c r="S49" s="87">
        <f t="shared" si="5"/>
        <v>29.999999999999972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 thickBot="1">
      <c r="A50" s="387"/>
      <c r="B50" s="78">
        <f t="shared" si="13"/>
        <v>0.45833333333333337</v>
      </c>
      <c r="C50" s="78">
        <f t="shared" si="14"/>
        <v>0.5</v>
      </c>
      <c r="D50" s="37"/>
      <c r="E50" s="176"/>
      <c r="F50" s="399" t="s">
        <v>221</v>
      </c>
      <c r="G50" s="399"/>
      <c r="H50" s="38" t="s">
        <v>46</v>
      </c>
      <c r="I50" s="39">
        <v>0.45</v>
      </c>
      <c r="J50" s="39">
        <v>0.49722222222222223</v>
      </c>
      <c r="K50" s="84">
        <f t="shared" si="4"/>
        <v>68</v>
      </c>
      <c r="L50" s="396" t="s">
        <v>376</v>
      </c>
      <c r="M50" s="397"/>
      <c r="N50" s="398"/>
      <c r="O50" s="91" t="str">
        <f t="shared" si="3"/>
        <v>Никишова</v>
      </c>
      <c r="P50" s="176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68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176"/>
      <c r="F51" s="399" t="s">
        <v>377</v>
      </c>
      <c r="G51" s="399"/>
      <c r="H51" s="31" t="s">
        <v>51</v>
      </c>
      <c r="I51" s="39">
        <v>0.50694444444444442</v>
      </c>
      <c r="J51" s="39">
        <v>0.52777777777777779</v>
      </c>
      <c r="K51" s="84">
        <f t="shared" si="4"/>
        <v>30.000000000000053</v>
      </c>
      <c r="L51" s="396" t="s">
        <v>378</v>
      </c>
      <c r="M51" s="397"/>
      <c r="N51" s="398"/>
      <c r="O51" s="91" t="str">
        <f t="shared" si="3"/>
        <v/>
      </c>
      <c r="P51" s="176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30.000000000000053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176"/>
      <c r="F52" s="399" t="s">
        <v>379</v>
      </c>
      <c r="G52" s="399"/>
      <c r="H52" s="38" t="s">
        <v>47</v>
      </c>
      <c r="I52" s="39">
        <v>0.57638888888888895</v>
      </c>
      <c r="J52" s="39">
        <v>0.59722222222222221</v>
      </c>
      <c r="K52" s="84">
        <f t="shared" si="4"/>
        <v>29.999999999999893</v>
      </c>
      <c r="L52" s="396" t="s">
        <v>314</v>
      </c>
      <c r="M52" s="397"/>
      <c r="N52" s="398"/>
      <c r="O52" s="91" t="str">
        <f t="shared" si="3"/>
        <v/>
      </c>
      <c r="P52" s="176"/>
      <c r="Q52" s="41"/>
      <c r="R52" s="20"/>
      <c r="S52" s="87">
        <f t="shared" si="5"/>
        <v>0</v>
      </c>
      <c r="T52" s="87">
        <f t="shared" si="6"/>
        <v>29.999999999999893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/>
      <c r="G53" s="399"/>
      <c r="H53" s="38"/>
      <c r="I53" s="39"/>
      <c r="J53" s="39"/>
      <c r="K53" s="84">
        <f t="shared" si="4"/>
        <v>0</v>
      </c>
      <c r="L53" s="396"/>
      <c r="M53" s="397"/>
      <c r="N53" s="398"/>
      <c r="O53" s="91" t="str">
        <f t="shared" si="3"/>
        <v/>
      </c>
      <c r="P53" s="176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4"/>
      <c r="G54" s="395"/>
      <c r="H54" s="38"/>
      <c r="I54" s="39"/>
      <c r="J54" s="39"/>
      <c r="K54" s="84">
        <f t="shared" si="4"/>
        <v>0</v>
      </c>
      <c r="L54" s="396"/>
      <c r="M54" s="397"/>
      <c r="N54" s="398"/>
      <c r="O54" s="91" t="str">
        <f t="shared" si="3"/>
        <v/>
      </c>
      <c r="P54" s="17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4"/>
      <c r="G55" s="395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177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176"/>
      <c r="F60" s="394"/>
      <c r="G60" s="395"/>
      <c r="H60" s="38"/>
      <c r="I60" s="39"/>
      <c r="J60" s="39"/>
      <c r="K60" s="84">
        <f t="shared" si="4"/>
        <v>0</v>
      </c>
      <c r="L60" s="396"/>
      <c r="M60" s="397"/>
      <c r="N60" s="398"/>
      <c r="O60" s="91" t="str">
        <f t="shared" si="3"/>
        <v/>
      </c>
      <c r="P60" s="176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76"/>
      <c r="F61" s="399"/>
      <c r="G61" s="399"/>
      <c r="H61" s="38"/>
      <c r="I61" s="39"/>
      <c r="J61" s="39"/>
      <c r="K61" s="84">
        <f t="shared" si="4"/>
        <v>0</v>
      </c>
      <c r="L61" s="396"/>
      <c r="M61" s="397"/>
      <c r="N61" s="398"/>
      <c r="O61" s="91" t="str">
        <f t="shared" si="3"/>
        <v/>
      </c>
      <c r="P61" s="176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176"/>
      <c r="F62" s="399"/>
      <c r="G62" s="399"/>
      <c r="H62" s="38"/>
      <c r="I62" s="39"/>
      <c r="J62" s="39"/>
      <c r="K62" s="84">
        <f t="shared" si="4"/>
        <v>0</v>
      </c>
      <c r="L62" s="396"/>
      <c r="M62" s="397"/>
      <c r="N62" s="398"/>
      <c r="O62" s="91" t="str">
        <f t="shared" si="3"/>
        <v/>
      </c>
      <c r="P62" s="176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176"/>
      <c r="F63" s="399"/>
      <c r="G63" s="399"/>
      <c r="H63" s="38"/>
      <c r="I63" s="39"/>
      <c r="J63" s="39"/>
      <c r="K63" s="84">
        <f t="shared" si="4"/>
        <v>0</v>
      </c>
      <c r="L63" s="396"/>
      <c r="M63" s="397"/>
      <c r="N63" s="398"/>
      <c r="O63" s="91" t="str">
        <f t="shared" si="3"/>
        <v/>
      </c>
      <c r="P63" s="176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176"/>
      <c r="F64" s="399"/>
      <c r="G64" s="399"/>
      <c r="H64" s="38"/>
      <c r="I64" s="39"/>
      <c r="J64" s="39"/>
      <c r="K64" s="84">
        <f t="shared" si="4"/>
        <v>0</v>
      </c>
      <c r="L64" s="396"/>
      <c r="M64" s="397"/>
      <c r="N64" s="398"/>
      <c r="O64" s="91" t="str">
        <f t="shared" si="3"/>
        <v/>
      </c>
      <c r="P64" s="17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84">
        <f t="shared" si="4"/>
        <v>0</v>
      </c>
      <c r="L65" s="396"/>
      <c r="M65" s="397"/>
      <c r="N65" s="398"/>
      <c r="O65" s="91" t="str">
        <f t="shared" si="3"/>
        <v/>
      </c>
      <c r="P65" s="176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84">
        <f t="shared" si="4"/>
        <v>0</v>
      </c>
      <c r="L66" s="396"/>
      <c r="M66" s="397"/>
      <c r="N66" s="398"/>
      <c r="O66" s="91" t="str">
        <f t="shared" si="3"/>
        <v/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77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50.000000000000057</v>
      </c>
      <c r="T114" s="88">
        <f t="shared" si="22"/>
        <v>29.999999999999893</v>
      </c>
      <c r="U114" s="88">
        <f t="shared" si="22"/>
        <v>68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30.000000000000053</v>
      </c>
      <c r="AA114" s="89">
        <f>SUM(S114:Z114)</f>
        <v>178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6000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156</v>
      </c>
      <c r="G120" s="270"/>
      <c r="H120" s="271"/>
      <c r="I120" s="272" t="s">
        <v>73</v>
      </c>
      <c r="J120" s="273"/>
      <c r="K120" s="269" t="s">
        <v>231</v>
      </c>
      <c r="L120" s="274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186" t="s">
        <v>7</v>
      </c>
      <c r="B121" s="187"/>
      <c r="C121" s="187"/>
      <c r="D121" s="187"/>
      <c r="E121" s="187"/>
      <c r="F121" s="281" t="s">
        <v>158</v>
      </c>
      <c r="G121" s="254"/>
      <c r="H121" s="255"/>
      <c r="I121" s="272" t="s">
        <v>54</v>
      </c>
      <c r="J121" s="273"/>
      <c r="K121" s="281" t="s">
        <v>159</v>
      </c>
      <c r="L121" s="282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/>
      <c r="G122" s="254"/>
      <c r="H122" s="255"/>
      <c r="I122" s="186" t="s">
        <v>53</v>
      </c>
      <c r="J122" s="193"/>
      <c r="K122" s="281" t="s">
        <v>161</v>
      </c>
      <c r="L122" s="282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 t="s">
        <v>159</v>
      </c>
      <c r="G123" s="256"/>
      <c r="H123" s="420"/>
      <c r="I123" s="186" t="s">
        <v>75</v>
      </c>
      <c r="J123" s="193"/>
      <c r="K123" s="256" t="s">
        <v>162</v>
      </c>
      <c r="L123" s="256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 t="s">
        <v>163</v>
      </c>
      <c r="G124" s="423"/>
      <c r="H124" s="424"/>
      <c r="I124" s="186"/>
      <c r="J124" s="193"/>
      <c r="K124" s="256"/>
      <c r="L124" s="256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220.00000000000003</v>
      </c>
      <c r="Q134" s="70">
        <f>SUM(S174:S184)</f>
        <v>127.99999999999994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348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 t="str">
        <f>A152</f>
        <v>Мокровь Баринофф</v>
      </c>
      <c r="B136" s="326">
        <v>0.83333333333333337</v>
      </c>
      <c r="C136" s="326">
        <v>4.1666666666666664E-2</v>
      </c>
      <c r="D136" s="322">
        <f>(C136-B136+(C136&lt;B136))*24*60</f>
        <v>299.99999999999989</v>
      </c>
      <c r="E136" s="328">
        <v>3700</v>
      </c>
      <c r="F136" s="330">
        <f>IF(E136=0,0,(F152/J118*60))</f>
        <v>55.620000000000005</v>
      </c>
      <c r="G136" s="320">
        <f>IF($K136=0,0,(K136*100)/(D136*$J$3/60))</f>
        <v>30.064864864864877</v>
      </c>
      <c r="H136" s="330">
        <f>P134+P141</f>
        <v>220.00000000000003</v>
      </c>
      <c r="I136" s="320">
        <f>D136-F136-P142</f>
        <v>24.379999999999853</v>
      </c>
      <c r="J136" s="322">
        <f>(D136-H136)/60*E136</f>
        <v>4933.3333333333248</v>
      </c>
      <c r="K136" s="426">
        <f>F152</f>
        <v>5562</v>
      </c>
      <c r="L136" s="66">
        <f>IF($K136=0,0,K136/J136)</f>
        <v>1.1274324324324343</v>
      </c>
      <c r="N136" s="181" t="s">
        <v>19</v>
      </c>
      <c r="O136" s="181"/>
      <c r="P136" s="70">
        <f>SUM(U161:U172)</f>
        <v>0</v>
      </c>
      <c r="Q136" s="70">
        <f>SUM(U173:U183)</f>
        <v>37.000000000000028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37.000000000000028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628.66666666667516</v>
      </c>
      <c r="N137" s="181" t="s">
        <v>20</v>
      </c>
      <c r="O137" s="181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2"/>
    </row>
    <row r="138" spans="1:24" ht="17.25" customHeight="1">
      <c r="A138" s="307" t="str">
        <f>A153</f>
        <v>Вишня Баринофф</v>
      </c>
      <c r="B138" s="326">
        <v>4.1666666666666664E-2</v>
      </c>
      <c r="C138" s="326">
        <v>0.33333333333333331</v>
      </c>
      <c r="D138" s="322">
        <f>(C138-B138+(C138&lt;B138))*24*60</f>
        <v>419.99999999999994</v>
      </c>
      <c r="E138" s="328">
        <v>4600</v>
      </c>
      <c r="F138" s="330">
        <f>IF(E138=0,0,(F153/J118*60))</f>
        <v>180.78</v>
      </c>
      <c r="G138" s="320">
        <f>IF($K138=0,0,(K138*100)/(D138*$J$3/60))</f>
        <v>69.799227799227808</v>
      </c>
      <c r="H138" s="330">
        <f>Q134+Q141</f>
        <v>127.99999999999994</v>
      </c>
      <c r="I138" s="320">
        <f>D138-F138-Q142</f>
        <v>74.21999999999997</v>
      </c>
      <c r="J138" s="322">
        <f>(D138-H138)/60*E138</f>
        <v>22386.666666666664</v>
      </c>
      <c r="K138" s="426">
        <f>F153</f>
        <v>18078</v>
      </c>
      <c r="L138" s="68">
        <f>IF($K138=0,0,K138/J138)</f>
        <v>0.80753424657534256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-4308.6666666666642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220.00000000000003</v>
      </c>
      <c r="Q142" s="71">
        <f t="shared" si="24"/>
        <v>164.99999999999997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385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0.86530014641288466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27319.999999999989</v>
      </c>
      <c r="K149" s="168">
        <f>K136+K138+K140+K142+K144+K146</f>
        <v>23640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429" t="s">
        <v>380</v>
      </c>
      <c r="B152" s="430"/>
      <c r="C152" s="430"/>
      <c r="D152" s="430"/>
      <c r="E152" s="431"/>
      <c r="F152" s="15">
        <v>5562</v>
      </c>
      <c r="G152" s="146">
        <v>12078</v>
      </c>
      <c r="H152" s="1"/>
      <c r="I152" s="2"/>
      <c r="J152" s="3"/>
      <c r="K152" s="67">
        <f>G152</f>
        <v>12078</v>
      </c>
      <c r="L152" s="16"/>
      <c r="M152" s="28"/>
      <c r="V152" s="192"/>
      <c r="W152" s="192"/>
      <c r="X152" s="192"/>
    </row>
    <row r="153" spans="1:27" ht="13.5" customHeight="1" thickBot="1">
      <c r="A153" s="351" t="s">
        <v>381</v>
      </c>
      <c r="B153" s="352"/>
      <c r="C153" s="352"/>
      <c r="D153" s="352"/>
      <c r="E153" s="353"/>
      <c r="F153" s="15">
        <v>18078</v>
      </c>
      <c r="G153" s="147">
        <v>14616</v>
      </c>
      <c r="H153" s="4"/>
      <c r="I153" s="5"/>
      <c r="J153" s="6"/>
      <c r="K153" s="67">
        <f t="shared" ref="K153:K157" si="25">G153</f>
        <v>14616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26694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Мокровь Баринофф</v>
      </c>
      <c r="B162" s="77">
        <f>B136</f>
        <v>0.83333333333333337</v>
      </c>
      <c r="C162" s="77">
        <f>B162+1/24</f>
        <v>0.875</v>
      </c>
      <c r="D162" s="30"/>
      <c r="E162" s="177"/>
      <c r="F162" s="389" t="s">
        <v>382</v>
      </c>
      <c r="G162" s="390"/>
      <c r="H162" s="31" t="s">
        <v>45</v>
      </c>
      <c r="I162" s="32">
        <v>0.88888888888888884</v>
      </c>
      <c r="J162" s="32">
        <v>4.1666666666666664E-2</v>
      </c>
      <c r="K162" s="83">
        <f>(J162-I162+(J162&lt;I162))*24*60</f>
        <v>220.00000000000003</v>
      </c>
      <c r="L162" s="391"/>
      <c r="M162" s="392"/>
      <c r="N162" s="393"/>
      <c r="O162" s="90" t="str">
        <f t="shared" ref="O162:O206" si="26">IF(H162=$V$5,$F$122,"")</f>
        <v/>
      </c>
      <c r="P162" s="177"/>
      <c r="Q162" s="34"/>
      <c r="R162" s="20"/>
      <c r="S162" s="87">
        <f>IF($H162="ПЛАНОВЫЕ",$K162,0)</f>
        <v>220.00000000000003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176"/>
      <c r="F163" s="394"/>
      <c r="G163" s="395"/>
      <c r="H163" s="38"/>
      <c r="I163" s="39"/>
      <c r="J163" s="39"/>
      <c r="K163" s="84">
        <f t="shared" ref="K163:K226" si="27">(J163-I163+(J163&lt;I163))*24*60</f>
        <v>0</v>
      </c>
      <c r="L163" s="396"/>
      <c r="M163" s="397"/>
      <c r="N163" s="398"/>
      <c r="O163" s="91" t="str">
        <f t="shared" si="26"/>
        <v/>
      </c>
      <c r="P163" s="176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76"/>
      <c r="F164" s="399"/>
      <c r="G164" s="399"/>
      <c r="H164" s="38"/>
      <c r="I164" s="39"/>
      <c r="J164" s="39"/>
      <c r="K164" s="84">
        <f t="shared" si="27"/>
        <v>0</v>
      </c>
      <c r="L164" s="396"/>
      <c r="M164" s="397"/>
      <c r="N164" s="398"/>
      <c r="O164" s="91" t="str">
        <f t="shared" si="26"/>
        <v/>
      </c>
      <c r="P164" s="176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76"/>
      <c r="F165" s="399"/>
      <c r="G165" s="399"/>
      <c r="H165" s="38"/>
      <c r="I165" s="39"/>
      <c r="J165" s="39"/>
      <c r="K165" s="84">
        <f t="shared" si="27"/>
        <v>0</v>
      </c>
      <c r="L165" s="396"/>
      <c r="M165" s="397"/>
      <c r="N165" s="398"/>
      <c r="O165" s="91" t="str">
        <f t="shared" si="26"/>
        <v/>
      </c>
      <c r="P165" s="176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76"/>
      <c r="F166" s="399"/>
      <c r="G166" s="399"/>
      <c r="H166" s="38"/>
      <c r="I166" s="39"/>
      <c r="J166" s="39"/>
      <c r="K166" s="84">
        <f t="shared" si="27"/>
        <v>0</v>
      </c>
      <c r="L166" s="396"/>
      <c r="M166" s="397"/>
      <c r="N166" s="398"/>
      <c r="O166" s="91" t="str">
        <f t="shared" si="26"/>
        <v/>
      </c>
      <c r="P166" s="176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76"/>
      <c r="F167" s="399"/>
      <c r="G167" s="399"/>
      <c r="H167" s="38"/>
      <c r="I167" s="39"/>
      <c r="J167" s="39"/>
      <c r="K167" s="84">
        <f t="shared" si="27"/>
        <v>0</v>
      </c>
      <c r="L167" s="396"/>
      <c r="M167" s="397"/>
      <c r="N167" s="398"/>
      <c r="O167" s="91" t="str">
        <f t="shared" si="26"/>
        <v/>
      </c>
      <c r="P167" s="176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/>
      <c r="G168" s="399"/>
      <c r="H168" s="38"/>
      <c r="I168" s="39"/>
      <c r="J168" s="39"/>
      <c r="K168" s="84">
        <f t="shared" si="27"/>
        <v>0</v>
      </c>
      <c r="L168" s="396"/>
      <c r="M168" s="397"/>
      <c r="N168" s="398"/>
      <c r="O168" s="91" t="str">
        <f t="shared" si="26"/>
        <v/>
      </c>
      <c r="P168" s="176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/>
      <c r="G169" s="395"/>
      <c r="H169" s="38"/>
      <c r="I169" s="39"/>
      <c r="J169" s="39"/>
      <c r="K169" s="84">
        <f t="shared" si="27"/>
        <v>0</v>
      </c>
      <c r="L169" s="396"/>
      <c r="M169" s="397"/>
      <c r="N169" s="398"/>
      <c r="O169" s="91" t="str">
        <f t="shared" si="26"/>
        <v/>
      </c>
      <c r="P169" s="17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 thickBot="1">
      <c r="A174" s="386" t="str">
        <f>A153</f>
        <v>Вишня Баринофф</v>
      </c>
      <c r="B174" s="77">
        <f>B138</f>
        <v>4.1666666666666664E-2</v>
      </c>
      <c r="C174" s="77">
        <f>B174+1/24</f>
        <v>8.3333333333333329E-2</v>
      </c>
      <c r="D174" s="30"/>
      <c r="E174" s="177"/>
      <c r="F174" s="389" t="s">
        <v>383</v>
      </c>
      <c r="G174" s="390"/>
      <c r="H174" s="31" t="s">
        <v>45</v>
      </c>
      <c r="I174" s="32">
        <v>4.1666666666666664E-2</v>
      </c>
      <c r="J174" s="32">
        <v>5.9027777777777783E-2</v>
      </c>
      <c r="K174" s="83">
        <f t="shared" si="27"/>
        <v>25.000000000000011</v>
      </c>
      <c r="L174" s="391"/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25.000000000000011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 thickBot="1">
      <c r="A175" s="387"/>
      <c r="B175" s="78">
        <f>C174</f>
        <v>8.3333333333333329E-2</v>
      </c>
      <c r="C175" s="78">
        <f>B175+1/24</f>
        <v>0.125</v>
      </c>
      <c r="D175" s="37"/>
      <c r="E175" s="176"/>
      <c r="F175" s="399" t="s">
        <v>173</v>
      </c>
      <c r="G175" s="399"/>
      <c r="H175" s="31" t="s">
        <v>45</v>
      </c>
      <c r="I175" s="39">
        <v>8.3333333333333329E-2</v>
      </c>
      <c r="J175" s="39">
        <v>9.0277777777777776E-2</v>
      </c>
      <c r="K175" s="84">
        <f t="shared" si="27"/>
        <v>10.000000000000004</v>
      </c>
      <c r="L175" s="396"/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10.000000000000004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 thickBot="1">
      <c r="A176" s="387"/>
      <c r="B176" s="78">
        <f t="shared" ref="B176:B184" si="38">C175</f>
        <v>0.125</v>
      </c>
      <c r="C176" s="78">
        <f t="shared" ref="C176:C184" si="39">B176+1/24</f>
        <v>0.16666666666666666</v>
      </c>
      <c r="D176" s="37"/>
      <c r="E176" s="176"/>
      <c r="F176" s="399" t="s">
        <v>174</v>
      </c>
      <c r="G176" s="399"/>
      <c r="H176" s="31" t="s">
        <v>45</v>
      </c>
      <c r="I176" s="39">
        <v>9.0277777777777776E-2</v>
      </c>
      <c r="J176" s="39">
        <v>9.7222222222222224E-2</v>
      </c>
      <c r="K176" s="84">
        <f t="shared" si="27"/>
        <v>10.000000000000004</v>
      </c>
      <c r="L176" s="396"/>
      <c r="M176" s="397"/>
      <c r="N176" s="398"/>
      <c r="O176" s="91" t="str">
        <f t="shared" si="26"/>
        <v/>
      </c>
      <c r="P176" s="176"/>
      <c r="Q176" s="41"/>
      <c r="R176" s="20"/>
      <c r="S176" s="87">
        <f t="shared" si="28"/>
        <v>10.000000000000004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0.16666666666666666</v>
      </c>
      <c r="C177" s="78">
        <f t="shared" si="39"/>
        <v>0.20833333333333331</v>
      </c>
      <c r="D177" s="37"/>
      <c r="E177" s="176"/>
      <c r="F177" s="399" t="s">
        <v>175</v>
      </c>
      <c r="G177" s="399"/>
      <c r="H177" s="31" t="s">
        <v>45</v>
      </c>
      <c r="I177" s="39">
        <v>9.7222222222222224E-2</v>
      </c>
      <c r="J177" s="39">
        <v>0.1076388888888889</v>
      </c>
      <c r="K177" s="84">
        <f t="shared" si="27"/>
        <v>15.000000000000007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15.000000000000007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0.20833333333333331</v>
      </c>
      <c r="C178" s="78">
        <f t="shared" si="39"/>
        <v>0.24999999999999997</v>
      </c>
      <c r="D178" s="37"/>
      <c r="E178" s="176"/>
      <c r="F178" s="399" t="s">
        <v>179</v>
      </c>
      <c r="G178" s="399"/>
      <c r="H178" s="38" t="s">
        <v>46</v>
      </c>
      <c r="I178" s="39">
        <v>0.1423611111111111</v>
      </c>
      <c r="J178" s="39">
        <v>0.15972222222222224</v>
      </c>
      <c r="K178" s="84">
        <f t="shared" si="27"/>
        <v>25.000000000000032</v>
      </c>
      <c r="L178" s="396" t="s">
        <v>384</v>
      </c>
      <c r="M178" s="397"/>
      <c r="N178" s="398"/>
      <c r="O178" s="91">
        <f t="shared" si="26"/>
        <v>0</v>
      </c>
      <c r="P178" s="176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25.000000000000032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0.24999999999999997</v>
      </c>
      <c r="C179" s="78">
        <f t="shared" si="39"/>
        <v>0.29166666666666663</v>
      </c>
      <c r="D179" s="37"/>
      <c r="E179" s="176"/>
      <c r="F179" s="399" t="s">
        <v>258</v>
      </c>
      <c r="G179" s="399"/>
      <c r="H179" s="38" t="s">
        <v>46</v>
      </c>
      <c r="I179" s="39">
        <v>0.24305555555555555</v>
      </c>
      <c r="J179" s="39">
        <v>0.25138888888888888</v>
      </c>
      <c r="K179" s="84">
        <f t="shared" si="27"/>
        <v>11.999999999999996</v>
      </c>
      <c r="L179" s="396" t="s">
        <v>385</v>
      </c>
      <c r="M179" s="397"/>
      <c r="N179" s="398"/>
      <c r="O179" s="91">
        <f t="shared" si="26"/>
        <v>0</v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11.999999999999996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0.29166666666666663</v>
      </c>
      <c r="C180" s="78">
        <f t="shared" si="39"/>
        <v>0.33333333333333331</v>
      </c>
      <c r="D180" s="37"/>
      <c r="E180" s="143"/>
      <c r="F180" s="399" t="s">
        <v>382</v>
      </c>
      <c r="G180" s="399"/>
      <c r="H180" s="38" t="s">
        <v>45</v>
      </c>
      <c r="I180" s="39">
        <v>0.28611111111111115</v>
      </c>
      <c r="J180" s="39">
        <v>0.33333333333333331</v>
      </c>
      <c r="K180" s="84">
        <f t="shared" si="27"/>
        <v>67.999999999999915</v>
      </c>
      <c r="L180" s="396"/>
      <c r="M180" s="397"/>
      <c r="N180" s="398"/>
      <c r="O180" s="91" t="str">
        <f t="shared" si="26"/>
        <v/>
      </c>
      <c r="P180" s="176"/>
      <c r="Q180" s="41"/>
      <c r="R180" s="20"/>
      <c r="S180" s="87">
        <f t="shared" si="28"/>
        <v>67.999999999999915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0.33333333333333331</v>
      </c>
      <c r="C181" s="78">
        <f t="shared" si="39"/>
        <v>0.375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0.375</v>
      </c>
      <c r="C182" s="78">
        <f t="shared" si="39"/>
        <v>0.41666666666666669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0.41666666666666669</v>
      </c>
      <c r="C183" s="78">
        <f t="shared" si="39"/>
        <v>0.45833333333333337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0.45833333333333337</v>
      </c>
      <c r="C184" s="79">
        <f t="shared" si="39"/>
        <v>0.5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348</v>
      </c>
      <c r="T229" s="88">
        <f t="shared" si="45"/>
        <v>0</v>
      </c>
      <c r="U229" s="88">
        <f t="shared" si="45"/>
        <v>37.000000000000028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385</v>
      </c>
      <c r="AB229" s="35"/>
    </row>
  </sheetData>
  <customSheetViews>
    <customSheetView guid="{37036B61-4D89-4D9A-BB9E-9EE85ACB2295}" scale="80" fitToPage="1" hiddenRows="1">
      <selection activeCell="F153" sqref="F153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F153" sqref="F153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F153" sqref="F153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85:A195"/>
    <mergeCell ref="F185:G185"/>
    <mergeCell ref="F186:G186"/>
    <mergeCell ref="F187:G187"/>
    <mergeCell ref="A196:A206"/>
    <mergeCell ref="A207:A217"/>
    <mergeCell ref="A218:A228"/>
    <mergeCell ref="I160:J160"/>
    <mergeCell ref="F226:G226"/>
    <mergeCell ref="F190:G190"/>
    <mergeCell ref="A174:A184"/>
    <mergeCell ref="F228:G228"/>
    <mergeCell ref="F201:G201"/>
    <mergeCell ref="F178:G178"/>
    <mergeCell ref="F188:G188"/>
    <mergeCell ref="F212:G212"/>
    <mergeCell ref="F223:G223"/>
    <mergeCell ref="F213:G213"/>
    <mergeCell ref="B160:C161"/>
    <mergeCell ref="D160:D161"/>
    <mergeCell ref="E160:E161"/>
    <mergeCell ref="F160:G161"/>
    <mergeCell ref="H160:H161"/>
    <mergeCell ref="F197:G197"/>
    <mergeCell ref="K160:K161"/>
    <mergeCell ref="L160:N161"/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60:A161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J136:J137"/>
    <mergeCell ref="K136:K137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A122:E122"/>
    <mergeCell ref="A124:E124"/>
    <mergeCell ref="F124:H124"/>
    <mergeCell ref="K124:L124"/>
    <mergeCell ref="L130:L134"/>
    <mergeCell ref="N130:O133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L212:N212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K45:K46"/>
    <mergeCell ref="L45:N46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L15:L19"/>
    <mergeCell ref="N15:O18"/>
    <mergeCell ref="L226:N226"/>
    <mergeCell ref="F227:G227"/>
    <mergeCell ref="L227:N227"/>
    <mergeCell ref="L228:N228"/>
    <mergeCell ref="F215:G215"/>
    <mergeCell ref="L215:N215"/>
    <mergeCell ref="F216:G216"/>
    <mergeCell ref="L216:N216"/>
    <mergeCell ref="F217:G217"/>
    <mergeCell ref="L217:N217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L223:N223"/>
    <mergeCell ref="F224:G224"/>
    <mergeCell ref="L224:N224"/>
    <mergeCell ref="F225:G225"/>
    <mergeCell ref="L225:N225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L213:N213"/>
    <mergeCell ref="F214:G214"/>
    <mergeCell ref="L214:N214"/>
    <mergeCell ref="L198:N198"/>
    <mergeCell ref="F199:G199"/>
    <mergeCell ref="L199:N199"/>
    <mergeCell ref="F200:G200"/>
    <mergeCell ref="L200:N200"/>
    <mergeCell ref="L201:N201"/>
    <mergeCell ref="F202:G202"/>
    <mergeCell ref="L202:N20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203:G203"/>
    <mergeCell ref="L203:N203"/>
    <mergeCell ref="F175:G175"/>
    <mergeCell ref="F182:G182"/>
    <mergeCell ref="F183:G183"/>
    <mergeCell ref="L185:N185"/>
    <mergeCell ref="L186:N186"/>
    <mergeCell ref="L188:N188"/>
    <mergeCell ref="F181:G181"/>
    <mergeCell ref="L181:N181"/>
    <mergeCell ref="F189:G189"/>
    <mergeCell ref="L189:N189"/>
    <mergeCell ref="L182:N182"/>
    <mergeCell ref="L183:N183"/>
    <mergeCell ref="L184:N184"/>
    <mergeCell ref="F184:G184"/>
    <mergeCell ref="L178:N178"/>
    <mergeCell ref="F179:G179"/>
    <mergeCell ref="L179:N179"/>
    <mergeCell ref="F180:G180"/>
    <mergeCell ref="L180:N180"/>
    <mergeCell ref="L187:N187"/>
    <mergeCell ref="L197:N197"/>
    <mergeCell ref="F198:G198"/>
    <mergeCell ref="L150:L151"/>
    <mergeCell ref="M150:M151"/>
    <mergeCell ref="F150:F151"/>
    <mergeCell ref="G150:G151"/>
    <mergeCell ref="H150:H151"/>
    <mergeCell ref="L190:N190"/>
    <mergeCell ref="F191:G191"/>
    <mergeCell ref="L191:N191"/>
    <mergeCell ref="F192:G192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L175:N175"/>
    <mergeCell ref="F176:G176"/>
    <mergeCell ref="L176:N176"/>
    <mergeCell ref="F177:G177"/>
    <mergeCell ref="L177:N177"/>
    <mergeCell ref="A158:J158"/>
    <mergeCell ref="I146:I147"/>
    <mergeCell ref="J146:J147"/>
    <mergeCell ref="K146:K147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54:E154"/>
    <mergeCell ref="A155:E155"/>
    <mergeCell ref="A156:E156"/>
    <mergeCell ref="A157:E157"/>
    <mergeCell ref="A152:E152"/>
    <mergeCell ref="A153:E153"/>
    <mergeCell ref="A150:E151"/>
    <mergeCell ref="J144:J145"/>
    <mergeCell ref="K144:K145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38:J139"/>
    <mergeCell ref="K138:K139"/>
    <mergeCell ref="A140:A141"/>
    <mergeCell ref="B140:B141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E29:E30"/>
    <mergeCell ref="F29:F30"/>
    <mergeCell ref="G29:G30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33:I34"/>
    <mergeCell ref="G25:G26"/>
    <mergeCell ref="H25:H26"/>
    <mergeCell ref="I25:I26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N7:N8"/>
    <mergeCell ref="O7:Q8"/>
    <mergeCell ref="N9:O9"/>
    <mergeCell ref="P9:Q9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A9:E9"/>
    <mergeCell ref="F9:H9"/>
    <mergeCell ref="K9:L9"/>
    <mergeCell ref="H15:H19"/>
    <mergeCell ref="I15:I19"/>
    <mergeCell ref="J15:J19"/>
    <mergeCell ref="K15:K19"/>
    <mergeCell ref="F7:H7"/>
    <mergeCell ref="K7:L7"/>
    <mergeCell ref="A8:E8"/>
    <mergeCell ref="F8:H8"/>
    <mergeCell ref="K8:L8"/>
    <mergeCell ref="L33:L34"/>
    <mergeCell ref="A148:I149"/>
    <mergeCell ref="L148:L14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A14:L14"/>
    <mergeCell ref="N14:U14"/>
    <mergeCell ref="P15:U18"/>
    <mergeCell ref="A7:E7"/>
  </mergeCells>
  <conditionalFormatting sqref="A37:F42">
    <cfRule type="containsBlanks" dxfId="519" priority="19" stopIfTrue="1">
      <formula>LEN(TRIM(A37))=0</formula>
    </cfRule>
  </conditionalFormatting>
  <conditionalFormatting sqref="A152:F157">
    <cfRule type="containsBlanks" dxfId="518" priority="11" stopIfTrue="1">
      <formula>LEN(TRIM(A152))=0</formula>
    </cfRule>
  </conditionalFormatting>
  <conditionalFormatting sqref="B21:C32">
    <cfRule type="containsBlanks" dxfId="517" priority="21" stopIfTrue="1">
      <formula>LEN(TRIM(B21))=0</formula>
    </cfRule>
  </conditionalFormatting>
  <conditionalFormatting sqref="B136:C147">
    <cfRule type="containsBlanks" dxfId="516" priority="61" stopIfTrue="1">
      <formula>LEN(TRIM(B136))=0</formula>
    </cfRule>
  </conditionalFormatting>
  <conditionalFormatting sqref="D54:F55 H54:J55 D56:J58">
    <cfRule type="containsBlanks" dxfId="515" priority="79" stopIfTrue="1">
      <formula>LEN(TRIM(D54))=0</formula>
    </cfRule>
  </conditionalFormatting>
  <conditionalFormatting sqref="D169:F170">
    <cfRule type="containsBlanks" dxfId="514" priority="56" stopIfTrue="1">
      <formula>LEN(TRIM(D169))=0</formula>
    </cfRule>
  </conditionalFormatting>
  <conditionalFormatting sqref="D59:G65 D66:F67 D68:J69">
    <cfRule type="containsBlanks" dxfId="513" priority="78" stopIfTrue="1">
      <formula>LEN(TRIM(D59))=0</formula>
    </cfRule>
  </conditionalFormatting>
  <conditionalFormatting sqref="D70:G76 D77:F78 D79:J80">
    <cfRule type="containsBlanks" dxfId="512" priority="77" stopIfTrue="1">
      <formula>LEN(TRIM(D70))=0</formula>
    </cfRule>
  </conditionalFormatting>
  <conditionalFormatting sqref="D81:G87 D88:F89 D90:J91">
    <cfRule type="containsBlanks" dxfId="511" priority="76" stopIfTrue="1">
      <formula>LEN(TRIM(D81))=0</formula>
    </cfRule>
  </conditionalFormatting>
  <conditionalFormatting sqref="D162:G168">
    <cfRule type="containsBlanks" dxfId="510" priority="9" stopIfTrue="1">
      <formula>LEN(TRIM(D162))=0</formula>
    </cfRule>
  </conditionalFormatting>
  <conditionalFormatting sqref="D171:G174 D178:G180 D181:F182">
    <cfRule type="containsBlanks" dxfId="509" priority="55" stopIfTrue="1">
      <formula>LEN(TRIM(D171))=0</formula>
    </cfRule>
  </conditionalFormatting>
  <conditionalFormatting sqref="D183:G191 D192:F193">
    <cfRule type="containsBlanks" dxfId="508" priority="54" stopIfTrue="1">
      <formula>LEN(TRIM(D183))=0</formula>
    </cfRule>
  </conditionalFormatting>
  <conditionalFormatting sqref="D194:G202 D203:F204 D205:J206">
    <cfRule type="containsBlanks" dxfId="507" priority="53" stopIfTrue="1">
      <formula>LEN(TRIM(D194))=0</formula>
    </cfRule>
  </conditionalFormatting>
  <conditionalFormatting sqref="D47:J53">
    <cfRule type="containsBlanks" dxfId="506" priority="2" stopIfTrue="1">
      <formula>LEN(TRIM(D47))=0</formula>
    </cfRule>
  </conditionalFormatting>
  <conditionalFormatting sqref="D175:J177">
    <cfRule type="containsBlanks" dxfId="505" priority="1" stopIfTrue="1">
      <formula>LEN(TRIM(D175))=0</formula>
    </cfRule>
  </conditionalFormatting>
  <conditionalFormatting sqref="E21:E32">
    <cfRule type="containsBlanks" dxfId="504" priority="83" stopIfTrue="1">
      <formula>LEN(TRIM(E21))=0</formula>
    </cfRule>
  </conditionalFormatting>
  <conditionalFormatting sqref="E136:E147">
    <cfRule type="containsBlanks" dxfId="503" priority="60" stopIfTrue="1">
      <formula>LEN(TRIM(E136))=0</formula>
    </cfRule>
  </conditionalFormatting>
  <conditionalFormatting sqref="F5:H13">
    <cfRule type="containsBlanks" dxfId="502" priority="25" stopIfTrue="1">
      <formula>LEN(TRIM(F5))=0</formula>
    </cfRule>
  </conditionalFormatting>
  <conditionalFormatting sqref="F120:H128">
    <cfRule type="containsBlanks" dxfId="501" priority="14" stopIfTrue="1">
      <formula>LEN(TRIM(F120))=0</formula>
    </cfRule>
  </conditionalFormatting>
  <conditionalFormatting sqref="G38:G42">
    <cfRule type="containsBlanks" dxfId="500" priority="26" stopIfTrue="1">
      <formula>LEN(TRIM(G38))=0</formula>
    </cfRule>
  </conditionalFormatting>
  <conditionalFormatting sqref="H59:J67">
    <cfRule type="containsBlanks" dxfId="499" priority="38" stopIfTrue="1">
      <formula>LEN(TRIM(H59))=0</formula>
    </cfRule>
  </conditionalFormatting>
  <conditionalFormatting sqref="H70:J78">
    <cfRule type="containsBlanks" dxfId="498" priority="37" stopIfTrue="1">
      <formula>LEN(TRIM(H70))=0</formula>
    </cfRule>
  </conditionalFormatting>
  <conditionalFormatting sqref="H81:J89">
    <cfRule type="containsBlanks" dxfId="497" priority="36" stopIfTrue="1">
      <formula>LEN(TRIM(H81))=0</formula>
    </cfRule>
  </conditionalFormatting>
  <conditionalFormatting sqref="H162:J174 H178:J204">
    <cfRule type="containsBlanks" dxfId="496" priority="5" stopIfTrue="1">
      <formula>LEN(TRIM(H162))=0</formula>
    </cfRule>
  </conditionalFormatting>
  <conditionalFormatting sqref="K5:L13">
    <cfRule type="containsBlanks" dxfId="495" priority="23" stopIfTrue="1">
      <formula>LEN(TRIM(K5))=0</formula>
    </cfRule>
  </conditionalFormatting>
  <conditionalFormatting sqref="K120:L128">
    <cfRule type="containsBlanks" dxfId="494" priority="13" stopIfTrue="1">
      <formula>LEN(TRIM(K120))=0</formula>
    </cfRule>
  </conditionalFormatting>
  <conditionalFormatting sqref="L47:L91">
    <cfRule type="containsBlanks" dxfId="493" priority="15" stopIfTrue="1">
      <formula>LEN(TRIM(L47))=0</formula>
    </cfRule>
  </conditionalFormatting>
  <conditionalFormatting sqref="L162:L206">
    <cfRule type="containsBlanks" dxfId="492" priority="8" stopIfTrue="1">
      <formula>LEN(TRIM(L162))=0</formula>
    </cfRule>
  </conditionalFormatting>
  <conditionalFormatting sqref="O163:O228">
    <cfRule type="containsBlanks" dxfId="491" priority="40" stopIfTrue="1">
      <formula>LEN(TRIM(O163))=0</formula>
    </cfRule>
  </conditionalFormatting>
  <conditionalFormatting sqref="O47:Q51 O52:O113">
    <cfRule type="containsBlanks" dxfId="490" priority="75" stopIfTrue="1">
      <formula>LEN(TRIM(O47))=0</formula>
    </cfRule>
  </conditionalFormatting>
  <conditionalFormatting sqref="O162:Q162">
    <cfRule type="containsBlanks" dxfId="489" priority="51" stopIfTrue="1">
      <formula>LEN(TRIM(O162))=0</formula>
    </cfRule>
  </conditionalFormatting>
  <conditionalFormatting sqref="P52:Q91">
    <cfRule type="containsBlanks" dxfId="488" priority="66" stopIfTrue="1">
      <formula>LEN(TRIM(P52))=0</formula>
    </cfRule>
  </conditionalFormatting>
  <conditionalFormatting sqref="P163:Q206">
    <cfRule type="containsBlanks" dxfId="487" priority="42" stopIfTrue="1">
      <formula>LEN(TRIM(P163))=0</formula>
    </cfRule>
  </conditionalFormatting>
  <dataValidations count="3">
    <dataValidation type="list" showInputMessage="1" showErrorMessage="1" sqref="H218:H226 H185:H193 H47:H67 H196:H204 H103:H111 H81:H89 H70:H78 H92:H100 H207:H215 H165:H182" xr:uid="{777FAC3A-FFB2-4C51-A588-FABBABB46888}">
      <formula1>$V$3:$V$17</formula1>
    </dataValidation>
    <dataValidation type="list" showInputMessage="1" showErrorMessage="1" sqref="H68:H69 H79:H80 H90:H91 H101:H102 H112:H113 H216:H217 H227:H228 H205:H206 H183:H184 H194:H195" xr:uid="{EE9D9D70-7E2D-4EAC-9EEA-38526564A14E}">
      <formula1>$V$3:$V$5</formula1>
    </dataValidation>
    <dataValidation type="list" showInputMessage="1" showErrorMessage="1" sqref="H162:H164" xr:uid="{F3E7D51B-2917-4979-B6D2-0CDD65EC6455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>
    <outlinePr summaryBelow="0"/>
    <pageSetUpPr fitToPage="1"/>
  </sheetPr>
  <dimension ref="A1:AB229"/>
  <sheetViews>
    <sheetView topLeftCell="A155" zoomScale="70" zoomScaleNormal="70" workbookViewId="0">
      <selection activeCell="G157" sqref="G157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22693.333333333336</v>
      </c>
      <c r="H3" s="93">
        <f>SUM(K21:K32)+SUM(K136:K147)</f>
        <v>18374</v>
      </c>
      <c r="I3" s="14" t="s">
        <v>56</v>
      </c>
      <c r="J3" s="95">
        <v>4000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 t="s">
        <v>223</v>
      </c>
      <c r="G5" s="270"/>
      <c r="H5" s="271"/>
      <c r="I5" s="272" t="s">
        <v>73</v>
      </c>
      <c r="J5" s="273"/>
      <c r="K5" s="269" t="s">
        <v>301</v>
      </c>
      <c r="L5" s="274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186" t="s">
        <v>7</v>
      </c>
      <c r="B6" s="187"/>
      <c r="C6" s="187"/>
      <c r="D6" s="187"/>
      <c r="E6" s="193"/>
      <c r="F6" s="281" t="s">
        <v>101</v>
      </c>
      <c r="G6" s="254"/>
      <c r="H6" s="255"/>
      <c r="I6" s="272" t="s">
        <v>54</v>
      </c>
      <c r="J6" s="273"/>
      <c r="K6" s="281" t="s">
        <v>386</v>
      </c>
      <c r="L6" s="282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 t="s">
        <v>160</v>
      </c>
      <c r="G7" s="254"/>
      <c r="H7" s="255"/>
      <c r="I7" s="186" t="s">
        <v>53</v>
      </c>
      <c r="J7" s="193"/>
      <c r="K7" s="281" t="s">
        <v>244</v>
      </c>
      <c r="L7" s="282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253" t="s">
        <v>241</v>
      </c>
      <c r="G8" s="254"/>
      <c r="H8" s="255"/>
      <c r="I8" s="186" t="s">
        <v>75</v>
      </c>
      <c r="J8" s="193"/>
      <c r="K8" s="256" t="s">
        <v>302</v>
      </c>
      <c r="L8" s="256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300" t="s">
        <v>114</v>
      </c>
      <c r="G9" s="301"/>
      <c r="H9" s="302"/>
      <c r="I9" s="186"/>
      <c r="J9" s="193"/>
      <c r="K9" s="256"/>
      <c r="L9" s="256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243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243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2"/>
    </row>
    <row r="21" spans="1:24" ht="17.25" customHeight="1">
      <c r="A21" s="307" t="str">
        <f>A37</f>
        <v>Груша Баринофф</v>
      </c>
      <c r="B21" s="326">
        <v>0.33333333333333331</v>
      </c>
      <c r="C21" s="326">
        <v>0.83333333333333337</v>
      </c>
      <c r="D21" s="322">
        <f>(C21-B21+(C21&lt;B21))*24*60</f>
        <v>720</v>
      </c>
      <c r="E21" s="328">
        <v>3700</v>
      </c>
      <c r="F21" s="330">
        <f>IF(E21=0,0,(F37/J3*60))</f>
        <v>37.935000000000002</v>
      </c>
      <c r="G21" s="320">
        <f>IF($K21=0,0,(K21*100)/(D21*$J$3/60))</f>
        <v>5.2687499999999998</v>
      </c>
      <c r="H21" s="330">
        <f>P19+P26</f>
        <v>678</v>
      </c>
      <c r="I21" s="320">
        <f>D21-F21-P27</f>
        <v>-5.9349999999999454</v>
      </c>
      <c r="J21" s="322">
        <f>(D21-H21)/60*E21</f>
        <v>2590</v>
      </c>
      <c r="K21" s="324">
        <f>F37</f>
        <v>2529</v>
      </c>
      <c r="L21" s="66">
        <f>IF($K21=0,0,K21/J21)</f>
        <v>0.97644787644787645</v>
      </c>
      <c r="N21" s="181" t="s">
        <v>19</v>
      </c>
      <c r="O21" s="181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-61</v>
      </c>
      <c r="N22" s="181" t="s">
        <v>20</v>
      </c>
      <c r="O22" s="18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2"/>
      <c r="X22" s="192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181" t="s">
        <v>27</v>
      </c>
      <c r="O23" s="181"/>
      <c r="P23" s="70">
        <f>SUM(W46:W57)</f>
        <v>9.9999999999999645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9.9999999999999645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435.00000000000006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435.00000000000006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688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688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 t="str">
        <f>A42</f>
        <v>Вишня Баринофф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0.97644787644787645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2590</v>
      </c>
      <c r="K34" s="168">
        <f>K21+K23+K25+K27+K29+K31</f>
        <v>2529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 t="s">
        <v>387</v>
      </c>
      <c r="B37" s="352"/>
      <c r="C37" s="352"/>
      <c r="D37" s="352"/>
      <c r="E37" s="353"/>
      <c r="F37" s="15">
        <v>2529</v>
      </c>
      <c r="G37" s="146">
        <v>2016</v>
      </c>
      <c r="H37" s="1"/>
      <c r="I37" s="2"/>
      <c r="J37" s="3"/>
      <c r="K37" s="67">
        <f>G37</f>
        <v>2016</v>
      </c>
      <c r="L37" s="16"/>
      <c r="M37" s="28"/>
      <c r="V37" s="192"/>
      <c r="W37" s="192"/>
      <c r="X37" s="192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2"/>
      <c r="W38" s="192"/>
      <c r="X38" s="192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 t="s">
        <v>381</v>
      </c>
      <c r="B42" s="361"/>
      <c r="C42" s="361"/>
      <c r="D42" s="361"/>
      <c r="E42" s="362"/>
      <c r="F42" s="140"/>
      <c r="G42" s="140">
        <v>3342</v>
      </c>
      <c r="H42" s="4"/>
      <c r="I42" s="5"/>
      <c r="J42" s="6"/>
      <c r="K42" s="67">
        <f t="shared" si="2"/>
        <v>3342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5358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Груша Баринофф</v>
      </c>
      <c r="B47" s="77">
        <f>B21</f>
        <v>0.33333333333333331</v>
      </c>
      <c r="C47" s="77">
        <f>B47+1/24</f>
        <v>0.375</v>
      </c>
      <c r="D47" s="30"/>
      <c r="E47" s="177"/>
      <c r="F47" s="389" t="s">
        <v>121</v>
      </c>
      <c r="G47" s="390"/>
      <c r="H47" s="31" t="s">
        <v>45</v>
      </c>
      <c r="I47" s="32">
        <v>0.33333333333333331</v>
      </c>
      <c r="J47" s="32">
        <v>0.4916666666666667</v>
      </c>
      <c r="K47" s="83">
        <f>(J47-I47+(J47&lt;I47))*24*60</f>
        <v>228.00000000000006</v>
      </c>
      <c r="L47" s="391"/>
      <c r="M47" s="392"/>
      <c r="N47" s="393"/>
      <c r="O47" s="90" t="str">
        <f t="shared" ref="O47:O110" si="3">IF(H47=$V$5,$F$7,"")</f>
        <v/>
      </c>
      <c r="P47" s="177"/>
      <c r="Q47" s="34"/>
      <c r="R47" s="20"/>
      <c r="S47" s="87">
        <f>IF($H47="ПЛАНОВЫЕ",$K47,0)</f>
        <v>228.00000000000006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0.375</v>
      </c>
      <c r="C48" s="78">
        <f>B48+1/24</f>
        <v>0.41666666666666669</v>
      </c>
      <c r="D48" s="37"/>
      <c r="E48" s="176"/>
      <c r="F48" s="394" t="s">
        <v>248</v>
      </c>
      <c r="G48" s="395"/>
      <c r="H48" s="38" t="s">
        <v>45</v>
      </c>
      <c r="I48" s="39">
        <v>0.4916666666666667</v>
      </c>
      <c r="J48" s="39">
        <v>0.50208333333333333</v>
      </c>
      <c r="K48" s="84">
        <f t="shared" ref="K48:K111" si="4">(J48-I48+(J48&lt;I48))*24*60</f>
        <v>14.999999999999947</v>
      </c>
      <c r="L48" s="396"/>
      <c r="M48" s="397"/>
      <c r="N48" s="398"/>
      <c r="O48" s="91" t="str">
        <f t="shared" si="3"/>
        <v/>
      </c>
      <c r="P48" s="176"/>
      <c r="Q48" s="41"/>
      <c r="R48" s="20"/>
      <c r="S48" s="87">
        <f t="shared" ref="S48:S111" si="5">IF($H48="ПЛАНОВЫЕ",$K48,0)</f>
        <v>14.999999999999947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76"/>
      <c r="F49" s="399" t="s">
        <v>303</v>
      </c>
      <c r="G49" s="399"/>
      <c r="H49" s="38" t="s">
        <v>48</v>
      </c>
      <c r="I49" s="39">
        <v>0.50208333333333333</v>
      </c>
      <c r="J49" s="39">
        <v>0.50902777777777775</v>
      </c>
      <c r="K49" s="84">
        <f t="shared" si="4"/>
        <v>9.9999999999999645</v>
      </c>
      <c r="L49" s="396"/>
      <c r="M49" s="397"/>
      <c r="N49" s="398"/>
      <c r="O49" s="91" t="str">
        <f t="shared" si="3"/>
        <v/>
      </c>
      <c r="P49" s="176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9.9999999999999645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0.45833333333333337</v>
      </c>
      <c r="C50" s="78">
        <f t="shared" si="14"/>
        <v>0.5</v>
      </c>
      <c r="D50" s="37"/>
      <c r="E50" s="176"/>
      <c r="F50" s="399" t="s">
        <v>121</v>
      </c>
      <c r="G50" s="399"/>
      <c r="H50" s="38" t="s">
        <v>51</v>
      </c>
      <c r="I50" s="39">
        <v>0.53125</v>
      </c>
      <c r="J50" s="39">
        <v>0.77430555555555547</v>
      </c>
      <c r="K50" s="84">
        <f t="shared" si="4"/>
        <v>349.99999999999989</v>
      </c>
      <c r="L50" s="396"/>
      <c r="M50" s="397"/>
      <c r="N50" s="398"/>
      <c r="O50" s="91" t="str">
        <f t="shared" si="3"/>
        <v/>
      </c>
      <c r="P50" s="176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349.99999999999989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176"/>
      <c r="F51" s="399" t="s">
        <v>246</v>
      </c>
      <c r="G51" s="399"/>
      <c r="H51" s="38" t="s">
        <v>51</v>
      </c>
      <c r="I51" s="39">
        <v>0.77430555555555547</v>
      </c>
      <c r="J51" s="39">
        <v>0.83333333333333337</v>
      </c>
      <c r="K51" s="84">
        <f t="shared" si="4"/>
        <v>85.000000000000171</v>
      </c>
      <c r="L51" s="396"/>
      <c r="M51" s="397"/>
      <c r="N51" s="398"/>
      <c r="O51" s="91" t="str">
        <f t="shared" si="3"/>
        <v/>
      </c>
      <c r="P51" s="176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85.000000000000171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176"/>
      <c r="F52" s="399"/>
      <c r="G52" s="399"/>
      <c r="H52" s="38"/>
      <c r="I52" s="39"/>
      <c r="J52" s="39"/>
      <c r="K52" s="84">
        <f t="shared" si="4"/>
        <v>0</v>
      </c>
      <c r="L52" s="396"/>
      <c r="M52" s="397"/>
      <c r="N52" s="398"/>
      <c r="O52" s="91" t="str">
        <f t="shared" si="3"/>
        <v/>
      </c>
      <c r="P52" s="176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 t="s">
        <v>388</v>
      </c>
      <c r="G53" s="399"/>
      <c r="H53" s="38"/>
      <c r="I53" s="39"/>
      <c r="J53" s="39"/>
      <c r="K53" s="84">
        <f t="shared" si="4"/>
        <v>0</v>
      </c>
      <c r="L53" s="396"/>
      <c r="M53" s="397"/>
      <c r="N53" s="398"/>
      <c r="O53" s="91" t="str">
        <f t="shared" si="3"/>
        <v/>
      </c>
      <c r="P53" s="176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4"/>
      <c r="G54" s="395"/>
      <c r="H54" s="38"/>
      <c r="I54" s="39"/>
      <c r="J54" s="39"/>
      <c r="K54" s="84">
        <f t="shared" si="4"/>
        <v>0</v>
      </c>
      <c r="L54" s="396"/>
      <c r="M54" s="397"/>
      <c r="N54" s="398"/>
      <c r="O54" s="91" t="str">
        <f t="shared" si="3"/>
        <v/>
      </c>
      <c r="P54" s="17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4"/>
      <c r="G55" s="395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177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176"/>
      <c r="F60" s="394"/>
      <c r="G60" s="395"/>
      <c r="H60" s="38"/>
      <c r="I60" s="39"/>
      <c r="J60" s="39"/>
      <c r="K60" s="84">
        <f t="shared" si="4"/>
        <v>0</v>
      </c>
      <c r="L60" s="396"/>
      <c r="M60" s="397"/>
      <c r="N60" s="398"/>
      <c r="O60" s="91" t="str">
        <f t="shared" si="3"/>
        <v/>
      </c>
      <c r="P60" s="176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76"/>
      <c r="F61" s="399"/>
      <c r="G61" s="399"/>
      <c r="H61" s="38"/>
      <c r="I61" s="39"/>
      <c r="J61" s="39"/>
      <c r="K61" s="84">
        <f t="shared" si="4"/>
        <v>0</v>
      </c>
      <c r="L61" s="396"/>
      <c r="M61" s="397"/>
      <c r="N61" s="398"/>
      <c r="O61" s="91" t="str">
        <f t="shared" si="3"/>
        <v/>
      </c>
      <c r="P61" s="176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176"/>
      <c r="F62" s="399"/>
      <c r="G62" s="399"/>
      <c r="H62" s="38"/>
      <c r="I62" s="39"/>
      <c r="J62" s="39"/>
      <c r="K62" s="84">
        <f t="shared" si="4"/>
        <v>0</v>
      </c>
      <c r="L62" s="396"/>
      <c r="M62" s="397"/>
      <c r="N62" s="398"/>
      <c r="O62" s="91" t="str">
        <f t="shared" si="3"/>
        <v/>
      </c>
      <c r="P62" s="176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176"/>
      <c r="F63" s="399"/>
      <c r="G63" s="399"/>
      <c r="H63" s="38"/>
      <c r="I63" s="39"/>
      <c r="J63" s="39"/>
      <c r="K63" s="84">
        <f t="shared" si="4"/>
        <v>0</v>
      </c>
      <c r="L63" s="396"/>
      <c r="M63" s="397"/>
      <c r="N63" s="398"/>
      <c r="O63" s="91" t="str">
        <f t="shared" si="3"/>
        <v/>
      </c>
      <c r="P63" s="176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176"/>
      <c r="F64" s="399"/>
      <c r="G64" s="399"/>
      <c r="H64" s="38"/>
      <c r="I64" s="39"/>
      <c r="J64" s="39"/>
      <c r="K64" s="84">
        <f t="shared" si="4"/>
        <v>0</v>
      </c>
      <c r="L64" s="396"/>
      <c r="M64" s="397"/>
      <c r="N64" s="398"/>
      <c r="O64" s="91" t="str">
        <f t="shared" si="3"/>
        <v/>
      </c>
      <c r="P64" s="17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84">
        <f t="shared" si="4"/>
        <v>0</v>
      </c>
      <c r="L65" s="396"/>
      <c r="M65" s="397"/>
      <c r="N65" s="398"/>
      <c r="O65" s="91" t="str">
        <f t="shared" si="3"/>
        <v/>
      </c>
      <c r="P65" s="176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84">
        <f t="shared" si="4"/>
        <v>0</v>
      </c>
      <c r="L66" s="396"/>
      <c r="M66" s="397"/>
      <c r="N66" s="398"/>
      <c r="O66" s="91" t="str">
        <f t="shared" si="3"/>
        <v/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77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 t="str">
        <f>A42</f>
        <v>Вишня Баринофф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243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9.9999999999999645</v>
      </c>
      <c r="X114" s="88">
        <f t="shared" si="22"/>
        <v>0</v>
      </c>
      <c r="Y114" s="88">
        <f t="shared" si="22"/>
        <v>0</v>
      </c>
      <c r="Z114" s="88">
        <f t="shared" si="22"/>
        <v>435.00000000000006</v>
      </c>
      <c r="AA114" s="89">
        <f>SUM(S114:Z114)</f>
        <v>688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3700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156</v>
      </c>
      <c r="G120" s="270"/>
      <c r="H120" s="271"/>
      <c r="I120" s="272" t="s">
        <v>73</v>
      </c>
      <c r="J120" s="273"/>
      <c r="K120" s="269" t="s">
        <v>231</v>
      </c>
      <c r="L120" s="274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186" t="s">
        <v>7</v>
      </c>
      <c r="B121" s="187"/>
      <c r="C121" s="187"/>
      <c r="D121" s="187"/>
      <c r="E121" s="187"/>
      <c r="F121" s="281" t="s">
        <v>158</v>
      </c>
      <c r="G121" s="254"/>
      <c r="H121" s="255"/>
      <c r="I121" s="272" t="s">
        <v>54</v>
      </c>
      <c r="J121" s="273"/>
      <c r="K121" s="281" t="s">
        <v>159</v>
      </c>
      <c r="L121" s="282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/>
      <c r="G122" s="254"/>
      <c r="H122" s="255"/>
      <c r="I122" s="208" t="s">
        <v>53</v>
      </c>
      <c r="J122" s="209"/>
      <c r="K122" s="281" t="s">
        <v>161</v>
      </c>
      <c r="L122" s="282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 t="s">
        <v>159</v>
      </c>
      <c r="G123" s="256"/>
      <c r="H123" s="420"/>
      <c r="I123" s="208" t="s">
        <v>75</v>
      </c>
      <c r="J123" s="209"/>
      <c r="K123" s="256" t="s">
        <v>162</v>
      </c>
      <c r="L123" s="256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 t="s">
        <v>163</v>
      </c>
      <c r="G124" s="423"/>
      <c r="H124" s="424"/>
      <c r="I124" s="208"/>
      <c r="J124" s="209"/>
      <c r="K124" s="256"/>
      <c r="L124" s="256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244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244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 t="str">
        <f>A152</f>
        <v>Груша Баринофф 1,0</v>
      </c>
      <c r="B136" s="326">
        <v>0.83333333333333337</v>
      </c>
      <c r="C136" s="326">
        <v>0.33333333333333331</v>
      </c>
      <c r="D136" s="322">
        <f>(C136-B136+(C136&lt;B136))*24*60</f>
        <v>720</v>
      </c>
      <c r="E136" s="328">
        <v>3700</v>
      </c>
      <c r="F136" s="330">
        <f>IF(E136=0,0,(F152/J118*60))</f>
        <v>256.94594594594594</v>
      </c>
      <c r="G136" s="320">
        <f>IF($K136=0,0,(K136*100)/(D136*$J$3/60))</f>
        <v>33.010416666666664</v>
      </c>
      <c r="H136" s="330">
        <f>P134+P141</f>
        <v>393.99999999999994</v>
      </c>
      <c r="I136" s="320">
        <f>D136-F136-P142</f>
        <v>59.05405405405412</v>
      </c>
      <c r="J136" s="322">
        <f>(D136-H136)/60*E136</f>
        <v>20103.333333333336</v>
      </c>
      <c r="K136" s="426">
        <f>F152</f>
        <v>15845</v>
      </c>
      <c r="L136" s="66">
        <f>IF($K136=0,0,K136/J136)</f>
        <v>0.78817774830044762</v>
      </c>
      <c r="N136" s="181" t="s">
        <v>19</v>
      </c>
      <c r="O136" s="181"/>
      <c r="P136" s="70">
        <f>SUM(U161:U172)</f>
        <v>10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10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-4258.3333333333358</v>
      </c>
      <c r="N137" s="181" t="s">
        <v>20</v>
      </c>
      <c r="O137" s="181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2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149.99999999999994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149.99999999999994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403.99999999999994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403.99999999999994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0.78817774830044762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20103.333333333336</v>
      </c>
      <c r="K149" s="168">
        <f>K136+K138+K140+K142+K144+K146</f>
        <v>15845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429" t="s">
        <v>389</v>
      </c>
      <c r="B152" s="430"/>
      <c r="C152" s="430"/>
      <c r="D152" s="430"/>
      <c r="E152" s="431"/>
      <c r="F152" s="15">
        <v>15845</v>
      </c>
      <c r="G152" s="146">
        <v>16038</v>
      </c>
      <c r="H152" s="1"/>
      <c r="I152" s="2"/>
      <c r="J152" s="3"/>
      <c r="K152" s="67">
        <f>G152</f>
        <v>16038</v>
      </c>
      <c r="L152" s="16"/>
      <c r="M152" s="28"/>
      <c r="V152" s="192"/>
      <c r="W152" s="192"/>
      <c r="X152" s="192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16038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Груша Баринофф 1,0</v>
      </c>
      <c r="B162" s="77">
        <f>B136</f>
        <v>0.83333333333333337</v>
      </c>
      <c r="C162" s="77">
        <f>B162+1/24</f>
        <v>0.875</v>
      </c>
      <c r="D162" s="30"/>
      <c r="E162" s="177"/>
      <c r="F162" s="389" t="s">
        <v>246</v>
      </c>
      <c r="G162" s="390"/>
      <c r="H162" s="38" t="s">
        <v>51</v>
      </c>
      <c r="I162" s="32">
        <v>0.83333333333333337</v>
      </c>
      <c r="J162" s="32">
        <v>0.9375</v>
      </c>
      <c r="K162" s="83">
        <f>(J162-I162+(J162&lt;I162))*24*60</f>
        <v>149.99999999999994</v>
      </c>
      <c r="L162" s="391" t="s">
        <v>390</v>
      </c>
      <c r="M162" s="392"/>
      <c r="N162" s="393"/>
      <c r="O162" s="90" t="str">
        <f t="shared" ref="O162:O206" si="26">IF(H162=$V$5,$F$122,"")</f>
        <v/>
      </c>
      <c r="P162" s="177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149.99999999999994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176"/>
      <c r="F163" s="394" t="s">
        <v>383</v>
      </c>
      <c r="G163" s="395"/>
      <c r="H163" s="38" t="s">
        <v>45</v>
      </c>
      <c r="I163" s="39">
        <v>0.9375</v>
      </c>
      <c r="J163" s="39">
        <v>0.96111111111111114</v>
      </c>
      <c r="K163" s="84">
        <f t="shared" ref="K163:K226" si="27">(J163-I163+(J163&lt;I163))*24*60</f>
        <v>34.000000000000043</v>
      </c>
      <c r="L163" s="396"/>
      <c r="M163" s="397"/>
      <c r="N163" s="398"/>
      <c r="O163" s="91" t="str">
        <f t="shared" si="26"/>
        <v/>
      </c>
      <c r="P163" s="176"/>
      <c r="Q163" s="41"/>
      <c r="R163" s="20"/>
      <c r="S163" s="87">
        <f t="shared" ref="S163:S226" si="28">IF($H163="ПЛАНОВЫЕ",$K163,0)</f>
        <v>34.000000000000043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76"/>
      <c r="F164" s="399" t="s">
        <v>228</v>
      </c>
      <c r="G164" s="399"/>
      <c r="H164" s="38" t="s">
        <v>46</v>
      </c>
      <c r="I164" s="39">
        <v>2.0833333333333332E-2</v>
      </c>
      <c r="J164" s="39">
        <v>2.7777777777777776E-2</v>
      </c>
      <c r="K164" s="84">
        <f t="shared" si="27"/>
        <v>10</v>
      </c>
      <c r="L164" s="396" t="s">
        <v>391</v>
      </c>
      <c r="M164" s="397"/>
      <c r="N164" s="398"/>
      <c r="O164" s="91">
        <f t="shared" si="26"/>
        <v>0</v>
      </c>
      <c r="P164" s="176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10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76"/>
      <c r="F165" s="399" t="s">
        <v>246</v>
      </c>
      <c r="G165" s="399"/>
      <c r="H165" s="38" t="s">
        <v>45</v>
      </c>
      <c r="I165" s="39">
        <v>0.1875</v>
      </c>
      <c r="J165" s="39">
        <v>0.33333333333333331</v>
      </c>
      <c r="K165" s="84">
        <f t="shared" si="27"/>
        <v>209.99999999999997</v>
      </c>
      <c r="L165" s="396" t="s">
        <v>176</v>
      </c>
      <c r="M165" s="397"/>
      <c r="N165" s="398"/>
      <c r="O165" s="91" t="str">
        <f t="shared" si="26"/>
        <v/>
      </c>
      <c r="P165" s="176"/>
      <c r="Q165" s="41"/>
      <c r="R165" s="20"/>
      <c r="S165" s="87">
        <f t="shared" si="28"/>
        <v>209.99999999999997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76"/>
      <c r="F166" s="399"/>
      <c r="G166" s="399"/>
      <c r="H166" s="38"/>
      <c r="I166" s="39"/>
      <c r="J166" s="39"/>
      <c r="K166" s="84">
        <f t="shared" si="27"/>
        <v>0</v>
      </c>
      <c r="L166" s="396"/>
      <c r="M166" s="397"/>
      <c r="N166" s="398"/>
      <c r="O166" s="91" t="str">
        <f t="shared" si="26"/>
        <v/>
      </c>
      <c r="P166" s="176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76"/>
      <c r="F167" s="399"/>
      <c r="G167" s="399"/>
      <c r="H167" s="38"/>
      <c r="I167" s="39"/>
      <c r="J167" s="39"/>
      <c r="K167" s="84">
        <f t="shared" si="27"/>
        <v>0</v>
      </c>
      <c r="L167" s="396"/>
      <c r="M167" s="397"/>
      <c r="N167" s="398"/>
      <c r="O167" s="91" t="str">
        <f t="shared" si="26"/>
        <v/>
      </c>
      <c r="P167" s="176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/>
      <c r="G168" s="399"/>
      <c r="H168" s="38"/>
      <c r="I168" s="39"/>
      <c r="J168" s="39"/>
      <c r="K168" s="84">
        <f t="shared" si="27"/>
        <v>0</v>
      </c>
      <c r="L168" s="396"/>
      <c r="M168" s="397"/>
      <c r="N168" s="398"/>
      <c r="O168" s="91" t="str">
        <f t="shared" si="26"/>
        <v/>
      </c>
      <c r="P168" s="176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/>
      <c r="G169" s="395"/>
      <c r="H169" s="38"/>
      <c r="I169" s="39"/>
      <c r="J169" s="39"/>
      <c r="K169" s="84">
        <f t="shared" si="27"/>
        <v>0</v>
      </c>
      <c r="L169" s="396"/>
      <c r="M169" s="397"/>
      <c r="N169" s="398"/>
      <c r="O169" s="91" t="str">
        <f t="shared" si="26"/>
        <v/>
      </c>
      <c r="P169" s="17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177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176"/>
      <c r="F175" s="394"/>
      <c r="G175" s="395"/>
      <c r="H175" s="38"/>
      <c r="I175" s="39"/>
      <c r="J175" s="39"/>
      <c r="K175" s="84">
        <f t="shared" si="27"/>
        <v>0</v>
      </c>
      <c r="L175" s="396"/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76"/>
      <c r="F176" s="399"/>
      <c r="G176" s="399"/>
      <c r="H176" s="38"/>
      <c r="I176" s="39"/>
      <c r="J176" s="39"/>
      <c r="K176" s="84">
        <f t="shared" si="27"/>
        <v>0</v>
      </c>
      <c r="L176" s="396"/>
      <c r="M176" s="397"/>
      <c r="N176" s="398"/>
      <c r="O176" s="91" t="str">
        <f t="shared" si="26"/>
        <v/>
      </c>
      <c r="P176" s="176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176"/>
      <c r="F177" s="399"/>
      <c r="G177" s="399"/>
      <c r="H177" s="38"/>
      <c r="I177" s="39"/>
      <c r="J177" s="39"/>
      <c r="K177" s="84">
        <f t="shared" si="27"/>
        <v>0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176"/>
      <c r="F178" s="399"/>
      <c r="G178" s="399"/>
      <c r="H178" s="38"/>
      <c r="I178" s="39"/>
      <c r="J178" s="39"/>
      <c r="K178" s="84">
        <f t="shared" si="27"/>
        <v>0</v>
      </c>
      <c r="L178" s="396"/>
      <c r="M178" s="397"/>
      <c r="N178" s="398"/>
      <c r="O178" s="91" t="str">
        <f t="shared" si="26"/>
        <v/>
      </c>
      <c r="P178" s="176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176"/>
      <c r="F179" s="399"/>
      <c r="G179" s="399"/>
      <c r="H179" s="38"/>
      <c r="I179" s="39"/>
      <c r="J179" s="39"/>
      <c r="K179" s="84">
        <f t="shared" si="27"/>
        <v>0</v>
      </c>
      <c r="L179" s="396"/>
      <c r="M179" s="397"/>
      <c r="N179" s="398"/>
      <c r="O179" s="91" t="str">
        <f t="shared" si="26"/>
        <v/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84">
        <f t="shared" si="27"/>
        <v>0</v>
      </c>
      <c r="L180" s="396"/>
      <c r="M180" s="397"/>
      <c r="N180" s="398"/>
      <c r="O180" s="91" t="str">
        <f t="shared" si="26"/>
        <v/>
      </c>
      <c r="P180" s="17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244</v>
      </c>
      <c r="T229" s="88">
        <f t="shared" si="45"/>
        <v>0</v>
      </c>
      <c r="U229" s="88">
        <f t="shared" si="45"/>
        <v>10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149.99999999999994</v>
      </c>
      <c r="AA229" s="89">
        <f>SUM(S229:Z229)</f>
        <v>403.99999999999994</v>
      </c>
      <c r="AB229" s="35"/>
    </row>
  </sheetData>
  <customSheetViews>
    <customSheetView guid="{37036B61-4D89-4D9A-BB9E-9EE85ACB2295}" scale="80" fitToPage="1" hiddenRows="1" topLeftCell="A132">
      <selection activeCell="F165" sqref="F165:G165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32">
      <selection activeCell="F165" sqref="F165:G165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32">
      <selection activeCell="F165" sqref="F165:G165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486" priority="17" stopIfTrue="1">
      <formula>LEN(TRIM(A37))=0</formula>
    </cfRule>
  </conditionalFormatting>
  <conditionalFormatting sqref="A152:F157">
    <cfRule type="containsBlanks" dxfId="485" priority="9" stopIfTrue="1">
      <formula>LEN(TRIM(A152))=0</formula>
    </cfRule>
  </conditionalFormatting>
  <conditionalFormatting sqref="B21:C32">
    <cfRule type="containsBlanks" dxfId="484" priority="19" stopIfTrue="1">
      <formula>LEN(TRIM(B21))=0</formula>
    </cfRule>
  </conditionalFormatting>
  <conditionalFormatting sqref="B136:C147">
    <cfRule type="containsBlanks" dxfId="483" priority="59" stopIfTrue="1">
      <formula>LEN(TRIM(B136))=0</formula>
    </cfRule>
  </conditionalFormatting>
  <conditionalFormatting sqref="D54:F55 H54:J55 D56:J58">
    <cfRule type="containsBlanks" dxfId="482" priority="77" stopIfTrue="1">
      <formula>LEN(TRIM(D54))=0</formula>
    </cfRule>
  </conditionalFormatting>
  <conditionalFormatting sqref="D169:F170">
    <cfRule type="containsBlanks" dxfId="481" priority="54" stopIfTrue="1">
      <formula>LEN(TRIM(D169))=0</formula>
    </cfRule>
  </conditionalFormatting>
  <conditionalFormatting sqref="D59:G65 D66:F67 D68:J69">
    <cfRule type="containsBlanks" dxfId="480" priority="76" stopIfTrue="1">
      <formula>LEN(TRIM(D59))=0</formula>
    </cfRule>
  </conditionalFormatting>
  <conditionalFormatting sqref="D70:G76 D77:F78 D79:J80">
    <cfRule type="containsBlanks" dxfId="479" priority="75" stopIfTrue="1">
      <formula>LEN(TRIM(D70))=0</formula>
    </cfRule>
  </conditionalFormatting>
  <conditionalFormatting sqref="D81:G87 D88:F89 D90:J91">
    <cfRule type="containsBlanks" dxfId="478" priority="74" stopIfTrue="1">
      <formula>LEN(TRIM(D81))=0</formula>
    </cfRule>
  </conditionalFormatting>
  <conditionalFormatting sqref="D162:G168">
    <cfRule type="containsBlanks" dxfId="477" priority="7" stopIfTrue="1">
      <formula>LEN(TRIM(D162))=0</formula>
    </cfRule>
  </conditionalFormatting>
  <conditionalFormatting sqref="D171:G180 D181:F182">
    <cfRule type="containsBlanks" dxfId="476" priority="53" stopIfTrue="1">
      <formula>LEN(TRIM(D171))=0</formula>
    </cfRule>
  </conditionalFormatting>
  <conditionalFormatting sqref="D183:G191 D192:F193">
    <cfRule type="containsBlanks" dxfId="475" priority="52" stopIfTrue="1">
      <formula>LEN(TRIM(D183))=0</formula>
    </cfRule>
  </conditionalFormatting>
  <conditionalFormatting sqref="D194:G202 D203:F204 D205:J206">
    <cfRule type="containsBlanks" dxfId="474" priority="51" stopIfTrue="1">
      <formula>LEN(TRIM(D194))=0</formula>
    </cfRule>
  </conditionalFormatting>
  <conditionalFormatting sqref="D47:J53">
    <cfRule type="containsBlanks" dxfId="473" priority="15" stopIfTrue="1">
      <formula>LEN(TRIM(D47))=0</formula>
    </cfRule>
  </conditionalFormatting>
  <conditionalFormatting sqref="E21:E32">
    <cfRule type="containsBlanks" dxfId="472" priority="81" stopIfTrue="1">
      <formula>LEN(TRIM(E21))=0</formula>
    </cfRule>
  </conditionalFormatting>
  <conditionalFormatting sqref="E136:E147">
    <cfRule type="containsBlanks" dxfId="471" priority="58" stopIfTrue="1">
      <formula>LEN(TRIM(E136))=0</formula>
    </cfRule>
  </conditionalFormatting>
  <conditionalFormatting sqref="F5:H13">
    <cfRule type="containsBlanks" dxfId="470" priority="23" stopIfTrue="1">
      <formula>LEN(TRIM(F5))=0</formula>
    </cfRule>
  </conditionalFormatting>
  <conditionalFormatting sqref="F120:H128">
    <cfRule type="containsBlanks" dxfId="469" priority="2" stopIfTrue="1">
      <formula>LEN(TRIM(F120))=0</formula>
    </cfRule>
  </conditionalFormatting>
  <conditionalFormatting sqref="G38:G42">
    <cfRule type="containsBlanks" dxfId="468" priority="24" stopIfTrue="1">
      <formula>LEN(TRIM(G38))=0</formula>
    </cfRule>
  </conditionalFormatting>
  <conditionalFormatting sqref="H59:J67">
    <cfRule type="containsBlanks" dxfId="467" priority="36" stopIfTrue="1">
      <formula>LEN(TRIM(H59))=0</formula>
    </cfRule>
  </conditionalFormatting>
  <conditionalFormatting sqref="H70:J78">
    <cfRule type="containsBlanks" dxfId="466" priority="35" stopIfTrue="1">
      <formula>LEN(TRIM(H70))=0</formula>
    </cfRule>
  </conditionalFormatting>
  <conditionalFormatting sqref="H81:J89">
    <cfRule type="containsBlanks" dxfId="465" priority="34" stopIfTrue="1">
      <formula>LEN(TRIM(H81))=0</formula>
    </cfRule>
  </conditionalFormatting>
  <conditionalFormatting sqref="H162:J204">
    <cfRule type="containsBlanks" dxfId="464" priority="3" stopIfTrue="1">
      <formula>LEN(TRIM(H162))=0</formula>
    </cfRule>
  </conditionalFormatting>
  <conditionalFormatting sqref="K5:L13">
    <cfRule type="containsBlanks" dxfId="463" priority="21" stopIfTrue="1">
      <formula>LEN(TRIM(K5))=0</formula>
    </cfRule>
  </conditionalFormatting>
  <conditionalFormatting sqref="K120:L128">
    <cfRule type="containsBlanks" dxfId="462" priority="1" stopIfTrue="1">
      <formula>LEN(TRIM(K120))=0</formula>
    </cfRule>
  </conditionalFormatting>
  <conditionalFormatting sqref="L47:L91">
    <cfRule type="containsBlanks" dxfId="461" priority="13" stopIfTrue="1">
      <formula>LEN(TRIM(L47))=0</formula>
    </cfRule>
  </conditionalFormatting>
  <conditionalFormatting sqref="L162:L206">
    <cfRule type="containsBlanks" dxfId="460" priority="6" stopIfTrue="1">
      <formula>LEN(TRIM(L162))=0</formula>
    </cfRule>
  </conditionalFormatting>
  <conditionalFormatting sqref="O163:O228">
    <cfRule type="containsBlanks" dxfId="459" priority="38" stopIfTrue="1">
      <formula>LEN(TRIM(O163))=0</formula>
    </cfRule>
  </conditionalFormatting>
  <conditionalFormatting sqref="O47:Q51 O52:O113">
    <cfRule type="containsBlanks" dxfId="458" priority="73" stopIfTrue="1">
      <formula>LEN(TRIM(O47))=0</formula>
    </cfRule>
  </conditionalFormatting>
  <conditionalFormatting sqref="O162:Q162">
    <cfRule type="containsBlanks" dxfId="457" priority="49" stopIfTrue="1">
      <formula>LEN(TRIM(O162))=0</formula>
    </cfRule>
  </conditionalFormatting>
  <conditionalFormatting sqref="P52:Q91">
    <cfRule type="containsBlanks" dxfId="456" priority="64" stopIfTrue="1">
      <formula>LEN(TRIM(P52))=0</formula>
    </cfRule>
  </conditionalFormatting>
  <conditionalFormatting sqref="P163:Q206">
    <cfRule type="containsBlanks" dxfId="455" priority="40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 H162" xr:uid="{ED0D1872-C69E-474A-A8D9-B66C70D48CE3}">
      <formula1>$V$3:$V$17</formula1>
    </dataValidation>
    <dataValidation type="list" showInputMessage="1" showErrorMessage="1" sqref="H68:H69 H79:H80 H90:H91 H101:H102 H112:H113 H216:H217 H227:H228 H205:H206 H183:H184 H194:H195" xr:uid="{0C4F4CBB-B025-4548-9029-735A4CE5ABF2}">
      <formula1>$V$3:$V$5</formula1>
    </dataValidation>
    <dataValidation type="list" showInputMessage="1" showErrorMessage="1" sqref="H47:H49 H163:H164" xr:uid="{00B32263-6813-412F-AC9A-C50571568861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>
    <outlinePr summaryBelow="0"/>
    <pageSetUpPr fitToPage="1"/>
  </sheetPr>
  <dimension ref="A1:AB229"/>
  <sheetViews>
    <sheetView topLeftCell="A17" zoomScale="70" zoomScaleNormal="70" workbookViewId="0">
      <selection activeCell="E138" sqref="E138:E139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69066.666666666657</v>
      </c>
      <c r="H3" s="93">
        <f>SUM(K21:K32)+SUM(K136:K147)</f>
        <v>53730</v>
      </c>
      <c r="I3" s="14" t="s">
        <v>56</v>
      </c>
      <c r="J3" s="95">
        <v>3700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 t="s">
        <v>392</v>
      </c>
      <c r="G5" s="270"/>
      <c r="H5" s="271"/>
      <c r="I5" s="272" t="s">
        <v>73</v>
      </c>
      <c r="J5" s="273"/>
      <c r="K5" s="269" t="s">
        <v>394</v>
      </c>
      <c r="L5" s="274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186" t="s">
        <v>7</v>
      </c>
      <c r="B6" s="187"/>
      <c r="C6" s="187"/>
      <c r="D6" s="187"/>
      <c r="E6" s="193"/>
      <c r="F6" s="281" t="s">
        <v>393</v>
      </c>
      <c r="G6" s="254"/>
      <c r="H6" s="255"/>
      <c r="I6" s="272" t="s">
        <v>54</v>
      </c>
      <c r="J6" s="273"/>
      <c r="K6" s="281" t="s">
        <v>368</v>
      </c>
      <c r="L6" s="282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/>
      <c r="G7" s="254"/>
      <c r="H7" s="255"/>
      <c r="I7" s="186" t="s">
        <v>53</v>
      </c>
      <c r="J7" s="193"/>
      <c r="K7" s="281"/>
      <c r="L7" s="282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253"/>
      <c r="G8" s="254"/>
      <c r="H8" s="255"/>
      <c r="I8" s="186" t="s">
        <v>75</v>
      </c>
      <c r="J8" s="193"/>
      <c r="K8" s="256"/>
      <c r="L8" s="256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300"/>
      <c r="G9" s="301"/>
      <c r="H9" s="302"/>
      <c r="I9" s="186"/>
      <c r="J9" s="193"/>
      <c r="K9" s="256"/>
      <c r="L9" s="256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260.00000000000011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260.00000000000011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2"/>
    </row>
    <row r="21" spans="1:24" ht="17.25" customHeight="1">
      <c r="A21" s="307" t="str">
        <f>A37</f>
        <v>тыква 0,75</v>
      </c>
      <c r="B21" s="326">
        <v>0.33333333333333331</v>
      </c>
      <c r="C21" s="326">
        <v>0.83333333333333337</v>
      </c>
      <c r="D21" s="322">
        <f>(C21-B21+(C21&lt;B21))*24*60</f>
        <v>720</v>
      </c>
      <c r="E21" s="328">
        <v>3700</v>
      </c>
      <c r="F21" s="330">
        <f>IF(E21=0,0,(F37/J3*60))</f>
        <v>238.86486486486487</v>
      </c>
      <c r="G21" s="320">
        <f>IF($K21=0,0,(K21*100)/(D21*$J$3/60))</f>
        <v>33.175675675675677</v>
      </c>
      <c r="H21" s="330">
        <f>P19+P26</f>
        <v>260.00000000000011</v>
      </c>
      <c r="I21" s="320">
        <f>D21-F21-P27</f>
        <v>76.135135135135044</v>
      </c>
      <c r="J21" s="322">
        <f>(D21-H21)/60*E21</f>
        <v>28366.666666666661</v>
      </c>
      <c r="K21" s="324">
        <f>F37</f>
        <v>14730</v>
      </c>
      <c r="L21" s="66">
        <f>IF($K21=0,0,K21/J21)</f>
        <v>0.51927144535840197</v>
      </c>
      <c r="N21" s="181" t="s">
        <v>19</v>
      </c>
      <c r="O21" s="181"/>
      <c r="P21" s="70">
        <f>SUM(U46:U57)</f>
        <v>144.99999999999994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144.99999999999994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-13636.666666666661</v>
      </c>
      <c r="N22" s="181" t="s">
        <v>20</v>
      </c>
      <c r="O22" s="18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2"/>
      <c r="X22" s="192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181" t="s">
        <v>27</v>
      </c>
      <c r="O23" s="181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405.00000000000006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405.00000000000006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0.51927144535840197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28366.666666666661</v>
      </c>
      <c r="K34" s="168">
        <f>K21+K23+K25+K27+K29+K31</f>
        <v>14730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 t="s">
        <v>395</v>
      </c>
      <c r="B37" s="352"/>
      <c r="C37" s="352"/>
      <c r="D37" s="352"/>
      <c r="E37" s="353"/>
      <c r="F37" s="15">
        <v>14730</v>
      </c>
      <c r="G37" s="146">
        <v>11340</v>
      </c>
      <c r="H37" s="1"/>
      <c r="I37" s="2"/>
      <c r="J37" s="3"/>
      <c r="K37" s="67">
        <f>G37</f>
        <v>11340</v>
      </c>
      <c r="L37" s="16"/>
      <c r="M37" s="28"/>
      <c r="V37" s="192"/>
      <c r="W37" s="192"/>
      <c r="X37" s="192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2"/>
      <c r="W38" s="192"/>
      <c r="X38" s="192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11340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тыква 0,75</v>
      </c>
      <c r="B47" s="77">
        <f>B21</f>
        <v>0.33333333333333331</v>
      </c>
      <c r="C47" s="77">
        <f>B47+1/24</f>
        <v>0.375</v>
      </c>
      <c r="D47" s="30"/>
      <c r="E47" s="177"/>
      <c r="F47" s="389" t="s">
        <v>246</v>
      </c>
      <c r="G47" s="390"/>
      <c r="H47" s="31" t="s">
        <v>45</v>
      </c>
      <c r="I47" s="32">
        <v>0.33333333333333331</v>
      </c>
      <c r="J47" s="32">
        <v>0.5</v>
      </c>
      <c r="K47" s="83">
        <f>(J47-I47+(J47&lt;I47))*24*60</f>
        <v>240</v>
      </c>
      <c r="L47" s="391"/>
      <c r="M47" s="392"/>
      <c r="N47" s="393"/>
      <c r="O47" s="90" t="str">
        <f t="shared" ref="O47:O110" si="3">IF(H47=$V$5,$F$7,"")</f>
        <v/>
      </c>
      <c r="P47" s="177"/>
      <c r="Q47" s="34"/>
      <c r="R47" s="20"/>
      <c r="S47" s="87">
        <f>IF($H47="ПЛАНОВЫЕ",$K47,0)</f>
        <v>240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0.375</v>
      </c>
      <c r="C48" s="78">
        <f>B48+1/24</f>
        <v>0.41666666666666669</v>
      </c>
      <c r="D48" s="37"/>
      <c r="E48" s="176"/>
      <c r="F48" s="394" t="s">
        <v>107</v>
      </c>
      <c r="G48" s="395"/>
      <c r="H48" s="38" t="s">
        <v>45</v>
      </c>
      <c r="I48" s="39">
        <v>0.5</v>
      </c>
      <c r="J48" s="39">
        <v>0.50694444444444442</v>
      </c>
      <c r="K48" s="84">
        <f t="shared" ref="K48:K111" si="4">(J48-I48+(J48&lt;I48))*24*60</f>
        <v>9.9999999999999645</v>
      </c>
      <c r="L48" s="396"/>
      <c r="M48" s="397"/>
      <c r="N48" s="398"/>
      <c r="O48" s="91" t="str">
        <f t="shared" si="3"/>
        <v/>
      </c>
      <c r="P48" s="176"/>
      <c r="Q48" s="41"/>
      <c r="R48" s="20"/>
      <c r="S48" s="87">
        <f t="shared" ref="S48:S111" si="5">IF($H48="ПЛАНОВЫЕ",$K48,0)</f>
        <v>9.9999999999999645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76"/>
      <c r="F49" s="399" t="s">
        <v>103</v>
      </c>
      <c r="G49" s="399"/>
      <c r="H49" s="38" t="s">
        <v>45</v>
      </c>
      <c r="I49" s="39">
        <v>0.50694444444444442</v>
      </c>
      <c r="J49" s="39">
        <v>0.51388888888888895</v>
      </c>
      <c r="K49" s="84">
        <f t="shared" si="4"/>
        <v>10.000000000000124</v>
      </c>
      <c r="L49" s="396"/>
      <c r="M49" s="397"/>
      <c r="N49" s="398"/>
      <c r="O49" s="91" t="str">
        <f t="shared" si="3"/>
        <v/>
      </c>
      <c r="P49" s="176"/>
      <c r="Q49" s="41"/>
      <c r="R49" s="20"/>
      <c r="S49" s="87">
        <f t="shared" si="5"/>
        <v>10.000000000000124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0.45833333333333337</v>
      </c>
      <c r="C50" s="78">
        <f t="shared" si="14"/>
        <v>0.5</v>
      </c>
      <c r="D50" s="37"/>
      <c r="E50" s="176"/>
      <c r="F50" s="399" t="s">
        <v>104</v>
      </c>
      <c r="G50" s="399"/>
      <c r="H50" s="38" t="s">
        <v>46</v>
      </c>
      <c r="I50" s="39">
        <v>0.51388888888888895</v>
      </c>
      <c r="J50" s="39">
        <v>0.59722222222222221</v>
      </c>
      <c r="K50" s="84">
        <f t="shared" si="4"/>
        <v>119.99999999999989</v>
      </c>
      <c r="L50" s="396" t="s">
        <v>396</v>
      </c>
      <c r="M50" s="397"/>
      <c r="N50" s="398"/>
      <c r="O50" s="91">
        <f t="shared" si="3"/>
        <v>0</v>
      </c>
      <c r="P50" s="176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119.99999999999989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176"/>
      <c r="F51" s="399" t="s">
        <v>105</v>
      </c>
      <c r="G51" s="399"/>
      <c r="H51" s="38" t="s">
        <v>46</v>
      </c>
      <c r="I51" s="39">
        <v>0.59722222222222221</v>
      </c>
      <c r="J51" s="39">
        <v>0.61458333333333337</v>
      </c>
      <c r="K51" s="84">
        <f t="shared" si="4"/>
        <v>25.000000000000071</v>
      </c>
      <c r="L51" s="396" t="s">
        <v>397</v>
      </c>
      <c r="M51" s="397"/>
      <c r="N51" s="398"/>
      <c r="O51" s="91">
        <f t="shared" si="3"/>
        <v>0</v>
      </c>
      <c r="P51" s="176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25.000000000000071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176"/>
      <c r="F52" s="399"/>
      <c r="G52" s="399"/>
      <c r="H52" s="38"/>
      <c r="I52" s="39"/>
      <c r="J52" s="39"/>
      <c r="K52" s="84">
        <f t="shared" si="4"/>
        <v>0</v>
      </c>
      <c r="L52" s="396"/>
      <c r="M52" s="397"/>
      <c r="N52" s="398"/>
      <c r="O52" s="91" t="str">
        <f t="shared" si="3"/>
        <v/>
      </c>
      <c r="P52" s="176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/>
      <c r="G53" s="399"/>
      <c r="H53" s="38"/>
      <c r="I53" s="39"/>
      <c r="J53" s="39"/>
      <c r="K53" s="84">
        <f t="shared" si="4"/>
        <v>0</v>
      </c>
      <c r="L53" s="396"/>
      <c r="M53" s="397"/>
      <c r="N53" s="398"/>
      <c r="O53" s="91" t="str">
        <f t="shared" si="3"/>
        <v/>
      </c>
      <c r="P53" s="176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4"/>
      <c r="G54" s="395"/>
      <c r="H54" s="38"/>
      <c r="I54" s="39"/>
      <c r="J54" s="39"/>
      <c r="K54" s="84">
        <f t="shared" si="4"/>
        <v>0</v>
      </c>
      <c r="L54" s="396"/>
      <c r="M54" s="397"/>
      <c r="N54" s="398"/>
      <c r="O54" s="91" t="str">
        <f t="shared" si="3"/>
        <v/>
      </c>
      <c r="P54" s="17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4"/>
      <c r="G55" s="395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177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176"/>
      <c r="F60" s="394"/>
      <c r="G60" s="395"/>
      <c r="H60" s="38"/>
      <c r="I60" s="39"/>
      <c r="J60" s="39"/>
      <c r="K60" s="84">
        <f t="shared" si="4"/>
        <v>0</v>
      </c>
      <c r="L60" s="396"/>
      <c r="M60" s="397"/>
      <c r="N60" s="398"/>
      <c r="O60" s="91" t="str">
        <f t="shared" si="3"/>
        <v/>
      </c>
      <c r="P60" s="176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76"/>
      <c r="F61" s="399"/>
      <c r="G61" s="399"/>
      <c r="H61" s="38"/>
      <c r="I61" s="39"/>
      <c r="J61" s="39"/>
      <c r="K61" s="84">
        <f t="shared" si="4"/>
        <v>0</v>
      </c>
      <c r="L61" s="396"/>
      <c r="M61" s="397"/>
      <c r="N61" s="398"/>
      <c r="O61" s="91" t="str">
        <f t="shared" si="3"/>
        <v/>
      </c>
      <c r="P61" s="176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176"/>
      <c r="F62" s="399"/>
      <c r="G62" s="399"/>
      <c r="H62" s="38"/>
      <c r="I62" s="39"/>
      <c r="J62" s="39"/>
      <c r="K62" s="84">
        <f t="shared" si="4"/>
        <v>0</v>
      </c>
      <c r="L62" s="396"/>
      <c r="M62" s="397"/>
      <c r="N62" s="398"/>
      <c r="O62" s="91" t="str">
        <f t="shared" si="3"/>
        <v/>
      </c>
      <c r="P62" s="176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176"/>
      <c r="F63" s="399"/>
      <c r="G63" s="399"/>
      <c r="H63" s="38"/>
      <c r="I63" s="39"/>
      <c r="J63" s="39"/>
      <c r="K63" s="84">
        <f t="shared" si="4"/>
        <v>0</v>
      </c>
      <c r="L63" s="396"/>
      <c r="M63" s="397"/>
      <c r="N63" s="398"/>
      <c r="O63" s="91" t="str">
        <f t="shared" si="3"/>
        <v/>
      </c>
      <c r="P63" s="176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176"/>
      <c r="F64" s="399"/>
      <c r="G64" s="399"/>
      <c r="H64" s="38"/>
      <c r="I64" s="39"/>
      <c r="J64" s="39"/>
      <c r="K64" s="84">
        <f t="shared" si="4"/>
        <v>0</v>
      </c>
      <c r="L64" s="396"/>
      <c r="M64" s="397"/>
      <c r="N64" s="398"/>
      <c r="O64" s="91" t="str">
        <f t="shared" si="3"/>
        <v/>
      </c>
      <c r="P64" s="17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84">
        <f t="shared" si="4"/>
        <v>0</v>
      </c>
      <c r="L65" s="396"/>
      <c r="M65" s="397"/>
      <c r="N65" s="398"/>
      <c r="O65" s="91" t="str">
        <f t="shared" si="3"/>
        <v/>
      </c>
      <c r="P65" s="176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84">
        <f t="shared" si="4"/>
        <v>0</v>
      </c>
      <c r="L66" s="396"/>
      <c r="M66" s="397"/>
      <c r="N66" s="398"/>
      <c r="O66" s="91" t="str">
        <f t="shared" si="3"/>
        <v/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77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260.00000000000011</v>
      </c>
      <c r="T114" s="88">
        <f t="shared" si="22"/>
        <v>0</v>
      </c>
      <c r="U114" s="88">
        <f t="shared" si="22"/>
        <v>144.99999999999994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405.00000000000006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3700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111</v>
      </c>
      <c r="G120" s="270"/>
      <c r="H120" s="271"/>
      <c r="I120" s="272" t="s">
        <v>73</v>
      </c>
      <c r="J120" s="273"/>
      <c r="K120" s="269" t="s">
        <v>115</v>
      </c>
      <c r="L120" s="274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186" t="s">
        <v>7</v>
      </c>
      <c r="B121" s="187"/>
      <c r="C121" s="187"/>
      <c r="D121" s="187"/>
      <c r="E121" s="187"/>
      <c r="F121" s="281" t="s">
        <v>398</v>
      </c>
      <c r="G121" s="254"/>
      <c r="H121" s="255"/>
      <c r="I121" s="272" t="s">
        <v>54</v>
      </c>
      <c r="J121" s="273"/>
      <c r="K121" s="281" t="s">
        <v>269</v>
      </c>
      <c r="L121" s="282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/>
      <c r="G122" s="254"/>
      <c r="H122" s="255"/>
      <c r="I122" s="186" t="s">
        <v>53</v>
      </c>
      <c r="J122" s="193"/>
      <c r="K122" s="281" t="s">
        <v>399</v>
      </c>
      <c r="L122" s="282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 t="s">
        <v>139</v>
      </c>
      <c r="G123" s="256"/>
      <c r="H123" s="420"/>
      <c r="I123" s="186" t="s">
        <v>75</v>
      </c>
      <c r="J123" s="193"/>
      <c r="K123" s="256" t="s">
        <v>118</v>
      </c>
      <c r="L123" s="256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 t="s">
        <v>113</v>
      </c>
      <c r="G124" s="423"/>
      <c r="H124" s="424"/>
      <c r="I124" s="186"/>
      <c r="J124" s="193"/>
      <c r="K124" s="256"/>
      <c r="L124" s="256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60.000000000000043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60.000000000000043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 t="str">
        <f>A152</f>
        <v xml:space="preserve">нектар тыква </v>
      </c>
      <c r="B136" s="326">
        <v>0.83333333333333337</v>
      </c>
      <c r="C136" s="326">
        <v>0.33333333333333331</v>
      </c>
      <c r="D136" s="322">
        <f>(C136-B136+(C136&lt;B136))*24*60</f>
        <v>720</v>
      </c>
      <c r="E136" s="328">
        <v>3700</v>
      </c>
      <c r="F136" s="330">
        <f>IF(E136=0,0,(F152/J118*60))</f>
        <v>632.43243243243239</v>
      </c>
      <c r="G136" s="320">
        <f>IF($K136=0,0,(K136*100)/(D136*$J$3/60))</f>
        <v>87.837837837837839</v>
      </c>
      <c r="H136" s="330">
        <f>P134+P141</f>
        <v>60.000000000000043</v>
      </c>
      <c r="I136" s="320">
        <f>D136-F136-P142</f>
        <v>-39.432432432432392</v>
      </c>
      <c r="J136" s="322">
        <f>(D136-H136)/60*E136</f>
        <v>40700</v>
      </c>
      <c r="K136" s="426">
        <f>F152</f>
        <v>39000</v>
      </c>
      <c r="L136" s="66">
        <f>IF($K136=0,0,K136/J136)</f>
        <v>0.95823095823095827</v>
      </c>
      <c r="N136" s="181" t="s">
        <v>19</v>
      </c>
      <c r="O136" s="181"/>
      <c r="P136" s="70">
        <f>SUM(U161:U172)</f>
        <v>66.999999999999957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66.999999999999957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-1700</v>
      </c>
      <c r="N137" s="181" t="s">
        <v>20</v>
      </c>
      <c r="O137" s="181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2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127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127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0.95823095823095827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40700</v>
      </c>
      <c r="K149" s="168">
        <f>K136+K138+K140+K142+K144+K146</f>
        <v>39000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429" t="s">
        <v>400</v>
      </c>
      <c r="B152" s="430"/>
      <c r="C152" s="430"/>
      <c r="D152" s="430"/>
      <c r="E152" s="431"/>
      <c r="F152" s="15">
        <v>39000</v>
      </c>
      <c r="G152" s="146">
        <v>35094</v>
      </c>
      <c r="H152" s="1"/>
      <c r="I152" s="2"/>
      <c r="J152" s="3"/>
      <c r="K152" s="67">
        <f>G152</f>
        <v>35094</v>
      </c>
      <c r="L152" s="16"/>
      <c r="M152" s="28"/>
      <c r="V152" s="192"/>
      <c r="W152" s="192"/>
      <c r="X152" s="192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35094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 xml:space="preserve">нектар тыква </v>
      </c>
      <c r="B162" s="77">
        <f>B136</f>
        <v>0.83333333333333337</v>
      </c>
      <c r="C162" s="77">
        <f>B162+1/24</f>
        <v>0.875</v>
      </c>
      <c r="D162" s="30"/>
      <c r="E162" s="177"/>
      <c r="F162" s="389" t="s">
        <v>146</v>
      </c>
      <c r="G162" s="390"/>
      <c r="H162" s="31" t="s">
        <v>45</v>
      </c>
      <c r="I162" s="32">
        <v>0.85416666666666663</v>
      </c>
      <c r="J162" s="32">
        <v>0.875</v>
      </c>
      <c r="K162" s="83">
        <f>(J162-I162+(J162&lt;I162))*24*60</f>
        <v>30.000000000000053</v>
      </c>
      <c r="L162" s="391" t="s">
        <v>401</v>
      </c>
      <c r="M162" s="392"/>
      <c r="N162" s="393"/>
      <c r="O162" s="90" t="str">
        <f t="shared" ref="O162:O206" si="26">IF(H162=$V$5,$F$122,"")</f>
        <v/>
      </c>
      <c r="P162" s="177"/>
      <c r="Q162" s="34"/>
      <c r="R162" s="20"/>
      <c r="S162" s="87">
        <f>IF($H162="ПЛАНОВЫЕ",$K162,0)</f>
        <v>30.000000000000053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176"/>
      <c r="F163" s="394" t="s">
        <v>104</v>
      </c>
      <c r="G163" s="395"/>
      <c r="H163" s="38" t="s">
        <v>46</v>
      </c>
      <c r="I163" s="39">
        <v>0.92361111111111116</v>
      </c>
      <c r="J163" s="39">
        <v>0.96527777777777779</v>
      </c>
      <c r="K163" s="84">
        <f t="shared" ref="K163:K226" si="27">(J163-I163+(J163&lt;I163))*24*60</f>
        <v>59.999999999999943</v>
      </c>
      <c r="L163" s="396" t="s">
        <v>402</v>
      </c>
      <c r="M163" s="397"/>
      <c r="N163" s="398"/>
      <c r="O163" s="91">
        <f t="shared" si="26"/>
        <v>0</v>
      </c>
      <c r="P163" s="176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59.999999999999943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76"/>
      <c r="F164" s="399" t="s">
        <v>152</v>
      </c>
      <c r="G164" s="399"/>
      <c r="H164" s="38" t="s">
        <v>45</v>
      </c>
      <c r="I164" s="39">
        <v>6.9444444444444441E-3</v>
      </c>
      <c r="J164" s="39">
        <v>1.3888888888888888E-2</v>
      </c>
      <c r="K164" s="84">
        <f t="shared" si="27"/>
        <v>10</v>
      </c>
      <c r="L164" s="396"/>
      <c r="M164" s="397"/>
      <c r="N164" s="398"/>
      <c r="O164" s="91" t="str">
        <f t="shared" si="26"/>
        <v/>
      </c>
      <c r="P164" s="176"/>
      <c r="Q164" s="41"/>
      <c r="R164" s="20"/>
      <c r="S164" s="87">
        <f t="shared" si="28"/>
        <v>10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76"/>
      <c r="F165" s="399" t="s">
        <v>153</v>
      </c>
      <c r="G165" s="399"/>
      <c r="H165" s="38" t="s">
        <v>45</v>
      </c>
      <c r="I165" s="39">
        <v>2.013888888888889E-2</v>
      </c>
      <c r="J165" s="39">
        <v>2.7083333333333334E-2</v>
      </c>
      <c r="K165" s="84">
        <f t="shared" si="27"/>
        <v>10</v>
      </c>
      <c r="L165" s="396"/>
      <c r="M165" s="397"/>
      <c r="N165" s="398"/>
      <c r="O165" s="91" t="str">
        <f t="shared" si="26"/>
        <v/>
      </c>
      <c r="P165" s="176"/>
      <c r="Q165" s="41"/>
      <c r="R165" s="20"/>
      <c r="S165" s="87">
        <f t="shared" si="28"/>
        <v>10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76"/>
      <c r="F166" s="399" t="s">
        <v>403</v>
      </c>
      <c r="G166" s="399"/>
      <c r="H166" s="38" t="s">
        <v>45</v>
      </c>
      <c r="I166" s="39">
        <v>7.2916666666666671E-2</v>
      </c>
      <c r="J166" s="39">
        <v>7.9861111111111105E-2</v>
      </c>
      <c r="K166" s="84">
        <f t="shared" si="27"/>
        <v>9.999999999999984</v>
      </c>
      <c r="L166" s="396"/>
      <c r="M166" s="397"/>
      <c r="N166" s="398"/>
      <c r="O166" s="91" t="str">
        <f t="shared" si="26"/>
        <v/>
      </c>
      <c r="P166" s="176"/>
      <c r="Q166" s="41"/>
      <c r="R166" s="20"/>
      <c r="S166" s="87">
        <f t="shared" si="28"/>
        <v>9.999999999999984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76"/>
      <c r="F167" s="399" t="s">
        <v>404</v>
      </c>
      <c r="G167" s="399"/>
      <c r="H167" s="38" t="s">
        <v>46</v>
      </c>
      <c r="I167" s="39">
        <v>0.18194444444444444</v>
      </c>
      <c r="J167" s="39">
        <v>0.18680555555555556</v>
      </c>
      <c r="K167" s="84">
        <f t="shared" si="27"/>
        <v>7.0000000000000151</v>
      </c>
      <c r="L167" s="396" t="s">
        <v>405</v>
      </c>
      <c r="M167" s="397"/>
      <c r="N167" s="398"/>
      <c r="O167" s="91">
        <f t="shared" si="26"/>
        <v>0</v>
      </c>
      <c r="P167" s="176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7.0000000000000151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/>
      <c r="G168" s="399"/>
      <c r="H168" s="38"/>
      <c r="I168" s="39"/>
      <c r="J168" s="39"/>
      <c r="K168" s="84">
        <f t="shared" si="27"/>
        <v>0</v>
      </c>
      <c r="L168" s="396"/>
      <c r="M168" s="397"/>
      <c r="N168" s="398"/>
      <c r="O168" s="91" t="str">
        <f t="shared" si="26"/>
        <v/>
      </c>
      <c r="P168" s="176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/>
      <c r="G169" s="395"/>
      <c r="H169" s="38"/>
      <c r="I169" s="39"/>
      <c r="J169" s="39"/>
      <c r="K169" s="84">
        <f t="shared" si="27"/>
        <v>0</v>
      </c>
      <c r="L169" s="396"/>
      <c r="M169" s="397"/>
      <c r="N169" s="398"/>
      <c r="O169" s="91" t="str">
        <f t="shared" si="26"/>
        <v/>
      </c>
      <c r="P169" s="17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177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176"/>
      <c r="F175" s="394"/>
      <c r="G175" s="395"/>
      <c r="H175" s="38"/>
      <c r="I175" s="39"/>
      <c r="J175" s="39"/>
      <c r="K175" s="84">
        <f t="shared" si="27"/>
        <v>0</v>
      </c>
      <c r="L175" s="396"/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76"/>
      <c r="F176" s="399"/>
      <c r="G176" s="399"/>
      <c r="H176" s="38"/>
      <c r="I176" s="39"/>
      <c r="J176" s="39"/>
      <c r="K176" s="84">
        <f t="shared" si="27"/>
        <v>0</v>
      </c>
      <c r="L176" s="396"/>
      <c r="M176" s="397"/>
      <c r="N176" s="398"/>
      <c r="O176" s="91" t="str">
        <f t="shared" si="26"/>
        <v/>
      </c>
      <c r="P176" s="176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176"/>
      <c r="F177" s="399"/>
      <c r="G177" s="399"/>
      <c r="H177" s="38"/>
      <c r="I177" s="39"/>
      <c r="J177" s="39"/>
      <c r="K177" s="84">
        <f t="shared" si="27"/>
        <v>0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176"/>
      <c r="F178" s="399"/>
      <c r="G178" s="399"/>
      <c r="H178" s="38"/>
      <c r="I178" s="39"/>
      <c r="J178" s="39"/>
      <c r="K178" s="84">
        <f t="shared" si="27"/>
        <v>0</v>
      </c>
      <c r="L178" s="396"/>
      <c r="M178" s="397"/>
      <c r="N178" s="398"/>
      <c r="O178" s="91" t="str">
        <f t="shared" si="26"/>
        <v/>
      </c>
      <c r="P178" s="176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176"/>
      <c r="F179" s="399"/>
      <c r="G179" s="399"/>
      <c r="H179" s="38"/>
      <c r="I179" s="39"/>
      <c r="J179" s="39"/>
      <c r="K179" s="84">
        <f t="shared" si="27"/>
        <v>0</v>
      </c>
      <c r="L179" s="396"/>
      <c r="M179" s="397"/>
      <c r="N179" s="398"/>
      <c r="O179" s="91" t="str">
        <f t="shared" si="26"/>
        <v/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84">
        <f t="shared" si="27"/>
        <v>0</v>
      </c>
      <c r="L180" s="396"/>
      <c r="M180" s="397"/>
      <c r="N180" s="398"/>
      <c r="O180" s="91" t="str">
        <f t="shared" si="26"/>
        <v/>
      </c>
      <c r="P180" s="17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60.000000000000043</v>
      </c>
      <c r="T229" s="88">
        <f t="shared" si="45"/>
        <v>0</v>
      </c>
      <c r="U229" s="88">
        <f t="shared" si="45"/>
        <v>66.999999999999957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127</v>
      </c>
      <c r="AB229" s="35"/>
    </row>
  </sheetData>
  <customSheetViews>
    <customSheetView guid="{37036B61-4D89-4D9A-BB9E-9EE85ACB2295}" scale="80" fitToPage="1" hiddenRows="1" topLeftCell="A153">
      <selection activeCell="J179" sqref="J179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 topLeftCell="A153">
      <selection activeCell="J179" sqref="J179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 topLeftCell="A153">
      <selection activeCell="J179" sqref="J179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454" priority="15" stopIfTrue="1">
      <formula>LEN(TRIM(A37))=0</formula>
    </cfRule>
  </conditionalFormatting>
  <conditionalFormatting sqref="A152:F157">
    <cfRule type="containsBlanks" dxfId="453" priority="7" stopIfTrue="1">
      <formula>LEN(TRIM(A152))=0</formula>
    </cfRule>
  </conditionalFormatting>
  <conditionalFormatting sqref="B21:C32">
    <cfRule type="containsBlanks" dxfId="452" priority="17" stopIfTrue="1">
      <formula>LEN(TRIM(B21))=0</formula>
    </cfRule>
  </conditionalFormatting>
  <conditionalFormatting sqref="B136:C147">
    <cfRule type="containsBlanks" dxfId="451" priority="57" stopIfTrue="1">
      <formula>LEN(TRIM(B136))=0</formula>
    </cfRule>
  </conditionalFormatting>
  <conditionalFormatting sqref="D54:F55 H54:J55 D56:J58">
    <cfRule type="containsBlanks" dxfId="450" priority="75" stopIfTrue="1">
      <formula>LEN(TRIM(D54))=0</formula>
    </cfRule>
  </conditionalFormatting>
  <conditionalFormatting sqref="D169:F170">
    <cfRule type="containsBlanks" dxfId="449" priority="52" stopIfTrue="1">
      <formula>LEN(TRIM(D169))=0</formula>
    </cfRule>
  </conditionalFormatting>
  <conditionalFormatting sqref="D59:G65 D66:F67 D68:J69">
    <cfRule type="containsBlanks" dxfId="448" priority="74" stopIfTrue="1">
      <formula>LEN(TRIM(D59))=0</formula>
    </cfRule>
  </conditionalFormatting>
  <conditionalFormatting sqref="D70:G76 D77:F78 D79:J80">
    <cfRule type="containsBlanks" dxfId="447" priority="73" stopIfTrue="1">
      <formula>LEN(TRIM(D70))=0</formula>
    </cfRule>
  </conditionalFormatting>
  <conditionalFormatting sqref="D81:G87 D88:F89 D90:J91">
    <cfRule type="containsBlanks" dxfId="446" priority="72" stopIfTrue="1">
      <formula>LEN(TRIM(D81))=0</formula>
    </cfRule>
  </conditionalFormatting>
  <conditionalFormatting sqref="D162:G168">
    <cfRule type="containsBlanks" dxfId="445" priority="5" stopIfTrue="1">
      <formula>LEN(TRIM(D162))=0</formula>
    </cfRule>
  </conditionalFormatting>
  <conditionalFormatting sqref="D171:G180 D181:F182">
    <cfRule type="containsBlanks" dxfId="444" priority="51" stopIfTrue="1">
      <formula>LEN(TRIM(D171))=0</formula>
    </cfRule>
  </conditionalFormatting>
  <conditionalFormatting sqref="D183:G191 D192:F193">
    <cfRule type="containsBlanks" dxfId="443" priority="50" stopIfTrue="1">
      <formula>LEN(TRIM(D183))=0</formula>
    </cfRule>
  </conditionalFormatting>
  <conditionalFormatting sqref="D194:G202 D203:F204 D205:J206">
    <cfRule type="containsBlanks" dxfId="442" priority="49" stopIfTrue="1">
      <formula>LEN(TRIM(D194))=0</formula>
    </cfRule>
  </conditionalFormatting>
  <conditionalFormatting sqref="D47:J53">
    <cfRule type="containsBlanks" dxfId="441" priority="13" stopIfTrue="1">
      <formula>LEN(TRIM(D47))=0</formula>
    </cfRule>
  </conditionalFormatting>
  <conditionalFormatting sqref="E21:E32">
    <cfRule type="containsBlanks" dxfId="440" priority="79" stopIfTrue="1">
      <formula>LEN(TRIM(E21))=0</formula>
    </cfRule>
  </conditionalFormatting>
  <conditionalFormatting sqref="E136:E147">
    <cfRule type="containsBlanks" dxfId="439" priority="56" stopIfTrue="1">
      <formula>LEN(TRIM(E136))=0</formula>
    </cfRule>
  </conditionalFormatting>
  <conditionalFormatting sqref="F5:H13">
    <cfRule type="containsBlanks" dxfId="438" priority="21" stopIfTrue="1">
      <formula>LEN(TRIM(F5))=0</formula>
    </cfRule>
  </conditionalFormatting>
  <conditionalFormatting sqref="F120:H128">
    <cfRule type="containsBlanks" dxfId="437" priority="10" stopIfTrue="1">
      <formula>LEN(TRIM(F120))=0</formula>
    </cfRule>
  </conditionalFormatting>
  <conditionalFormatting sqref="G38:G42">
    <cfRule type="containsBlanks" dxfId="436" priority="22" stopIfTrue="1">
      <formula>LEN(TRIM(G38))=0</formula>
    </cfRule>
  </conditionalFormatting>
  <conditionalFormatting sqref="H59:J67">
    <cfRule type="containsBlanks" dxfId="435" priority="34" stopIfTrue="1">
      <formula>LEN(TRIM(H59))=0</formula>
    </cfRule>
  </conditionalFormatting>
  <conditionalFormatting sqref="H70:J78">
    <cfRule type="containsBlanks" dxfId="434" priority="33" stopIfTrue="1">
      <formula>LEN(TRIM(H70))=0</formula>
    </cfRule>
  </conditionalFormatting>
  <conditionalFormatting sqref="H81:J89">
    <cfRule type="containsBlanks" dxfId="433" priority="32" stopIfTrue="1">
      <formula>LEN(TRIM(H81))=0</formula>
    </cfRule>
  </conditionalFormatting>
  <conditionalFormatting sqref="H162:J204">
    <cfRule type="containsBlanks" dxfId="432" priority="1" stopIfTrue="1">
      <formula>LEN(TRIM(H162))=0</formula>
    </cfRule>
  </conditionalFormatting>
  <conditionalFormatting sqref="K5:L13">
    <cfRule type="containsBlanks" dxfId="431" priority="19" stopIfTrue="1">
      <formula>LEN(TRIM(K5))=0</formula>
    </cfRule>
  </conditionalFormatting>
  <conditionalFormatting sqref="K120:L128">
    <cfRule type="containsBlanks" dxfId="430" priority="9" stopIfTrue="1">
      <formula>LEN(TRIM(K120))=0</formula>
    </cfRule>
  </conditionalFormatting>
  <conditionalFormatting sqref="L47:L91">
    <cfRule type="containsBlanks" dxfId="429" priority="11" stopIfTrue="1">
      <formula>LEN(TRIM(L47))=0</formula>
    </cfRule>
  </conditionalFormatting>
  <conditionalFormatting sqref="L162:L206">
    <cfRule type="containsBlanks" dxfId="428" priority="4" stopIfTrue="1">
      <formula>LEN(TRIM(L162))=0</formula>
    </cfRule>
  </conditionalFormatting>
  <conditionalFormatting sqref="O163:O228">
    <cfRule type="containsBlanks" dxfId="427" priority="36" stopIfTrue="1">
      <formula>LEN(TRIM(O163))=0</formula>
    </cfRule>
  </conditionalFormatting>
  <conditionalFormatting sqref="O47:Q51 O52:O113">
    <cfRule type="containsBlanks" dxfId="426" priority="71" stopIfTrue="1">
      <formula>LEN(TRIM(O47))=0</formula>
    </cfRule>
  </conditionalFormatting>
  <conditionalFormatting sqref="O162:Q162">
    <cfRule type="containsBlanks" dxfId="425" priority="47" stopIfTrue="1">
      <formula>LEN(TRIM(O162))=0</formula>
    </cfRule>
  </conditionalFormatting>
  <conditionalFormatting sqref="P52:Q91">
    <cfRule type="containsBlanks" dxfId="424" priority="62" stopIfTrue="1">
      <formula>LEN(TRIM(P52))=0</formula>
    </cfRule>
  </conditionalFormatting>
  <conditionalFormatting sqref="P163:Q206">
    <cfRule type="containsBlanks" dxfId="423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5C37812E-C3B8-40E9-9841-CB5F6BA1BD83}">
      <formula1>$V$3:$V$17</formula1>
    </dataValidation>
    <dataValidation type="list" showInputMessage="1" showErrorMessage="1" sqref="H68:H69 H79:H80 H90:H91 H101:H102 H112:H113 H216:H217 H227:H228 H205:H206 H183:H184 H194:H195" xr:uid="{F661813A-A9D2-444F-9572-F363B441016B}">
      <formula1>$V$3:$V$5</formula1>
    </dataValidation>
    <dataValidation type="list" showInputMessage="1" showErrorMessage="1" sqref="H47:H49 H162:H164" xr:uid="{A3ACC2B7-3E89-4E7E-8393-77E0E90FDA5A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>
    <outlinePr summaryBelow="0"/>
    <pageSetUpPr fitToPage="1"/>
  </sheetPr>
  <dimension ref="A1:AB229"/>
  <sheetViews>
    <sheetView topLeftCell="A139" zoomScale="70" zoomScaleNormal="70" workbookViewId="0">
      <selection activeCell="G156" sqref="G156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52733.333333333343</v>
      </c>
      <c r="H3" s="93">
        <f>SUM(K21:K32)+SUM(K136:K147)</f>
        <v>48711</v>
      </c>
      <c r="I3" s="14" t="s">
        <v>56</v>
      </c>
      <c r="J3" s="95">
        <v>4000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 t="s">
        <v>392</v>
      </c>
      <c r="G5" s="270"/>
      <c r="H5" s="271"/>
      <c r="I5" s="272" t="s">
        <v>73</v>
      </c>
      <c r="J5" s="273"/>
      <c r="K5" s="269"/>
      <c r="L5" s="274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186" t="s">
        <v>7</v>
      </c>
      <c r="B6" s="187"/>
      <c r="C6" s="187"/>
      <c r="D6" s="187"/>
      <c r="E6" s="193"/>
      <c r="F6" s="281" t="s">
        <v>101</v>
      </c>
      <c r="G6" s="254"/>
      <c r="H6" s="255"/>
      <c r="I6" s="272" t="s">
        <v>54</v>
      </c>
      <c r="J6" s="273"/>
      <c r="K6" s="281"/>
      <c r="L6" s="282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/>
      <c r="G7" s="254"/>
      <c r="H7" s="255"/>
      <c r="I7" s="186" t="s">
        <v>53</v>
      </c>
      <c r="J7" s="193"/>
      <c r="K7" s="281"/>
      <c r="L7" s="282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253"/>
      <c r="G8" s="254"/>
      <c r="H8" s="255"/>
      <c r="I8" s="186" t="s">
        <v>75</v>
      </c>
      <c r="J8" s="193"/>
      <c r="K8" s="256"/>
      <c r="L8" s="256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300"/>
      <c r="G9" s="301"/>
      <c r="H9" s="302"/>
      <c r="I9" s="186"/>
      <c r="J9" s="193"/>
      <c r="K9" s="256"/>
      <c r="L9" s="256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50.000000000000057</v>
      </c>
      <c r="Q19" s="70">
        <f>SUM(S59:S69)</f>
        <v>339.99999999999983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389.99999999999989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2"/>
    </row>
    <row r="21" spans="1:24" ht="17.25" customHeight="1">
      <c r="A21" s="307" t="str">
        <f>A37</f>
        <v>тыква 0,75</v>
      </c>
      <c r="B21" s="326">
        <v>0.33333333333333331</v>
      </c>
      <c r="C21" s="326">
        <v>0.51388888888888895</v>
      </c>
      <c r="D21" s="322">
        <f>(C21-B21+(C21&lt;B21))*24*60</f>
        <v>260.00000000000011</v>
      </c>
      <c r="E21" s="328">
        <v>4000</v>
      </c>
      <c r="F21" s="330">
        <f>IF(E21=0,0,(F37/J3*60))</f>
        <v>169.48499999999999</v>
      </c>
      <c r="G21" s="320">
        <f>IF($K21=0,0,(K21*100)/(D21*$J$3/60))</f>
        <v>65.186538461538433</v>
      </c>
      <c r="H21" s="330">
        <f>P19+P26</f>
        <v>50.000000000000057</v>
      </c>
      <c r="I21" s="320">
        <f>D21-F21-P27</f>
        <v>40.515000000000072</v>
      </c>
      <c r="J21" s="322">
        <f>(D21-H21)/60*E21</f>
        <v>14000.000000000004</v>
      </c>
      <c r="K21" s="324">
        <f>F37</f>
        <v>11299</v>
      </c>
      <c r="L21" s="66">
        <f>IF($K21=0,0,K21/J21)</f>
        <v>0.80707142857142833</v>
      </c>
      <c r="N21" s="181" t="s">
        <v>19</v>
      </c>
      <c r="O21" s="181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-2701.0000000000036</v>
      </c>
      <c r="N22" s="181" t="s">
        <v>20</v>
      </c>
      <c r="O22" s="18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2"/>
      <c r="X22" s="192"/>
    </row>
    <row r="23" spans="1:24" ht="17.25" customHeight="1">
      <c r="A23" s="307" t="str">
        <f>A38</f>
        <v>персик</v>
      </c>
      <c r="B23" s="326">
        <v>0.51388888888888895</v>
      </c>
      <c r="C23" s="326">
        <v>0.83333333333333337</v>
      </c>
      <c r="D23" s="322">
        <f>(C23-B23+(C23&lt;B23))*24*60</f>
        <v>459.99999999999994</v>
      </c>
      <c r="E23" s="328">
        <v>4000</v>
      </c>
      <c r="F23" s="330">
        <f>IF(E23=0,0,(F38/J3*60))</f>
        <v>110.67</v>
      </c>
      <c r="G23" s="320">
        <f>IF($K23=0,0,(K23*100)/(D23*$J$3/60))</f>
        <v>24.058695652173913</v>
      </c>
      <c r="H23" s="330">
        <f>Q19+Q26</f>
        <v>339.99999999999983</v>
      </c>
      <c r="I23" s="320">
        <f>D23-F23-Q27</f>
        <v>9.3300000000000978</v>
      </c>
      <c r="J23" s="322">
        <f>(D23-H23)/60*E23</f>
        <v>8000.0000000000073</v>
      </c>
      <c r="K23" s="324">
        <f>F38</f>
        <v>7378</v>
      </c>
      <c r="L23" s="68">
        <f>IF($K23=0,0,K23/J23)</f>
        <v>0.92224999999999913</v>
      </c>
      <c r="N23" s="181" t="s">
        <v>27</v>
      </c>
      <c r="O23" s="181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-622.00000000000728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50.000000000000057</v>
      </c>
      <c r="Q27" s="71">
        <f t="shared" si="1"/>
        <v>339.99999999999983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389.99999999999989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0.84895454545454507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22000.000000000011</v>
      </c>
      <c r="K34" s="168">
        <f>K21+K23+K25+K27+K29+K31</f>
        <v>18677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 t="s">
        <v>395</v>
      </c>
      <c r="B37" s="352"/>
      <c r="C37" s="352"/>
      <c r="D37" s="352"/>
      <c r="E37" s="353"/>
      <c r="F37" s="15">
        <v>11299</v>
      </c>
      <c r="G37" s="146">
        <v>18396</v>
      </c>
      <c r="H37" s="1"/>
      <c r="I37" s="2"/>
      <c r="J37" s="3"/>
      <c r="K37" s="67">
        <f>G37</f>
        <v>18396</v>
      </c>
      <c r="L37" s="16"/>
      <c r="M37" s="28"/>
      <c r="V37" s="192"/>
      <c r="W37" s="192"/>
      <c r="X37" s="192"/>
    </row>
    <row r="38" spans="1:28" ht="13.5" customHeight="1" thickBot="1">
      <c r="A38" s="351" t="s">
        <v>406</v>
      </c>
      <c r="B38" s="352"/>
      <c r="C38" s="352"/>
      <c r="D38" s="352"/>
      <c r="E38" s="353"/>
      <c r="F38" s="140">
        <v>7378</v>
      </c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2"/>
      <c r="W38" s="192"/>
      <c r="X38" s="192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18396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тыква 0,75</v>
      </c>
      <c r="B47" s="77">
        <f>B21</f>
        <v>0.33333333333333331</v>
      </c>
      <c r="C47" s="77">
        <f>B47+1/24</f>
        <v>0.375</v>
      </c>
      <c r="D47" s="30"/>
      <c r="E47" s="177"/>
      <c r="F47" s="389" t="s">
        <v>264</v>
      </c>
      <c r="G47" s="390"/>
      <c r="H47" s="31" t="s">
        <v>45</v>
      </c>
      <c r="I47" s="32">
        <v>0.33333333333333331</v>
      </c>
      <c r="J47" s="32">
        <v>0.34027777777777773</v>
      </c>
      <c r="K47" s="83">
        <f>(J47-I47+(J47&lt;I47))*24*60</f>
        <v>9.9999999999999645</v>
      </c>
      <c r="L47" s="391"/>
      <c r="M47" s="392"/>
      <c r="N47" s="393"/>
      <c r="O47" s="90" t="str">
        <f t="shared" ref="O47:O110" si="3">IF(H47=$V$5,$F$7,"")</f>
        <v/>
      </c>
      <c r="P47" s="177"/>
      <c r="Q47" s="34"/>
      <c r="R47" s="20"/>
      <c r="S47" s="87">
        <f>IF($H47="ПЛАНОВЫЕ",$K47,0)</f>
        <v>9.9999999999999645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0.375</v>
      </c>
      <c r="C48" s="78">
        <f>B48+1/24</f>
        <v>0.41666666666666669</v>
      </c>
      <c r="D48" s="37"/>
      <c r="E48" s="176"/>
      <c r="F48" s="394" t="s">
        <v>103</v>
      </c>
      <c r="G48" s="395"/>
      <c r="H48" s="38" t="s">
        <v>45</v>
      </c>
      <c r="I48" s="39">
        <v>0.34027777777777773</v>
      </c>
      <c r="J48" s="39">
        <v>0.34722222222222227</v>
      </c>
      <c r="K48" s="84">
        <f t="shared" ref="K48:K111" si="4">(J48-I48+(J48&lt;I48))*24*60</f>
        <v>10.000000000000124</v>
      </c>
      <c r="L48" s="396"/>
      <c r="M48" s="397"/>
      <c r="N48" s="398"/>
      <c r="O48" s="91" t="str">
        <f t="shared" si="3"/>
        <v/>
      </c>
      <c r="P48" s="176"/>
      <c r="Q48" s="41"/>
      <c r="R48" s="20"/>
      <c r="S48" s="87">
        <f t="shared" ref="S48:S111" si="5">IF($H48="ПЛАНОВЫЕ",$K48,0)</f>
        <v>10.000000000000124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76"/>
      <c r="F49" s="399" t="s">
        <v>130</v>
      </c>
      <c r="G49" s="399"/>
      <c r="H49" s="38" t="s">
        <v>45</v>
      </c>
      <c r="I49" s="39">
        <v>0.34722222222222227</v>
      </c>
      <c r="J49" s="39">
        <v>0.36805555555555558</v>
      </c>
      <c r="K49" s="84">
        <f t="shared" si="4"/>
        <v>29.999999999999972</v>
      </c>
      <c r="L49" s="396"/>
      <c r="M49" s="397"/>
      <c r="N49" s="398"/>
      <c r="O49" s="91" t="str">
        <f t="shared" si="3"/>
        <v/>
      </c>
      <c r="P49" s="176"/>
      <c r="Q49" s="41"/>
      <c r="R49" s="20"/>
      <c r="S49" s="87">
        <f t="shared" si="5"/>
        <v>29.999999999999972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0.45833333333333337</v>
      </c>
      <c r="C50" s="78">
        <f t="shared" si="14"/>
        <v>0.5</v>
      </c>
      <c r="D50" s="37"/>
      <c r="E50" s="176"/>
      <c r="F50" s="399"/>
      <c r="G50" s="399"/>
      <c r="H50" s="38"/>
      <c r="I50" s="39"/>
      <c r="J50" s="39"/>
      <c r="K50" s="84">
        <f t="shared" si="4"/>
        <v>0</v>
      </c>
      <c r="L50" s="396"/>
      <c r="M50" s="397"/>
      <c r="N50" s="398"/>
      <c r="O50" s="91" t="str">
        <f t="shared" si="3"/>
        <v/>
      </c>
      <c r="P50" s="176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176"/>
      <c r="F51" s="399"/>
      <c r="G51" s="399"/>
      <c r="H51" s="38"/>
      <c r="I51" s="39"/>
      <c r="J51" s="39"/>
      <c r="K51" s="84">
        <f t="shared" si="4"/>
        <v>0</v>
      </c>
      <c r="L51" s="396"/>
      <c r="M51" s="397"/>
      <c r="N51" s="398"/>
      <c r="O51" s="91" t="str">
        <f t="shared" si="3"/>
        <v/>
      </c>
      <c r="P51" s="176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176"/>
      <c r="F52" s="399"/>
      <c r="G52" s="399"/>
      <c r="H52" s="38"/>
      <c r="I52" s="39"/>
      <c r="J52" s="39"/>
      <c r="K52" s="84">
        <f t="shared" si="4"/>
        <v>0</v>
      </c>
      <c r="L52" s="396"/>
      <c r="M52" s="397"/>
      <c r="N52" s="398"/>
      <c r="O52" s="91" t="str">
        <f t="shared" si="3"/>
        <v/>
      </c>
      <c r="P52" s="176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/>
      <c r="G53" s="399"/>
      <c r="H53" s="38"/>
      <c r="I53" s="39"/>
      <c r="J53" s="39"/>
      <c r="K53" s="84">
        <f t="shared" si="4"/>
        <v>0</v>
      </c>
      <c r="L53" s="396"/>
      <c r="M53" s="397"/>
      <c r="N53" s="398"/>
      <c r="O53" s="91" t="str">
        <f t="shared" si="3"/>
        <v/>
      </c>
      <c r="P53" s="176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4"/>
      <c r="G54" s="395"/>
      <c r="H54" s="38"/>
      <c r="I54" s="39"/>
      <c r="J54" s="39"/>
      <c r="K54" s="84">
        <f t="shared" si="4"/>
        <v>0</v>
      </c>
      <c r="L54" s="396"/>
      <c r="M54" s="397"/>
      <c r="N54" s="398"/>
      <c r="O54" s="91" t="str">
        <f t="shared" si="3"/>
        <v/>
      </c>
      <c r="P54" s="17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4"/>
      <c r="G55" s="395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 thickBot="1">
      <c r="A59" s="386" t="str">
        <f>A38</f>
        <v>персик</v>
      </c>
      <c r="B59" s="77">
        <f>B23</f>
        <v>0.51388888888888895</v>
      </c>
      <c r="C59" s="77">
        <f>B59+1/24</f>
        <v>0.55555555555555558</v>
      </c>
      <c r="D59" s="30"/>
      <c r="E59" s="177"/>
      <c r="F59" s="389" t="s">
        <v>121</v>
      </c>
      <c r="G59" s="390"/>
      <c r="H59" s="31" t="s">
        <v>45</v>
      </c>
      <c r="I59" s="32">
        <v>0.51388888888888895</v>
      </c>
      <c r="J59" s="32">
        <v>0.70833333333333337</v>
      </c>
      <c r="K59" s="83">
        <f t="shared" si="4"/>
        <v>279.99999999999994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279.99999999999994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0.55555555555555558</v>
      </c>
      <c r="C60" s="78">
        <f>B60+1/24</f>
        <v>0.59722222222222221</v>
      </c>
      <c r="D60" s="37"/>
      <c r="E60" s="176"/>
      <c r="F60" s="389" t="s">
        <v>264</v>
      </c>
      <c r="G60" s="390"/>
      <c r="H60" s="31" t="s">
        <v>45</v>
      </c>
      <c r="I60" s="39">
        <v>0.70833333333333337</v>
      </c>
      <c r="J60" s="39">
        <v>0.71527777777777779</v>
      </c>
      <c r="K60" s="84">
        <f t="shared" si="4"/>
        <v>9.9999999999999645</v>
      </c>
      <c r="L60" s="396"/>
      <c r="M60" s="397"/>
      <c r="N60" s="398"/>
      <c r="O60" s="91" t="str">
        <f t="shared" si="3"/>
        <v/>
      </c>
      <c r="P60" s="176"/>
      <c r="Q60" s="41"/>
      <c r="R60" s="20"/>
      <c r="S60" s="87">
        <f t="shared" si="5"/>
        <v>9.9999999999999645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0.59722222222222221</v>
      </c>
      <c r="C61" s="78">
        <f t="shared" ref="C61:C69" si="16">B61+1/24</f>
        <v>0.63888888888888884</v>
      </c>
      <c r="D61" s="37"/>
      <c r="E61" s="176"/>
      <c r="F61" s="394" t="s">
        <v>103</v>
      </c>
      <c r="G61" s="395"/>
      <c r="H61" s="38" t="s">
        <v>45</v>
      </c>
      <c r="I61" s="39">
        <v>0.71527777777777779</v>
      </c>
      <c r="J61" s="39">
        <v>0.72222222222222221</v>
      </c>
      <c r="K61" s="84">
        <f t="shared" si="4"/>
        <v>9.9999999999999645</v>
      </c>
      <c r="L61" s="396"/>
      <c r="M61" s="397"/>
      <c r="N61" s="398"/>
      <c r="O61" s="91" t="str">
        <f t="shared" si="3"/>
        <v/>
      </c>
      <c r="P61" s="176"/>
      <c r="Q61" s="41"/>
      <c r="R61" s="20"/>
      <c r="S61" s="87">
        <f t="shared" si="5"/>
        <v>9.9999999999999645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0.63888888888888884</v>
      </c>
      <c r="C62" s="78">
        <f t="shared" si="16"/>
        <v>0.68055555555555547</v>
      </c>
      <c r="D62" s="37"/>
      <c r="E62" s="176"/>
      <c r="F62" s="399" t="s">
        <v>130</v>
      </c>
      <c r="G62" s="399"/>
      <c r="H62" s="38" t="s">
        <v>45</v>
      </c>
      <c r="I62" s="39">
        <v>0.72222222222222221</v>
      </c>
      <c r="J62" s="39">
        <v>0.74305555555555547</v>
      </c>
      <c r="K62" s="84">
        <f t="shared" si="4"/>
        <v>29.999999999999893</v>
      </c>
      <c r="L62" s="396"/>
      <c r="M62" s="397"/>
      <c r="N62" s="398"/>
      <c r="O62" s="91" t="str">
        <f t="shared" si="3"/>
        <v/>
      </c>
      <c r="P62" s="176"/>
      <c r="Q62" s="41"/>
      <c r="R62" s="20"/>
      <c r="S62" s="87">
        <f t="shared" si="5"/>
        <v>29.999999999999893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0.68055555555555547</v>
      </c>
      <c r="C63" s="78">
        <f t="shared" si="16"/>
        <v>0.7222222222222221</v>
      </c>
      <c r="D63" s="37"/>
      <c r="E63" s="176"/>
      <c r="F63" s="399" t="s">
        <v>124</v>
      </c>
      <c r="G63" s="399"/>
      <c r="H63" s="38" t="s">
        <v>45</v>
      </c>
      <c r="I63" s="39">
        <v>0.74305555555555547</v>
      </c>
      <c r="J63" s="39">
        <v>0.75</v>
      </c>
      <c r="K63" s="84">
        <f t="shared" si="4"/>
        <v>10.000000000000124</v>
      </c>
      <c r="L63" s="396"/>
      <c r="M63" s="397"/>
      <c r="N63" s="398"/>
      <c r="O63" s="91" t="str">
        <f t="shared" si="3"/>
        <v/>
      </c>
      <c r="P63" s="176"/>
      <c r="Q63" s="41"/>
      <c r="R63" s="20"/>
      <c r="S63" s="87">
        <f t="shared" si="5"/>
        <v>10.000000000000124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0.7222222222222221</v>
      </c>
      <c r="C64" s="78">
        <f t="shared" si="16"/>
        <v>0.76388888888888873</v>
      </c>
      <c r="D64" s="37"/>
      <c r="E64" s="176"/>
      <c r="F64" s="399"/>
      <c r="G64" s="399"/>
      <c r="H64" s="38"/>
      <c r="I64" s="39"/>
      <c r="J64" s="39"/>
      <c r="K64" s="84">
        <f t="shared" si="4"/>
        <v>0</v>
      </c>
      <c r="L64" s="396"/>
      <c r="M64" s="397"/>
      <c r="N64" s="398"/>
      <c r="O64" s="91" t="str">
        <f t="shared" si="3"/>
        <v/>
      </c>
      <c r="P64" s="17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0.76388888888888873</v>
      </c>
      <c r="C65" s="78">
        <f t="shared" si="16"/>
        <v>0.80555555555555536</v>
      </c>
      <c r="D65" s="37"/>
      <c r="E65" s="143"/>
      <c r="F65" s="399"/>
      <c r="G65" s="399"/>
      <c r="H65" s="38"/>
      <c r="I65" s="39"/>
      <c r="J65" s="39"/>
      <c r="K65" s="84">
        <f t="shared" si="4"/>
        <v>0</v>
      </c>
      <c r="L65" s="396"/>
      <c r="M65" s="397"/>
      <c r="N65" s="398"/>
      <c r="O65" s="91" t="str">
        <f t="shared" si="3"/>
        <v/>
      </c>
      <c r="P65" s="176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0.80555555555555536</v>
      </c>
      <c r="C66" s="78">
        <f t="shared" si="16"/>
        <v>0.84722222222222199</v>
      </c>
      <c r="D66" s="37"/>
      <c r="E66" s="143"/>
      <c r="F66" s="394"/>
      <c r="G66" s="395"/>
      <c r="H66" s="38"/>
      <c r="I66" s="39"/>
      <c r="J66" s="39"/>
      <c r="K66" s="84">
        <f t="shared" si="4"/>
        <v>0</v>
      </c>
      <c r="L66" s="396"/>
      <c r="M66" s="397"/>
      <c r="N66" s="398"/>
      <c r="O66" s="91" t="str">
        <f t="shared" si="3"/>
        <v/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0.84722222222222199</v>
      </c>
      <c r="C67" s="78">
        <f t="shared" si="16"/>
        <v>0.88888888888888862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0.88888888888888862</v>
      </c>
      <c r="C68" s="78">
        <f t="shared" si="16"/>
        <v>0.93055555555555525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0.93055555555555525</v>
      </c>
      <c r="C69" s="79">
        <f t="shared" si="16"/>
        <v>0.97222222222222188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77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389.99999999999989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389.99999999999989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4000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407</v>
      </c>
      <c r="G120" s="270"/>
      <c r="H120" s="271"/>
      <c r="I120" s="272" t="s">
        <v>73</v>
      </c>
      <c r="J120" s="273"/>
      <c r="K120" s="269" t="s">
        <v>115</v>
      </c>
      <c r="L120" s="274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186" t="s">
        <v>7</v>
      </c>
      <c r="B121" s="187"/>
      <c r="C121" s="187"/>
      <c r="D121" s="187"/>
      <c r="E121" s="187"/>
      <c r="F121" s="281" t="s">
        <v>112</v>
      </c>
      <c r="G121" s="254"/>
      <c r="H121" s="255"/>
      <c r="I121" s="272" t="s">
        <v>54</v>
      </c>
      <c r="J121" s="273"/>
      <c r="K121" s="281" t="s">
        <v>269</v>
      </c>
      <c r="L121" s="282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/>
      <c r="G122" s="254"/>
      <c r="H122" s="255"/>
      <c r="I122" s="186" t="s">
        <v>53</v>
      </c>
      <c r="J122" s="193"/>
      <c r="K122" s="281" t="s">
        <v>399</v>
      </c>
      <c r="L122" s="282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 t="s">
        <v>139</v>
      </c>
      <c r="G123" s="256"/>
      <c r="H123" s="420"/>
      <c r="I123" s="186" t="s">
        <v>75</v>
      </c>
      <c r="J123" s="193"/>
      <c r="K123" s="256" t="s">
        <v>118</v>
      </c>
      <c r="L123" s="256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 t="s">
        <v>113</v>
      </c>
      <c r="G124" s="423"/>
      <c r="H124" s="424"/>
      <c r="I124" s="186"/>
      <c r="J124" s="193"/>
      <c r="K124" s="256"/>
      <c r="L124" s="256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259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259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 t="str">
        <f>A152</f>
        <v>нектар перасик мамина дача 0,75</v>
      </c>
      <c r="B136" s="326">
        <v>0.83333333333333337</v>
      </c>
      <c r="C136" s="326">
        <v>0.33333333333333331</v>
      </c>
      <c r="D136" s="322">
        <f>(C136-B136+(C136&lt;B136))*24*60</f>
        <v>720</v>
      </c>
      <c r="E136" s="328">
        <v>4000</v>
      </c>
      <c r="F136" s="330">
        <f>IF(E136=0,0,(F152/J118*60))</f>
        <v>450.51</v>
      </c>
      <c r="G136" s="320">
        <f>IF($K136=0,0,(K136*100)/(D136*$J$3/60))</f>
        <v>62.570833333333333</v>
      </c>
      <c r="H136" s="330">
        <f>P134+P141</f>
        <v>259</v>
      </c>
      <c r="I136" s="320">
        <f>D136-F136-P142</f>
        <v>10.490000000000009</v>
      </c>
      <c r="J136" s="322">
        <f>(D136-H136)/60*E136</f>
        <v>30733.333333333336</v>
      </c>
      <c r="K136" s="426">
        <f>F152</f>
        <v>30034</v>
      </c>
      <c r="L136" s="66">
        <f>IF($K136=0,0,K136/J136)</f>
        <v>0.97724511930585678</v>
      </c>
      <c r="N136" s="181" t="s">
        <v>19</v>
      </c>
      <c r="O136" s="181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-699.33333333333576</v>
      </c>
      <c r="N137" s="181" t="s">
        <v>20</v>
      </c>
      <c r="O137" s="181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2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259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259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0.97724511930585678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30733.333333333336</v>
      </c>
      <c r="K149" s="168">
        <f>K136+K138+K140+K142+K144+K146</f>
        <v>30034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429" t="s">
        <v>408</v>
      </c>
      <c r="B152" s="430"/>
      <c r="C152" s="430"/>
      <c r="D152" s="430"/>
      <c r="E152" s="431"/>
      <c r="F152" s="15">
        <v>30034</v>
      </c>
      <c r="G152" s="146">
        <v>37362</v>
      </c>
      <c r="H152" s="1"/>
      <c r="I152" s="2"/>
      <c r="J152" s="3"/>
      <c r="K152" s="67">
        <f>G152</f>
        <v>37362</v>
      </c>
      <c r="L152" s="16"/>
      <c r="M152" s="28"/>
      <c r="V152" s="192"/>
      <c r="W152" s="192"/>
      <c r="X152" s="192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5" si="25">G153</f>
        <v>0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>G156</f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>G157</f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37362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нектар перасик мамина дача 0,75</v>
      </c>
      <c r="B162" s="77">
        <f>B136</f>
        <v>0.83333333333333337</v>
      </c>
      <c r="C162" s="77">
        <f>B162+1/24</f>
        <v>0.875</v>
      </c>
      <c r="D162" s="30"/>
      <c r="E162" s="177"/>
      <c r="F162" s="389" t="s">
        <v>153</v>
      </c>
      <c r="G162" s="390"/>
      <c r="H162" s="31" t="s">
        <v>45</v>
      </c>
      <c r="I162" s="32">
        <v>0.88263888888888886</v>
      </c>
      <c r="J162" s="32">
        <v>0.88958333333333339</v>
      </c>
      <c r="K162" s="83">
        <f>(J162-I162+(J162&lt;I162))*24*60</f>
        <v>10.000000000000124</v>
      </c>
      <c r="L162" s="391"/>
      <c r="M162" s="392"/>
      <c r="N162" s="393"/>
      <c r="O162" s="90" t="str">
        <f t="shared" ref="O162:O206" si="26">IF(H162=$V$5,$F$122,"")</f>
        <v/>
      </c>
      <c r="P162" s="177"/>
      <c r="Q162" s="34"/>
      <c r="R162" s="20"/>
      <c r="S162" s="87">
        <f>IF($H162="ПЛАНОВЫЕ",$K162,0)</f>
        <v>10.000000000000124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176"/>
      <c r="F163" s="394" t="s">
        <v>403</v>
      </c>
      <c r="G163" s="395"/>
      <c r="H163" s="38" t="s">
        <v>45</v>
      </c>
      <c r="I163" s="39">
        <v>0.90555555555555556</v>
      </c>
      <c r="J163" s="39">
        <v>0.91527777777777775</v>
      </c>
      <c r="K163" s="84">
        <f t="shared" ref="K163:K226" si="27">(J163-I163+(J163&lt;I163))*24*60</f>
        <v>13.99999999999995</v>
      </c>
      <c r="L163" s="396"/>
      <c r="M163" s="397"/>
      <c r="N163" s="398"/>
      <c r="O163" s="91" t="str">
        <f t="shared" si="26"/>
        <v/>
      </c>
      <c r="P163" s="176"/>
      <c r="Q163" s="41"/>
      <c r="R163" s="20"/>
      <c r="S163" s="87">
        <f t="shared" ref="S163:S226" si="28">IF($H163="ПЛАНОВЫЕ",$K163,0)</f>
        <v>13.99999999999995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76"/>
      <c r="F164" s="399" t="s">
        <v>409</v>
      </c>
      <c r="G164" s="399"/>
      <c r="H164" s="38" t="s">
        <v>45</v>
      </c>
      <c r="I164" s="39">
        <v>0.96111111111111114</v>
      </c>
      <c r="J164" s="39">
        <v>0.96805555555555556</v>
      </c>
      <c r="K164" s="84">
        <f t="shared" si="27"/>
        <v>9.9999999999999645</v>
      </c>
      <c r="L164" s="396"/>
      <c r="M164" s="397"/>
      <c r="N164" s="398"/>
      <c r="O164" s="91" t="str">
        <f t="shared" si="26"/>
        <v/>
      </c>
      <c r="P164" s="176"/>
      <c r="Q164" s="41"/>
      <c r="R164" s="20"/>
      <c r="S164" s="87">
        <f t="shared" si="28"/>
        <v>9.9999999999999645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76"/>
      <c r="F165" s="399" t="s">
        <v>410</v>
      </c>
      <c r="G165" s="399"/>
      <c r="H165" s="38" t="s">
        <v>45</v>
      </c>
      <c r="I165" s="39">
        <v>4.9999999999999996E-2</v>
      </c>
      <c r="J165" s="39">
        <v>5.6944444444444443E-2</v>
      </c>
      <c r="K165" s="84">
        <f t="shared" si="27"/>
        <v>10.000000000000004</v>
      </c>
      <c r="L165" s="396"/>
      <c r="M165" s="397"/>
      <c r="N165" s="398"/>
      <c r="O165" s="91" t="str">
        <f t="shared" si="26"/>
        <v/>
      </c>
      <c r="P165" s="176"/>
      <c r="Q165" s="41"/>
      <c r="R165" s="20"/>
      <c r="S165" s="87">
        <f t="shared" si="28"/>
        <v>10.000000000000004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76"/>
      <c r="F166" s="399" t="s">
        <v>121</v>
      </c>
      <c r="G166" s="399"/>
      <c r="H166" s="38" t="s">
        <v>45</v>
      </c>
      <c r="I166" s="39">
        <v>0.18402777777777779</v>
      </c>
      <c r="J166" s="39">
        <v>0.33333333333333331</v>
      </c>
      <c r="K166" s="84">
        <f t="shared" si="27"/>
        <v>214.99999999999994</v>
      </c>
      <c r="L166" s="396"/>
      <c r="M166" s="397"/>
      <c r="N166" s="398"/>
      <c r="O166" s="91" t="str">
        <f t="shared" si="26"/>
        <v/>
      </c>
      <c r="P166" s="176"/>
      <c r="Q166" s="41"/>
      <c r="R166" s="20"/>
      <c r="S166" s="87">
        <f t="shared" si="28"/>
        <v>214.99999999999994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76"/>
      <c r="F167" s="399"/>
      <c r="G167" s="399"/>
      <c r="H167" s="38"/>
      <c r="I167" s="39"/>
      <c r="J167" s="39"/>
      <c r="K167" s="84">
        <f t="shared" si="27"/>
        <v>0</v>
      </c>
      <c r="L167" s="396"/>
      <c r="M167" s="397"/>
      <c r="N167" s="398"/>
      <c r="O167" s="91" t="str">
        <f t="shared" si="26"/>
        <v/>
      </c>
      <c r="P167" s="176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/>
      <c r="G168" s="399"/>
      <c r="H168" s="38"/>
      <c r="I168" s="39"/>
      <c r="J168" s="39"/>
      <c r="K168" s="84">
        <f t="shared" si="27"/>
        <v>0</v>
      </c>
      <c r="L168" s="396"/>
      <c r="M168" s="397"/>
      <c r="N168" s="398"/>
      <c r="O168" s="91" t="str">
        <f t="shared" si="26"/>
        <v/>
      </c>
      <c r="P168" s="176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/>
      <c r="G169" s="395"/>
      <c r="H169" s="38"/>
      <c r="I169" s="39"/>
      <c r="J169" s="39"/>
      <c r="K169" s="84">
        <f t="shared" si="27"/>
        <v>0</v>
      </c>
      <c r="L169" s="396"/>
      <c r="M169" s="397"/>
      <c r="N169" s="398"/>
      <c r="O169" s="91" t="str">
        <f t="shared" si="26"/>
        <v/>
      </c>
      <c r="P169" s="17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177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176"/>
      <c r="F175" s="394"/>
      <c r="G175" s="395"/>
      <c r="H175" s="38"/>
      <c r="I175" s="39"/>
      <c r="J175" s="39"/>
      <c r="K175" s="84">
        <f t="shared" si="27"/>
        <v>0</v>
      </c>
      <c r="L175" s="396"/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76"/>
      <c r="F176" s="399"/>
      <c r="G176" s="399"/>
      <c r="H176" s="38"/>
      <c r="I176" s="39"/>
      <c r="J176" s="39"/>
      <c r="K176" s="84">
        <f t="shared" si="27"/>
        <v>0</v>
      </c>
      <c r="L176" s="396"/>
      <c r="M176" s="397"/>
      <c r="N176" s="398"/>
      <c r="O176" s="91" t="str">
        <f t="shared" si="26"/>
        <v/>
      </c>
      <c r="P176" s="176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176"/>
      <c r="F177" s="399"/>
      <c r="G177" s="399"/>
      <c r="H177" s="38"/>
      <c r="I177" s="39"/>
      <c r="J177" s="39"/>
      <c r="K177" s="84">
        <f t="shared" si="27"/>
        <v>0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176"/>
      <c r="F178" s="399"/>
      <c r="G178" s="399"/>
      <c r="H178" s="38"/>
      <c r="I178" s="39"/>
      <c r="J178" s="39"/>
      <c r="K178" s="84">
        <f t="shared" si="27"/>
        <v>0</v>
      </c>
      <c r="L178" s="396"/>
      <c r="M178" s="397"/>
      <c r="N178" s="398"/>
      <c r="O178" s="91" t="str">
        <f t="shared" si="26"/>
        <v/>
      </c>
      <c r="P178" s="176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176"/>
      <c r="F179" s="399"/>
      <c r="G179" s="399"/>
      <c r="H179" s="38"/>
      <c r="I179" s="39"/>
      <c r="J179" s="39"/>
      <c r="K179" s="84">
        <f t="shared" si="27"/>
        <v>0</v>
      </c>
      <c r="L179" s="396"/>
      <c r="M179" s="397"/>
      <c r="N179" s="398"/>
      <c r="O179" s="91" t="str">
        <f t="shared" si="26"/>
        <v/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84">
        <f t="shared" si="27"/>
        <v>0</v>
      </c>
      <c r="L180" s="396"/>
      <c r="M180" s="397"/>
      <c r="N180" s="398"/>
      <c r="O180" s="91" t="str">
        <f t="shared" si="26"/>
        <v/>
      </c>
      <c r="P180" s="17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259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259</v>
      </c>
      <c r="AB229" s="35"/>
    </row>
  </sheetData>
  <customSheetViews>
    <customSheetView guid="{37036B61-4D89-4D9A-BB9E-9EE85ACB2295}" fitToPage="1" hiddenRows="1" topLeftCell="C1">
      <selection activeCell="F168" sqref="F168:G168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fitToPage="1" hiddenRows="1" showRuler="0" topLeftCell="C1">
      <selection activeCell="F168" sqref="F168:G168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fitToPage="1" hiddenRows="1" showRuler="0" topLeftCell="C156">
      <selection activeCell="F168" sqref="F168:G168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85:A195"/>
    <mergeCell ref="A196:A206"/>
    <mergeCell ref="A207:A217"/>
    <mergeCell ref="J144:J145"/>
    <mergeCell ref="K144:K145"/>
    <mergeCell ref="A150:E151"/>
    <mergeCell ref="L150:L151"/>
    <mergeCell ref="M150:M151"/>
    <mergeCell ref="A152:E152"/>
    <mergeCell ref="A153:E153"/>
    <mergeCell ref="A154:E154"/>
    <mergeCell ref="A144:A145"/>
    <mergeCell ref="B144:B145"/>
    <mergeCell ref="C144:C145"/>
    <mergeCell ref="D144:D145"/>
    <mergeCell ref="E144:E145"/>
    <mergeCell ref="F144:F145"/>
    <mergeCell ref="G144:G145"/>
    <mergeCell ref="F199:G199"/>
    <mergeCell ref="L199:N199"/>
    <mergeCell ref="F200:G200"/>
    <mergeCell ref="L200:N200"/>
    <mergeCell ref="F201:G201"/>
    <mergeCell ref="F204:G204"/>
    <mergeCell ref="A218:A228"/>
    <mergeCell ref="O160:O161"/>
    <mergeCell ref="P160:P161"/>
    <mergeCell ref="Q160:Q161"/>
    <mergeCell ref="L225:N225"/>
    <mergeCell ref="F226:G226"/>
    <mergeCell ref="L226:N226"/>
    <mergeCell ref="L220:N220"/>
    <mergeCell ref="F224:G224"/>
    <mergeCell ref="L224:N224"/>
    <mergeCell ref="F225:G225"/>
    <mergeCell ref="F227:G227"/>
    <mergeCell ref="L227:N227"/>
    <mergeCell ref="F228:G228"/>
    <mergeCell ref="L228:N228"/>
    <mergeCell ref="F216:G216"/>
    <mergeCell ref="L216:N216"/>
    <mergeCell ref="F217:G217"/>
    <mergeCell ref="L217:N217"/>
    <mergeCell ref="F222:G222"/>
    <mergeCell ref="L222:N222"/>
    <mergeCell ref="F223:G223"/>
    <mergeCell ref="L223:N223"/>
    <mergeCell ref="L211:N211"/>
    <mergeCell ref="D140:D141"/>
    <mergeCell ref="E140:E141"/>
    <mergeCell ref="F140:F14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F138:F139"/>
    <mergeCell ref="G138:G139"/>
    <mergeCell ref="H138:H139"/>
    <mergeCell ref="H144:H145"/>
    <mergeCell ref="I144:I145"/>
    <mergeCell ref="J140:J141"/>
    <mergeCell ref="K140:K141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K138:K139"/>
    <mergeCell ref="A123:E123"/>
    <mergeCell ref="F123:H123"/>
    <mergeCell ref="G140:G141"/>
    <mergeCell ref="H140:H141"/>
    <mergeCell ref="I140:I141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K123:L123"/>
    <mergeCell ref="N124:O124"/>
    <mergeCell ref="P124:Q124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A124:E124"/>
    <mergeCell ref="F124:H124"/>
    <mergeCell ref="K124:L124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F113:G113"/>
    <mergeCell ref="L113:N113"/>
    <mergeCell ref="F95:G95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L55:N55"/>
    <mergeCell ref="F56:G56"/>
    <mergeCell ref="L56:N56"/>
    <mergeCell ref="F57:G57"/>
    <mergeCell ref="K8:L8"/>
    <mergeCell ref="J29:J30"/>
    <mergeCell ref="K29:K30"/>
    <mergeCell ref="J31:J32"/>
    <mergeCell ref="K31:K32"/>
    <mergeCell ref="A35:E36"/>
    <mergeCell ref="F35:F36"/>
    <mergeCell ref="G35:G36"/>
    <mergeCell ref="H35:H36"/>
    <mergeCell ref="L35:L36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A9:E9"/>
    <mergeCell ref="F9:H9"/>
    <mergeCell ref="K9:L9"/>
    <mergeCell ref="L33:L34"/>
    <mergeCell ref="G27:G28"/>
    <mergeCell ref="I15:I19"/>
    <mergeCell ref="J15:J19"/>
    <mergeCell ref="K15:K19"/>
    <mergeCell ref="N9:O9"/>
    <mergeCell ref="P9:Q9"/>
    <mergeCell ref="A14:L14"/>
    <mergeCell ref="N14:U14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L15:L19"/>
    <mergeCell ref="N15:O18"/>
    <mergeCell ref="P15:U18"/>
    <mergeCell ref="J23:J24"/>
    <mergeCell ref="K23:K24"/>
    <mergeCell ref="O45:O46"/>
    <mergeCell ref="I138:I139"/>
    <mergeCell ref="J138:J13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L212:N212"/>
    <mergeCell ref="F213:G213"/>
    <mergeCell ref="L213:N213"/>
    <mergeCell ref="F214:G214"/>
    <mergeCell ref="N26:O26"/>
    <mergeCell ref="F218:G218"/>
    <mergeCell ref="L218:N218"/>
    <mergeCell ref="L214:N214"/>
    <mergeCell ref="F215:G215"/>
    <mergeCell ref="L215:N215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M35:M36"/>
    <mergeCell ref="K45:K46"/>
    <mergeCell ref="F184:G184"/>
    <mergeCell ref="L184:N184"/>
    <mergeCell ref="F185:G185"/>
    <mergeCell ref="L185:N185"/>
    <mergeCell ref="F219:G219"/>
    <mergeCell ref="L219:N219"/>
    <mergeCell ref="F220:G220"/>
    <mergeCell ref="F221:G221"/>
    <mergeCell ref="L221:N221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F212:G212"/>
    <mergeCell ref="F179:G179"/>
    <mergeCell ref="L179:N179"/>
    <mergeCell ref="F180:G180"/>
    <mergeCell ref="L180:N180"/>
    <mergeCell ref="F181:G181"/>
    <mergeCell ref="L201:N201"/>
    <mergeCell ref="F202:G202"/>
    <mergeCell ref="L202:N202"/>
    <mergeCell ref="F203:G203"/>
    <mergeCell ref="L203:N203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L181:N181"/>
    <mergeCell ref="F182:G182"/>
    <mergeCell ref="L182:N182"/>
    <mergeCell ref="F183:G183"/>
    <mergeCell ref="L183:N183"/>
    <mergeCell ref="A158:J158"/>
    <mergeCell ref="L160:N161"/>
    <mergeCell ref="A160:A161"/>
    <mergeCell ref="B160:C161"/>
    <mergeCell ref="D160:D161"/>
    <mergeCell ref="F191:G191"/>
    <mergeCell ref="L191:N191"/>
    <mergeCell ref="F192:G192"/>
    <mergeCell ref="L192:N192"/>
    <mergeCell ref="F186:G186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L171:N171"/>
    <mergeCell ref="A174:A184"/>
    <mergeCell ref="A155:E155"/>
    <mergeCell ref="F150:F151"/>
    <mergeCell ref="G150:G151"/>
    <mergeCell ref="H150:H151"/>
    <mergeCell ref="J146:J147"/>
    <mergeCell ref="K146:K147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E160:E161"/>
    <mergeCell ref="F160:G161"/>
    <mergeCell ref="I160:J160"/>
    <mergeCell ref="K160:K161"/>
    <mergeCell ref="H160:H161"/>
    <mergeCell ref="A156:E156"/>
    <mergeCell ref="A157:E157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22:H122"/>
    <mergeCell ref="K122:L122"/>
    <mergeCell ref="N122:N123"/>
    <mergeCell ref="O122:Q123"/>
    <mergeCell ref="A122:E122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105:N105"/>
    <mergeCell ref="F106:G106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94:G94"/>
    <mergeCell ref="L94:N94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82:N82"/>
    <mergeCell ref="F83:G83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71:G71"/>
    <mergeCell ref="L71:N71"/>
    <mergeCell ref="L57:N57"/>
    <mergeCell ref="F58:G58"/>
    <mergeCell ref="L58:N58"/>
    <mergeCell ref="F59:G59"/>
    <mergeCell ref="L59:N59"/>
    <mergeCell ref="F55:G55"/>
    <mergeCell ref="F60:G60"/>
    <mergeCell ref="A45:A46"/>
    <mergeCell ref="B45:C46"/>
    <mergeCell ref="D45:D46"/>
    <mergeCell ref="E45:E46"/>
    <mergeCell ref="F45:G46"/>
    <mergeCell ref="H45:H46"/>
    <mergeCell ref="I45:J45"/>
    <mergeCell ref="L45:N46"/>
    <mergeCell ref="A42:E42"/>
    <mergeCell ref="A59:A69"/>
    <mergeCell ref="A38:E38"/>
    <mergeCell ref="A39:E39"/>
    <mergeCell ref="A40:E40"/>
    <mergeCell ref="A41:E41"/>
    <mergeCell ref="A43:J43"/>
    <mergeCell ref="A37:E37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A33:I34"/>
    <mergeCell ref="H27:H28"/>
    <mergeCell ref="I27:I28"/>
    <mergeCell ref="F27:F28"/>
    <mergeCell ref="J27:J28"/>
    <mergeCell ref="K27:K28"/>
    <mergeCell ref="F25:F26"/>
    <mergeCell ref="G25:G26"/>
    <mergeCell ref="H25:H26"/>
    <mergeCell ref="I25:I26"/>
    <mergeCell ref="J25:J26"/>
    <mergeCell ref="K25:K26"/>
    <mergeCell ref="A1:Q1"/>
    <mergeCell ref="A2:Q2"/>
    <mergeCell ref="A3:E3"/>
    <mergeCell ref="A4:E4"/>
    <mergeCell ref="F4:H4"/>
    <mergeCell ref="I4:J4"/>
    <mergeCell ref="A5:E5"/>
    <mergeCell ref="I5:J5"/>
    <mergeCell ref="K5:L5"/>
    <mergeCell ref="N5:N6"/>
    <mergeCell ref="O5:Q6"/>
    <mergeCell ref="I6:J6"/>
    <mergeCell ref="K6:L6"/>
    <mergeCell ref="F5:H5"/>
    <mergeCell ref="A148:I149"/>
    <mergeCell ref="L148:L149"/>
    <mergeCell ref="K7:L7"/>
    <mergeCell ref="K4:L4"/>
    <mergeCell ref="N4:U4"/>
    <mergeCell ref="N7:N8"/>
    <mergeCell ref="O7:Q8"/>
    <mergeCell ref="F6:H6"/>
    <mergeCell ref="F7:H7"/>
    <mergeCell ref="F8:H8"/>
    <mergeCell ref="A7:E7"/>
    <mergeCell ref="A8:E8"/>
    <mergeCell ref="N27:O27"/>
    <mergeCell ref="N28:O28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</mergeCells>
  <conditionalFormatting sqref="A37:F42">
    <cfRule type="containsBlanks" dxfId="422" priority="17" stopIfTrue="1">
      <formula>LEN(TRIM(A37))=0</formula>
    </cfRule>
  </conditionalFormatting>
  <conditionalFormatting sqref="A152:F157">
    <cfRule type="containsBlanks" dxfId="421" priority="9" stopIfTrue="1">
      <formula>LEN(TRIM(A152))=0</formula>
    </cfRule>
  </conditionalFormatting>
  <conditionalFormatting sqref="B21:C32">
    <cfRule type="containsBlanks" dxfId="420" priority="19" stopIfTrue="1">
      <formula>LEN(TRIM(B21))=0</formula>
    </cfRule>
  </conditionalFormatting>
  <conditionalFormatting sqref="B136:C147">
    <cfRule type="containsBlanks" dxfId="419" priority="59" stopIfTrue="1">
      <formula>LEN(TRIM(B136))=0</formula>
    </cfRule>
  </conditionalFormatting>
  <conditionalFormatting sqref="D54:F55 H54:J55">
    <cfRule type="containsBlanks" dxfId="418" priority="77" stopIfTrue="1">
      <formula>LEN(TRIM(D54))=0</formula>
    </cfRule>
  </conditionalFormatting>
  <conditionalFormatting sqref="D169:F170">
    <cfRule type="containsBlanks" dxfId="417" priority="54" stopIfTrue="1">
      <formula>LEN(TRIM(D169))=0</formula>
    </cfRule>
  </conditionalFormatting>
  <conditionalFormatting sqref="D63:G65 D66:F67 D68:J69">
    <cfRule type="containsBlanks" dxfId="416" priority="76" stopIfTrue="1">
      <formula>LEN(TRIM(D63))=0</formula>
    </cfRule>
  </conditionalFormatting>
  <conditionalFormatting sqref="D70:G76 D77:F78 D79:J80">
    <cfRule type="containsBlanks" dxfId="415" priority="75" stopIfTrue="1">
      <formula>LEN(TRIM(D70))=0</formula>
    </cfRule>
  </conditionalFormatting>
  <conditionalFormatting sqref="D81:G87 D88:F89 D90:J91">
    <cfRule type="containsBlanks" dxfId="414" priority="74" stopIfTrue="1">
      <formula>LEN(TRIM(D81))=0</formula>
    </cfRule>
  </conditionalFormatting>
  <conditionalFormatting sqref="D162:G168">
    <cfRule type="containsBlanks" dxfId="413" priority="7" stopIfTrue="1">
      <formula>LEN(TRIM(D162))=0</formula>
    </cfRule>
  </conditionalFormatting>
  <conditionalFormatting sqref="D171:G180 D181:F182">
    <cfRule type="containsBlanks" dxfId="412" priority="53" stopIfTrue="1">
      <formula>LEN(TRIM(D171))=0</formula>
    </cfRule>
  </conditionalFormatting>
  <conditionalFormatting sqref="D183:G191 D192:F193">
    <cfRule type="containsBlanks" dxfId="411" priority="52" stopIfTrue="1">
      <formula>LEN(TRIM(D183))=0</formula>
    </cfRule>
  </conditionalFormatting>
  <conditionalFormatting sqref="D194:G202 D203:F204 D205:J206">
    <cfRule type="containsBlanks" dxfId="410" priority="51" stopIfTrue="1">
      <formula>LEN(TRIM(D194))=0</formula>
    </cfRule>
  </conditionalFormatting>
  <conditionalFormatting sqref="D47:J53">
    <cfRule type="containsBlanks" dxfId="409" priority="2" stopIfTrue="1">
      <formula>LEN(TRIM(D47))=0</formula>
    </cfRule>
  </conditionalFormatting>
  <conditionalFormatting sqref="D56:J62">
    <cfRule type="containsBlanks" dxfId="408" priority="1" stopIfTrue="1">
      <formula>LEN(TRIM(D56))=0</formula>
    </cfRule>
  </conditionalFormatting>
  <conditionalFormatting sqref="E21:E32">
    <cfRule type="containsBlanks" dxfId="407" priority="81" stopIfTrue="1">
      <formula>LEN(TRIM(E21))=0</formula>
    </cfRule>
  </conditionalFormatting>
  <conditionalFormatting sqref="E136:E147">
    <cfRule type="containsBlanks" dxfId="406" priority="58" stopIfTrue="1">
      <formula>LEN(TRIM(E136))=0</formula>
    </cfRule>
  </conditionalFormatting>
  <conditionalFormatting sqref="F5:H13">
    <cfRule type="containsBlanks" dxfId="405" priority="23" stopIfTrue="1">
      <formula>LEN(TRIM(F5))=0</formula>
    </cfRule>
  </conditionalFormatting>
  <conditionalFormatting sqref="F120:H128">
    <cfRule type="containsBlanks" dxfId="404" priority="12" stopIfTrue="1">
      <formula>LEN(TRIM(F120))=0</formula>
    </cfRule>
  </conditionalFormatting>
  <conditionalFormatting sqref="G38:G42">
    <cfRule type="containsBlanks" dxfId="403" priority="24" stopIfTrue="1">
      <formula>LEN(TRIM(G38))=0</formula>
    </cfRule>
  </conditionalFormatting>
  <conditionalFormatting sqref="H63:J67">
    <cfRule type="containsBlanks" dxfId="402" priority="36" stopIfTrue="1">
      <formula>LEN(TRIM(H63))=0</formula>
    </cfRule>
  </conditionalFormatting>
  <conditionalFormatting sqref="H70:J78">
    <cfRule type="containsBlanks" dxfId="401" priority="35" stopIfTrue="1">
      <formula>LEN(TRIM(H70))=0</formula>
    </cfRule>
  </conditionalFormatting>
  <conditionalFormatting sqref="H81:J89">
    <cfRule type="containsBlanks" dxfId="400" priority="34" stopIfTrue="1">
      <formula>LEN(TRIM(H81))=0</formula>
    </cfRule>
  </conditionalFormatting>
  <conditionalFormatting sqref="H162:J204">
    <cfRule type="containsBlanks" dxfId="399" priority="3" stopIfTrue="1">
      <formula>LEN(TRIM(H162))=0</formula>
    </cfRule>
  </conditionalFormatting>
  <conditionalFormatting sqref="K5:L13">
    <cfRule type="containsBlanks" dxfId="398" priority="21" stopIfTrue="1">
      <formula>LEN(TRIM(K5))=0</formula>
    </cfRule>
  </conditionalFormatting>
  <conditionalFormatting sqref="K120:L128">
    <cfRule type="containsBlanks" dxfId="397" priority="11" stopIfTrue="1">
      <formula>LEN(TRIM(K120))=0</formula>
    </cfRule>
  </conditionalFormatting>
  <conditionalFormatting sqref="L47:L91">
    <cfRule type="containsBlanks" dxfId="396" priority="13" stopIfTrue="1">
      <formula>LEN(TRIM(L47))=0</formula>
    </cfRule>
  </conditionalFormatting>
  <conditionalFormatting sqref="L162:L206">
    <cfRule type="containsBlanks" dxfId="395" priority="6" stopIfTrue="1">
      <formula>LEN(TRIM(L162))=0</formula>
    </cfRule>
  </conditionalFormatting>
  <conditionalFormatting sqref="O163:O228">
    <cfRule type="containsBlanks" dxfId="394" priority="38" stopIfTrue="1">
      <formula>LEN(TRIM(O163))=0</formula>
    </cfRule>
  </conditionalFormatting>
  <conditionalFormatting sqref="O47:Q51 O52:O113">
    <cfRule type="containsBlanks" dxfId="393" priority="73" stopIfTrue="1">
      <formula>LEN(TRIM(O47))=0</formula>
    </cfRule>
  </conditionalFormatting>
  <conditionalFormatting sqref="O162:Q162">
    <cfRule type="containsBlanks" dxfId="392" priority="49" stopIfTrue="1">
      <formula>LEN(TRIM(O162))=0</formula>
    </cfRule>
  </conditionalFormatting>
  <conditionalFormatting sqref="P52:Q91">
    <cfRule type="containsBlanks" dxfId="391" priority="64" stopIfTrue="1">
      <formula>LEN(TRIM(P52))=0</formula>
    </cfRule>
  </conditionalFormatting>
  <conditionalFormatting sqref="P163:Q206">
    <cfRule type="containsBlanks" dxfId="390" priority="40" stopIfTrue="1">
      <formula>LEN(TRIM(P163))=0</formula>
    </cfRule>
  </conditionalFormatting>
  <dataValidations count="3">
    <dataValidation type="list" showInputMessage="1" showErrorMessage="1" sqref="H218:H226 H185:H193 H63:H67 H196:H204 H103:H111 H81:H89 H70:H78 H92:H100 H207:H215 H50:H59 H165:H182" xr:uid="{60C04F29-C668-42CA-B6B9-6B733662B1E3}">
      <formula1>$V$3:$V$17</formula1>
    </dataValidation>
    <dataValidation type="list" showInputMessage="1" showErrorMessage="1" sqref="H68:H69 H79:H80 H90:H91 H101:H102 H112:H113 H216:H217 H227:H228 H205:H206 H183:H184 H194:H195" xr:uid="{2192BAD1-E6D0-402A-9093-67036A502247}">
      <formula1>$V$3:$V$5</formula1>
    </dataValidation>
    <dataValidation type="list" showInputMessage="1" showErrorMessage="1" sqref="H162:H164 H47:H49 H60:H62" xr:uid="{AEA90D03-7DF3-4A64-ADFD-9CDDD447B276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>
    <outlinePr summaryBelow="0"/>
    <pageSetUpPr fitToPage="1"/>
  </sheetPr>
  <dimension ref="A1:AB229"/>
  <sheetViews>
    <sheetView topLeftCell="A86" zoomScale="70" zoomScaleNormal="70" workbookViewId="0">
      <selection activeCell="K23" sqref="K23:K2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.75" thickBot="1">
      <c r="A3" s="259" t="s">
        <v>89</v>
      </c>
      <c r="B3" s="260"/>
      <c r="C3" s="260"/>
      <c r="D3" s="260"/>
      <c r="E3" s="261"/>
      <c r="F3" s="92" t="s">
        <v>69</v>
      </c>
      <c r="G3" s="93">
        <f>SUM(J21:J32)+SUM(J136:J147)</f>
        <v>78046.666666666672</v>
      </c>
      <c r="H3" s="93">
        <f>SUM(K21:K32)+SUM(K136:K147)</f>
        <v>63395</v>
      </c>
      <c r="I3" s="14" t="s">
        <v>56</v>
      </c>
      <c r="J3" s="95">
        <v>4600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5" thickBot="1">
      <c r="A5" s="285" t="s">
        <v>71</v>
      </c>
      <c r="B5" s="286"/>
      <c r="C5" s="286"/>
      <c r="D5" s="286"/>
      <c r="E5" s="287"/>
      <c r="F5" s="269" t="s">
        <v>156</v>
      </c>
      <c r="G5" s="270"/>
      <c r="H5" s="271"/>
      <c r="I5" s="272" t="s">
        <v>73</v>
      </c>
      <c r="J5" s="273"/>
      <c r="K5" s="269" t="s">
        <v>411</v>
      </c>
      <c r="L5" s="274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186" t="s">
        <v>7</v>
      </c>
      <c r="B6" s="187"/>
      <c r="C6" s="187"/>
      <c r="D6" s="187"/>
      <c r="E6" s="193"/>
      <c r="F6" s="281" t="s">
        <v>158</v>
      </c>
      <c r="G6" s="254"/>
      <c r="H6" s="255"/>
      <c r="I6" s="272" t="s">
        <v>54</v>
      </c>
      <c r="J6" s="273"/>
      <c r="K6" s="281" t="s">
        <v>159</v>
      </c>
      <c r="L6" s="282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252" t="s">
        <v>55</v>
      </c>
      <c r="B7" s="252"/>
      <c r="C7" s="252"/>
      <c r="D7" s="252"/>
      <c r="E7" s="252"/>
      <c r="F7" s="281" t="s">
        <v>412</v>
      </c>
      <c r="G7" s="254"/>
      <c r="H7" s="255"/>
      <c r="I7" s="186" t="s">
        <v>53</v>
      </c>
      <c r="J7" s="193"/>
      <c r="K7" s="281" t="s">
        <v>161</v>
      </c>
      <c r="L7" s="282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252" t="s">
        <v>74</v>
      </c>
      <c r="B8" s="252"/>
      <c r="C8" s="252"/>
      <c r="D8" s="252"/>
      <c r="E8" s="252"/>
      <c r="F8" s="253" t="s">
        <v>159</v>
      </c>
      <c r="G8" s="254"/>
      <c r="H8" s="255"/>
      <c r="I8" s="186" t="s">
        <v>75</v>
      </c>
      <c r="J8" s="193"/>
      <c r="K8" s="256" t="s">
        <v>162</v>
      </c>
      <c r="L8" s="256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5" thickBot="1">
      <c r="A9" s="252" t="s">
        <v>74</v>
      </c>
      <c r="B9" s="252"/>
      <c r="C9" s="252"/>
      <c r="D9" s="252"/>
      <c r="E9" s="252"/>
      <c r="F9" s="300" t="s">
        <v>163</v>
      </c>
      <c r="G9" s="301"/>
      <c r="H9" s="302"/>
      <c r="I9" s="186"/>
      <c r="J9" s="193"/>
      <c r="K9" s="256"/>
      <c r="L9" s="256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304" t="s">
        <v>33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0</v>
      </c>
      <c r="Q19" s="70">
        <f>SUM(S59:S69)</f>
        <v>72.000000000000057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72.000000000000057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0</v>
      </c>
      <c r="Q20" s="70">
        <f>SUM(T58:T68)</f>
        <v>24.999999999999911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24.999999999999911</v>
      </c>
      <c r="X20" s="192"/>
    </row>
    <row r="21" spans="1:24" ht="17.25" customHeight="1">
      <c r="A21" s="307" t="str">
        <f>A37</f>
        <v>Персик Мамина дача 0,75</v>
      </c>
      <c r="B21" s="326"/>
      <c r="C21" s="326"/>
      <c r="D21" s="322">
        <f>(C21-B21+(C21&lt;B21))*24*60</f>
        <v>0</v>
      </c>
      <c r="E21" s="328"/>
      <c r="F21" s="330">
        <f>IF(E21=0,0,(F37/J3*60))</f>
        <v>0</v>
      </c>
      <c r="G21" s="320">
        <f>IF($K21=0,0,(K21*100)/(D21*$J$3/60))</f>
        <v>0</v>
      </c>
      <c r="H21" s="330">
        <f>P19+P26</f>
        <v>0</v>
      </c>
      <c r="I21" s="320">
        <f>D21-F21-P27</f>
        <v>0</v>
      </c>
      <c r="J21" s="322">
        <f>(D21-H21)/60*E21</f>
        <v>0</v>
      </c>
      <c r="K21" s="324">
        <f>F37</f>
        <v>0</v>
      </c>
      <c r="L21" s="66">
        <f>IF($K21=0,0,K21/J21)</f>
        <v>0</v>
      </c>
      <c r="N21" s="181" t="s">
        <v>19</v>
      </c>
      <c r="O21" s="181"/>
      <c r="P21" s="70">
        <f>SUM(U46:U57)</f>
        <v>0</v>
      </c>
      <c r="Q21" s="70">
        <f>SUM(U58:U68)</f>
        <v>132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132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0</v>
      </c>
      <c r="N22" s="181" t="s">
        <v>20</v>
      </c>
      <c r="O22" s="18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2"/>
      <c r="X22" s="192"/>
    </row>
    <row r="23" spans="1:24" ht="17.25" customHeight="1">
      <c r="A23" s="307" t="str">
        <f>A38</f>
        <v>Манго Мамина дача 0,75</v>
      </c>
      <c r="B23" s="326">
        <v>0.33333333333333331</v>
      </c>
      <c r="C23" s="326">
        <v>0.83333333333333337</v>
      </c>
      <c r="D23" s="322">
        <f>(C23-B23+(C23&lt;B23))*24*60</f>
        <v>720</v>
      </c>
      <c r="E23" s="328">
        <v>4600</v>
      </c>
      <c r="F23" s="330">
        <f>IF(E23=0,0,(F38/J3*60))</f>
        <v>486.52173913043475</v>
      </c>
      <c r="G23" s="320">
        <f>IF($K23=0,0,(K23*100)/(D23*$J$3/60))</f>
        <v>67.572463768115938</v>
      </c>
      <c r="H23" s="330">
        <f>Q19+Q26</f>
        <v>72.000000000000057</v>
      </c>
      <c r="I23" s="320">
        <f>D23-F23-Q27</f>
        <v>4.4782608695652755</v>
      </c>
      <c r="J23" s="322">
        <f>(D23-H23)/60*E23</f>
        <v>49680</v>
      </c>
      <c r="K23" s="324">
        <f>F38</f>
        <v>37300</v>
      </c>
      <c r="L23" s="68">
        <f>IF($K23=0,0,K23/J23)</f>
        <v>0.75080515297906603</v>
      </c>
      <c r="N23" s="181" t="s">
        <v>27</v>
      </c>
      <c r="O23" s="181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-12380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0</v>
      </c>
      <c r="Q27" s="71">
        <f t="shared" si="1"/>
        <v>228.99999999999997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228.99999999999997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0.75080515297906603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49680</v>
      </c>
      <c r="K34" s="168">
        <f>K21+K23+K25+K27+K29+K31</f>
        <v>37300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 t="s">
        <v>413</v>
      </c>
      <c r="B37" s="352"/>
      <c r="C37" s="352"/>
      <c r="D37" s="352"/>
      <c r="E37" s="353"/>
      <c r="F37" s="15"/>
      <c r="G37" s="146">
        <v>24</v>
      </c>
      <c r="H37" s="1"/>
      <c r="I37" s="2"/>
      <c r="J37" s="3"/>
      <c r="K37" s="67">
        <f>G37</f>
        <v>24</v>
      </c>
      <c r="L37" s="16"/>
      <c r="M37" s="28"/>
      <c r="V37" s="192"/>
      <c r="W37" s="192"/>
      <c r="X37" s="192"/>
    </row>
    <row r="38" spans="1:28" ht="13.5" customHeight="1" thickBot="1">
      <c r="A38" s="351" t="s">
        <v>225</v>
      </c>
      <c r="B38" s="352"/>
      <c r="C38" s="352"/>
      <c r="D38" s="352"/>
      <c r="E38" s="353"/>
      <c r="F38" s="140">
        <v>37300</v>
      </c>
      <c r="G38" s="140">
        <v>33264</v>
      </c>
      <c r="H38" s="4"/>
      <c r="I38" s="5"/>
      <c r="J38" s="6"/>
      <c r="K38" s="67">
        <f t="shared" ref="K38:K42" si="2">G38</f>
        <v>33264</v>
      </c>
      <c r="L38" s="17"/>
      <c r="M38" s="28"/>
      <c r="V38" s="192"/>
      <c r="W38" s="192"/>
      <c r="X38" s="192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33288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Персик Мамина дача 0,75</v>
      </c>
      <c r="B47" s="77">
        <f>B21</f>
        <v>0</v>
      </c>
      <c r="C47" s="77">
        <f>B47+1/24</f>
        <v>4.1666666666666664E-2</v>
      </c>
      <c r="D47" s="30"/>
      <c r="E47" s="177"/>
      <c r="F47" s="389"/>
      <c r="G47" s="390"/>
      <c r="H47" s="31"/>
      <c r="I47" s="32"/>
      <c r="J47" s="32"/>
      <c r="K47" s="83">
        <f>(J47-I47+(J47&lt;I47))*24*60</f>
        <v>0</v>
      </c>
      <c r="L47" s="391"/>
      <c r="M47" s="392"/>
      <c r="N47" s="393"/>
      <c r="O47" s="90" t="str">
        <f t="shared" ref="O47:O110" si="3">IF(H47=$V$5,$F$7,"")</f>
        <v/>
      </c>
      <c r="P47" s="177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4.1666666666666664E-2</v>
      </c>
      <c r="C48" s="78">
        <f>B48+1/24</f>
        <v>8.3333333333333329E-2</v>
      </c>
      <c r="D48" s="37"/>
      <c r="E48" s="176"/>
      <c r="F48" s="394"/>
      <c r="G48" s="395"/>
      <c r="H48" s="38"/>
      <c r="I48" s="39"/>
      <c r="J48" s="39"/>
      <c r="K48" s="84">
        <f t="shared" ref="K48:K111" si="4">(J48-I48+(J48&lt;I48))*24*60</f>
        <v>0</v>
      </c>
      <c r="L48" s="396"/>
      <c r="M48" s="397"/>
      <c r="N48" s="398"/>
      <c r="O48" s="91" t="str">
        <f t="shared" si="3"/>
        <v/>
      </c>
      <c r="P48" s="176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176"/>
      <c r="F49" s="399"/>
      <c r="G49" s="399"/>
      <c r="H49" s="38"/>
      <c r="I49" s="39"/>
      <c r="J49" s="39"/>
      <c r="K49" s="84">
        <f t="shared" si="4"/>
        <v>0</v>
      </c>
      <c r="L49" s="396"/>
      <c r="M49" s="397"/>
      <c r="N49" s="398"/>
      <c r="O49" s="91" t="str">
        <f t="shared" si="3"/>
        <v/>
      </c>
      <c r="P49" s="176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0.125</v>
      </c>
      <c r="C50" s="78">
        <f t="shared" si="14"/>
        <v>0.16666666666666666</v>
      </c>
      <c r="D50" s="37"/>
      <c r="E50" s="176"/>
      <c r="F50" s="399"/>
      <c r="G50" s="399"/>
      <c r="H50" s="38"/>
      <c r="I50" s="39"/>
      <c r="J50" s="39"/>
      <c r="K50" s="84">
        <f t="shared" si="4"/>
        <v>0</v>
      </c>
      <c r="L50" s="396"/>
      <c r="M50" s="397"/>
      <c r="N50" s="398"/>
      <c r="O50" s="91" t="str">
        <f t="shared" si="3"/>
        <v/>
      </c>
      <c r="P50" s="176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0.16666666666666666</v>
      </c>
      <c r="C51" s="78">
        <f t="shared" si="14"/>
        <v>0.20833333333333331</v>
      </c>
      <c r="D51" s="37"/>
      <c r="E51" s="176"/>
      <c r="F51" s="399"/>
      <c r="G51" s="399"/>
      <c r="H51" s="38"/>
      <c r="I51" s="39"/>
      <c r="J51" s="39"/>
      <c r="K51" s="84">
        <f t="shared" si="4"/>
        <v>0</v>
      </c>
      <c r="L51" s="396"/>
      <c r="M51" s="397"/>
      <c r="N51" s="398"/>
      <c r="O51" s="91" t="str">
        <f t="shared" si="3"/>
        <v/>
      </c>
      <c r="P51" s="176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0.20833333333333331</v>
      </c>
      <c r="C52" s="78">
        <f t="shared" si="14"/>
        <v>0.24999999999999997</v>
      </c>
      <c r="D52" s="37"/>
      <c r="E52" s="176"/>
      <c r="F52" s="399"/>
      <c r="G52" s="399"/>
      <c r="H52" s="38"/>
      <c r="I52" s="39"/>
      <c r="J52" s="39"/>
      <c r="K52" s="84">
        <f t="shared" si="4"/>
        <v>0</v>
      </c>
      <c r="L52" s="396"/>
      <c r="M52" s="397"/>
      <c r="N52" s="398"/>
      <c r="O52" s="91" t="str">
        <f t="shared" si="3"/>
        <v/>
      </c>
      <c r="P52" s="176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9"/>
      <c r="G53" s="399"/>
      <c r="H53" s="38"/>
      <c r="I53" s="39"/>
      <c r="J53" s="39"/>
      <c r="K53" s="84">
        <f t="shared" si="4"/>
        <v>0</v>
      </c>
      <c r="L53" s="396"/>
      <c r="M53" s="397"/>
      <c r="N53" s="398"/>
      <c r="O53" s="91" t="str">
        <f t="shared" si="3"/>
        <v/>
      </c>
      <c r="P53" s="176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4"/>
      <c r="G54" s="395"/>
      <c r="H54" s="38"/>
      <c r="I54" s="39"/>
      <c r="J54" s="39"/>
      <c r="K54" s="84">
        <f t="shared" si="4"/>
        <v>0</v>
      </c>
      <c r="L54" s="396"/>
      <c r="M54" s="397"/>
      <c r="N54" s="398"/>
      <c r="O54" s="91" t="str">
        <f t="shared" si="3"/>
        <v/>
      </c>
      <c r="P54" s="17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0.33333333333333331</v>
      </c>
      <c r="C55" s="78">
        <f t="shared" si="14"/>
        <v>0.375</v>
      </c>
      <c r="D55" s="37"/>
      <c r="E55" s="143"/>
      <c r="F55" s="394"/>
      <c r="G55" s="395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0.375</v>
      </c>
      <c r="C56" s="78">
        <f t="shared" si="14"/>
        <v>0.41666666666666669</v>
      </c>
      <c r="D56" s="37"/>
      <c r="E56" s="143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0.45833333333333337</v>
      </c>
      <c r="C58" s="80">
        <f t="shared" si="14"/>
        <v>0.5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 t="str">
        <f>A38</f>
        <v>Манго Мамина дача 0,75</v>
      </c>
      <c r="B59" s="77">
        <f>B23</f>
        <v>0.33333333333333331</v>
      </c>
      <c r="C59" s="77">
        <f>B59+1/24</f>
        <v>0.375</v>
      </c>
      <c r="D59" s="30"/>
      <c r="E59" s="177"/>
      <c r="F59" s="389" t="s">
        <v>383</v>
      </c>
      <c r="G59" s="390"/>
      <c r="H59" s="31" t="s">
        <v>45</v>
      </c>
      <c r="I59" s="32">
        <v>0.33333333333333331</v>
      </c>
      <c r="J59" s="32">
        <v>0.34861111111111115</v>
      </c>
      <c r="K59" s="83">
        <f t="shared" si="4"/>
        <v>22.000000000000082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22.000000000000082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 thickBot="1">
      <c r="A60" s="387"/>
      <c r="B60" s="78">
        <f>C59</f>
        <v>0.375</v>
      </c>
      <c r="C60" s="78">
        <f>B60+1/24</f>
        <v>0.41666666666666669</v>
      </c>
      <c r="D60" s="37"/>
      <c r="E60" s="176"/>
      <c r="F60" s="394" t="s">
        <v>414</v>
      </c>
      <c r="G60" s="395"/>
      <c r="H60" s="38" t="s">
        <v>47</v>
      </c>
      <c r="I60" s="39">
        <v>0.35416666666666669</v>
      </c>
      <c r="J60" s="39">
        <v>0.37152777777777773</v>
      </c>
      <c r="K60" s="84">
        <f t="shared" si="4"/>
        <v>24.999999999999911</v>
      </c>
      <c r="L60" s="396" t="s">
        <v>417</v>
      </c>
      <c r="M60" s="397"/>
      <c r="N60" s="398"/>
      <c r="O60" s="91" t="str">
        <f t="shared" si="3"/>
        <v/>
      </c>
      <c r="P60" s="176"/>
      <c r="Q60" s="41"/>
      <c r="R60" s="20"/>
      <c r="S60" s="87">
        <f t="shared" si="5"/>
        <v>0</v>
      </c>
      <c r="T60" s="87">
        <f t="shared" si="6"/>
        <v>24.999999999999911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 thickBot="1">
      <c r="A61" s="387"/>
      <c r="B61" s="78">
        <f t="shared" ref="B61:B69" si="15">C60</f>
        <v>0.41666666666666669</v>
      </c>
      <c r="C61" s="78">
        <f t="shared" ref="C61:C69" si="16">B61+1/24</f>
        <v>0.45833333333333337</v>
      </c>
      <c r="D61" s="37"/>
      <c r="E61" s="176"/>
      <c r="F61" s="399" t="s">
        <v>173</v>
      </c>
      <c r="G61" s="399"/>
      <c r="H61" s="31" t="s">
        <v>45</v>
      </c>
      <c r="I61" s="39">
        <v>0.41666666666666669</v>
      </c>
      <c r="J61" s="39">
        <v>0.4236111111111111</v>
      </c>
      <c r="K61" s="84">
        <f t="shared" si="4"/>
        <v>9.9999999999999645</v>
      </c>
      <c r="L61" s="396"/>
      <c r="M61" s="397"/>
      <c r="N61" s="398"/>
      <c r="O61" s="91" t="str">
        <f t="shared" si="3"/>
        <v/>
      </c>
      <c r="P61" s="176"/>
      <c r="Q61" s="41"/>
      <c r="R61" s="20"/>
      <c r="S61" s="87">
        <f t="shared" si="5"/>
        <v>9.9999999999999645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 thickBot="1">
      <c r="A62" s="387"/>
      <c r="B62" s="78">
        <f t="shared" si="15"/>
        <v>0.45833333333333337</v>
      </c>
      <c r="C62" s="78">
        <f t="shared" si="16"/>
        <v>0.5</v>
      </c>
      <c r="D62" s="37"/>
      <c r="E62" s="176"/>
      <c r="F62" s="399" t="s">
        <v>174</v>
      </c>
      <c r="G62" s="399"/>
      <c r="H62" s="31" t="s">
        <v>45</v>
      </c>
      <c r="I62" s="39">
        <v>0.4236111111111111</v>
      </c>
      <c r="J62" s="39">
        <v>0.43055555555555558</v>
      </c>
      <c r="K62" s="84">
        <f t="shared" si="4"/>
        <v>10.000000000000044</v>
      </c>
      <c r="L62" s="396"/>
      <c r="M62" s="397"/>
      <c r="N62" s="398"/>
      <c r="O62" s="91" t="str">
        <f t="shared" si="3"/>
        <v/>
      </c>
      <c r="P62" s="176"/>
      <c r="Q62" s="41"/>
      <c r="R62" s="20"/>
      <c r="S62" s="87">
        <f t="shared" si="5"/>
        <v>10.000000000000044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0.5</v>
      </c>
      <c r="C63" s="78">
        <f t="shared" si="16"/>
        <v>0.54166666666666663</v>
      </c>
      <c r="D63" s="37"/>
      <c r="E63" s="176"/>
      <c r="F63" s="399" t="s">
        <v>175</v>
      </c>
      <c r="G63" s="399"/>
      <c r="H63" s="31" t="s">
        <v>45</v>
      </c>
      <c r="I63" s="39">
        <v>0.43055555555555558</v>
      </c>
      <c r="J63" s="39">
        <v>0.4513888888888889</v>
      </c>
      <c r="K63" s="84">
        <f t="shared" si="4"/>
        <v>29.999999999999972</v>
      </c>
      <c r="L63" s="396"/>
      <c r="M63" s="397"/>
      <c r="N63" s="398"/>
      <c r="O63" s="91" t="str">
        <f t="shared" si="3"/>
        <v/>
      </c>
      <c r="P63" s="176"/>
      <c r="Q63" s="41"/>
      <c r="R63" s="20"/>
      <c r="S63" s="87">
        <f t="shared" si="5"/>
        <v>29.999999999999972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0.54166666666666663</v>
      </c>
      <c r="C64" s="78">
        <f t="shared" si="16"/>
        <v>0.58333333333333326</v>
      </c>
      <c r="D64" s="37"/>
      <c r="E64" s="176"/>
      <c r="F64" s="399" t="s">
        <v>168</v>
      </c>
      <c r="G64" s="399"/>
      <c r="H64" s="38" t="s">
        <v>46</v>
      </c>
      <c r="I64" s="39">
        <v>0.59027777777777779</v>
      </c>
      <c r="J64" s="39">
        <v>0.60416666666666663</v>
      </c>
      <c r="K64" s="84">
        <f t="shared" si="4"/>
        <v>19.999999999999929</v>
      </c>
      <c r="L64" s="396" t="s">
        <v>416</v>
      </c>
      <c r="M64" s="397"/>
      <c r="N64" s="398"/>
      <c r="O64" s="91" t="str">
        <f t="shared" si="3"/>
        <v>Косьяненко</v>
      </c>
      <c r="P64" s="17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19.999999999999929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0.58333333333333326</v>
      </c>
      <c r="C65" s="78">
        <f t="shared" si="16"/>
        <v>0.62499999999999989</v>
      </c>
      <c r="D65" s="37"/>
      <c r="E65" s="143"/>
      <c r="F65" s="399" t="s">
        <v>168</v>
      </c>
      <c r="G65" s="399"/>
      <c r="H65" s="38" t="s">
        <v>46</v>
      </c>
      <c r="I65" s="39">
        <v>0.61111111111111105</v>
      </c>
      <c r="J65" s="39">
        <v>0.63194444444444442</v>
      </c>
      <c r="K65" s="84">
        <f t="shared" si="4"/>
        <v>30.000000000000053</v>
      </c>
      <c r="L65" s="396" t="s">
        <v>415</v>
      </c>
      <c r="M65" s="397"/>
      <c r="N65" s="398"/>
      <c r="O65" s="91" t="str">
        <f t="shared" si="3"/>
        <v>Косьяненко</v>
      </c>
      <c r="P65" s="176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30.000000000000053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0.62499999999999989</v>
      </c>
      <c r="C66" s="78">
        <f t="shared" si="16"/>
        <v>0.66666666666666652</v>
      </c>
      <c r="D66" s="37"/>
      <c r="E66" s="143"/>
      <c r="F66" s="394" t="s">
        <v>228</v>
      </c>
      <c r="G66" s="395"/>
      <c r="H66" s="38" t="s">
        <v>46</v>
      </c>
      <c r="I66" s="39">
        <v>0.73958333333333337</v>
      </c>
      <c r="J66" s="39">
        <v>0.79652777777777783</v>
      </c>
      <c r="K66" s="84">
        <f t="shared" si="4"/>
        <v>82.000000000000028</v>
      </c>
      <c r="L66" s="396" t="s">
        <v>418</v>
      </c>
      <c r="M66" s="397"/>
      <c r="N66" s="398"/>
      <c r="O66" s="91" t="str">
        <f t="shared" si="3"/>
        <v>Косьяненко</v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82.000000000000028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0.66666666666666652</v>
      </c>
      <c r="C67" s="78">
        <f t="shared" si="16"/>
        <v>0.70833333333333315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0.70833333333333315</v>
      </c>
      <c r="C68" s="78">
        <f t="shared" si="16"/>
        <v>0.74999999999999978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0.74999999999999978</v>
      </c>
      <c r="C69" s="79">
        <f t="shared" si="16"/>
        <v>0.79166666666666641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77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72.000000000000057</v>
      </c>
      <c r="T114" s="88">
        <f t="shared" si="22"/>
        <v>24.999999999999911</v>
      </c>
      <c r="U114" s="88">
        <f t="shared" si="22"/>
        <v>132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228.99999999999997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4600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5" thickBot="1">
      <c r="A120" s="285" t="s">
        <v>71</v>
      </c>
      <c r="B120" s="286"/>
      <c r="C120" s="286"/>
      <c r="D120" s="286"/>
      <c r="E120" s="286"/>
      <c r="F120" s="269" t="s">
        <v>223</v>
      </c>
      <c r="G120" s="270"/>
      <c r="H120" s="271"/>
      <c r="I120" s="272" t="s">
        <v>73</v>
      </c>
      <c r="J120" s="273"/>
      <c r="K120" s="269" t="s">
        <v>301</v>
      </c>
      <c r="L120" s="274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186" t="s">
        <v>7</v>
      </c>
      <c r="B121" s="187"/>
      <c r="C121" s="187"/>
      <c r="D121" s="187"/>
      <c r="E121" s="187"/>
      <c r="F121" s="281" t="s">
        <v>224</v>
      </c>
      <c r="G121" s="254"/>
      <c r="H121" s="255"/>
      <c r="I121" s="272" t="s">
        <v>54</v>
      </c>
      <c r="J121" s="273"/>
      <c r="K121" s="281" t="s">
        <v>328</v>
      </c>
      <c r="L121" s="282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252" t="s">
        <v>55</v>
      </c>
      <c r="B122" s="252"/>
      <c r="C122" s="252"/>
      <c r="D122" s="252"/>
      <c r="E122" s="418"/>
      <c r="F122" s="281"/>
      <c r="G122" s="254"/>
      <c r="H122" s="255"/>
      <c r="I122" s="186" t="s">
        <v>53</v>
      </c>
      <c r="J122" s="193"/>
      <c r="K122" s="281" t="s">
        <v>244</v>
      </c>
      <c r="L122" s="282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252" t="s">
        <v>74</v>
      </c>
      <c r="B123" s="252"/>
      <c r="C123" s="252"/>
      <c r="D123" s="252"/>
      <c r="E123" s="418"/>
      <c r="F123" s="419" t="s">
        <v>241</v>
      </c>
      <c r="G123" s="256"/>
      <c r="H123" s="420"/>
      <c r="I123" s="186" t="s">
        <v>75</v>
      </c>
      <c r="J123" s="193"/>
      <c r="K123" s="256" t="s">
        <v>302</v>
      </c>
      <c r="L123" s="256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5" thickBot="1">
      <c r="A124" s="252" t="s">
        <v>74</v>
      </c>
      <c r="B124" s="252"/>
      <c r="C124" s="252"/>
      <c r="D124" s="252"/>
      <c r="E124" s="418"/>
      <c r="F124" s="422" t="s">
        <v>114</v>
      </c>
      <c r="G124" s="423"/>
      <c r="H124" s="424"/>
      <c r="I124" s="186"/>
      <c r="J124" s="193"/>
      <c r="K124" s="256"/>
      <c r="L124" s="256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350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350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31.00000000000021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31.00000000000021</v>
      </c>
    </row>
    <row r="136" spans="1:24" ht="17.25" customHeight="1">
      <c r="A136" s="307" t="str">
        <f>A152</f>
        <v>Манго Мамина дача 0,75</v>
      </c>
      <c r="B136" s="326">
        <v>0.83333333333333337</v>
      </c>
      <c r="C136" s="326">
        <v>0.33333333333333331</v>
      </c>
      <c r="D136" s="322">
        <f>(C136-B136+(C136&lt;B136))*24*60</f>
        <v>720</v>
      </c>
      <c r="E136" s="328">
        <v>4600</v>
      </c>
      <c r="F136" s="330">
        <f>IF(E136=0,0,(F152/J118*60))</f>
        <v>340.36956521739131</v>
      </c>
      <c r="G136" s="320">
        <f>IF($K136=0,0,(K136*100)/(D136*$J$3/60))</f>
        <v>47.27355072463768</v>
      </c>
      <c r="H136" s="330">
        <f>P134+P141</f>
        <v>350</v>
      </c>
      <c r="I136" s="320">
        <f>D136-F136-P142</f>
        <v>-1.3695652173915391</v>
      </c>
      <c r="J136" s="322">
        <f>(D136-H136)/60*E136</f>
        <v>28366.666666666668</v>
      </c>
      <c r="K136" s="426">
        <f>F152</f>
        <v>26095</v>
      </c>
      <c r="L136" s="66">
        <f>IF($K136=0,0,K136/J136)</f>
        <v>0.91991774383078728</v>
      </c>
      <c r="N136" s="181" t="s">
        <v>19</v>
      </c>
      <c r="O136" s="181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-2271.6666666666679</v>
      </c>
      <c r="N137" s="181" t="s">
        <v>20</v>
      </c>
      <c r="O137" s="181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2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381.00000000000023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381.00000000000023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0.91991774383078728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28366.666666666668</v>
      </c>
      <c r="K149" s="168">
        <f>K136+K138+K140+K142+K144+K146</f>
        <v>26095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351" t="s">
        <v>225</v>
      </c>
      <c r="B152" s="352"/>
      <c r="C152" s="352"/>
      <c r="D152" s="352"/>
      <c r="E152" s="353"/>
      <c r="F152" s="15">
        <v>26095</v>
      </c>
      <c r="G152" s="146">
        <v>30054</v>
      </c>
      <c r="H152" s="1"/>
      <c r="I152" s="2"/>
      <c r="J152" s="3"/>
      <c r="K152" s="67">
        <f>G152</f>
        <v>30054</v>
      </c>
      <c r="L152" s="16"/>
      <c r="M152" s="28"/>
      <c r="V152" s="192"/>
      <c r="W152" s="192"/>
      <c r="X152" s="192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30054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 thickBot="1">
      <c r="A162" s="386" t="str">
        <f>A152</f>
        <v>Манго Мамина дача 0,75</v>
      </c>
      <c r="B162" s="77">
        <f>B136</f>
        <v>0.83333333333333337</v>
      </c>
      <c r="C162" s="77">
        <f>B162+1/24</f>
        <v>0.875</v>
      </c>
      <c r="D162" s="30"/>
      <c r="E162" s="177"/>
      <c r="F162" s="399" t="s">
        <v>173</v>
      </c>
      <c r="G162" s="399"/>
      <c r="H162" s="31" t="s">
        <v>45</v>
      </c>
      <c r="I162" s="32">
        <v>0.875</v>
      </c>
      <c r="J162" s="32">
        <v>0.88194444444444453</v>
      </c>
      <c r="K162" s="83">
        <f>(J162-I162+(J162&lt;I162))*24*60</f>
        <v>10.000000000000124</v>
      </c>
      <c r="L162" s="391"/>
      <c r="M162" s="392"/>
      <c r="N162" s="393"/>
      <c r="O162" s="90" t="str">
        <f t="shared" ref="O162:O206" si="26">IF(H162=$V$5,$F$122,"")</f>
        <v/>
      </c>
      <c r="P162" s="177"/>
      <c r="Q162" s="34"/>
      <c r="R162" s="20"/>
      <c r="S162" s="87">
        <f>IF($H162="ПЛАНОВЫЕ",$K162,0)</f>
        <v>10.000000000000124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 thickBot="1">
      <c r="A163" s="387"/>
      <c r="B163" s="78">
        <f>C162</f>
        <v>0.875</v>
      </c>
      <c r="C163" s="78">
        <f>B163+1/24</f>
        <v>0.91666666666666663</v>
      </c>
      <c r="D163" s="37"/>
      <c r="E163" s="176"/>
      <c r="F163" s="399" t="s">
        <v>174</v>
      </c>
      <c r="G163" s="399"/>
      <c r="H163" s="31" t="s">
        <v>45</v>
      </c>
      <c r="I163" s="39">
        <v>0.88194444444444453</v>
      </c>
      <c r="J163" s="39">
        <v>0.88888888888888884</v>
      </c>
      <c r="K163" s="84">
        <f t="shared" ref="K163:K226" si="27">(J163-I163+(J163&lt;I163))*24*60</f>
        <v>9.9999999999998046</v>
      </c>
      <c r="L163" s="396"/>
      <c r="M163" s="397"/>
      <c r="N163" s="398"/>
      <c r="O163" s="91" t="str">
        <f t="shared" si="26"/>
        <v/>
      </c>
      <c r="P163" s="176"/>
      <c r="Q163" s="41"/>
      <c r="R163" s="20"/>
      <c r="S163" s="87">
        <f t="shared" ref="S163:S226" si="28">IF($H163="ПЛАНОВЫЕ",$K163,0)</f>
        <v>9.9999999999998046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76"/>
      <c r="F164" s="399" t="s">
        <v>175</v>
      </c>
      <c r="G164" s="399"/>
      <c r="H164" s="31" t="s">
        <v>45</v>
      </c>
      <c r="I164" s="39">
        <v>0.88888888888888884</v>
      </c>
      <c r="J164" s="39">
        <v>0.90972222222222221</v>
      </c>
      <c r="K164" s="84">
        <f t="shared" si="27"/>
        <v>30.000000000000053</v>
      </c>
      <c r="L164" s="396"/>
      <c r="M164" s="397"/>
      <c r="N164" s="398"/>
      <c r="O164" s="91" t="str">
        <f t="shared" si="26"/>
        <v/>
      </c>
      <c r="P164" s="176"/>
      <c r="Q164" s="41"/>
      <c r="R164" s="20"/>
      <c r="S164" s="87">
        <f t="shared" si="28"/>
        <v>30.000000000000053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176"/>
      <c r="F165" s="399" t="s">
        <v>311</v>
      </c>
      <c r="G165" s="399"/>
      <c r="H165" s="38" t="s">
        <v>47</v>
      </c>
      <c r="I165" s="39">
        <v>0.98263888888888884</v>
      </c>
      <c r="J165" s="39">
        <v>0.99097222222222225</v>
      </c>
      <c r="K165" s="84">
        <f t="shared" si="27"/>
        <v>12.000000000000117</v>
      </c>
      <c r="L165" s="396" t="s">
        <v>419</v>
      </c>
      <c r="M165" s="397"/>
      <c r="N165" s="398"/>
      <c r="O165" s="91" t="str">
        <f t="shared" si="26"/>
        <v/>
      </c>
      <c r="P165" s="176"/>
      <c r="Q165" s="41"/>
      <c r="R165" s="20"/>
      <c r="S165" s="87">
        <f t="shared" si="28"/>
        <v>0</v>
      </c>
      <c r="T165" s="87">
        <f t="shared" si="29"/>
        <v>12.000000000000117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176"/>
      <c r="F166" s="399" t="s">
        <v>420</v>
      </c>
      <c r="G166" s="399"/>
      <c r="H166" s="38" t="s">
        <v>47</v>
      </c>
      <c r="I166" s="39">
        <v>1.0055555555555555</v>
      </c>
      <c r="J166" s="39">
        <v>1.01875</v>
      </c>
      <c r="K166" s="84">
        <f t="shared" si="27"/>
        <v>19.000000000000092</v>
      </c>
      <c r="L166" s="396" t="s">
        <v>314</v>
      </c>
      <c r="M166" s="397"/>
      <c r="N166" s="398"/>
      <c r="O166" s="91" t="str">
        <f t="shared" si="26"/>
        <v/>
      </c>
      <c r="P166" s="176"/>
      <c r="Q166" s="41"/>
      <c r="R166" s="20"/>
      <c r="S166" s="87">
        <f t="shared" si="28"/>
        <v>0</v>
      </c>
      <c r="T166" s="87">
        <f t="shared" si="29"/>
        <v>19.000000000000092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176"/>
      <c r="F167" s="399" t="s">
        <v>246</v>
      </c>
      <c r="G167" s="399"/>
      <c r="H167" s="38" t="s">
        <v>45</v>
      </c>
      <c r="I167" s="39">
        <v>0.125</v>
      </c>
      <c r="J167" s="39">
        <v>0.33333333333333331</v>
      </c>
      <c r="K167" s="84">
        <f t="shared" si="27"/>
        <v>300</v>
      </c>
      <c r="L167" s="396"/>
      <c r="M167" s="397"/>
      <c r="N167" s="398"/>
      <c r="O167" s="91" t="str">
        <f t="shared" si="26"/>
        <v/>
      </c>
      <c r="P167" s="176"/>
      <c r="Q167" s="41"/>
      <c r="R167" s="20"/>
      <c r="S167" s="87">
        <f t="shared" si="28"/>
        <v>300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/>
      <c r="G168" s="399"/>
      <c r="H168" s="38"/>
      <c r="I168" s="39"/>
      <c r="J168" s="39"/>
      <c r="K168" s="84">
        <f t="shared" si="27"/>
        <v>0</v>
      </c>
      <c r="L168" s="396"/>
      <c r="M168" s="397"/>
      <c r="N168" s="398"/>
      <c r="O168" s="91" t="str">
        <f t="shared" si="26"/>
        <v/>
      </c>
      <c r="P168" s="176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/>
      <c r="G169" s="395"/>
      <c r="H169" s="38"/>
      <c r="I169" s="39"/>
      <c r="J169" s="39"/>
      <c r="K169" s="84">
        <f t="shared" si="27"/>
        <v>0</v>
      </c>
      <c r="L169" s="396"/>
      <c r="M169" s="397"/>
      <c r="N169" s="398"/>
      <c r="O169" s="91" t="str">
        <f t="shared" si="26"/>
        <v/>
      </c>
      <c r="P169" s="17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177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176"/>
      <c r="F175" s="394"/>
      <c r="G175" s="395"/>
      <c r="H175" s="38"/>
      <c r="I175" s="39"/>
      <c r="J175" s="39"/>
      <c r="K175" s="84">
        <f t="shared" si="27"/>
        <v>0</v>
      </c>
      <c r="L175" s="396"/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76"/>
      <c r="F176" s="399"/>
      <c r="G176" s="399"/>
      <c r="H176" s="38"/>
      <c r="I176" s="39"/>
      <c r="J176" s="39"/>
      <c r="K176" s="84">
        <f t="shared" si="27"/>
        <v>0</v>
      </c>
      <c r="L176" s="396"/>
      <c r="M176" s="397"/>
      <c r="N176" s="398"/>
      <c r="O176" s="91" t="str">
        <f t="shared" si="26"/>
        <v/>
      </c>
      <c r="P176" s="176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176"/>
      <c r="F177" s="399"/>
      <c r="G177" s="399"/>
      <c r="H177" s="38"/>
      <c r="I177" s="39"/>
      <c r="J177" s="39"/>
      <c r="K177" s="84">
        <f t="shared" si="27"/>
        <v>0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176"/>
      <c r="F178" s="399"/>
      <c r="G178" s="399"/>
      <c r="H178" s="38"/>
      <c r="I178" s="39"/>
      <c r="J178" s="39"/>
      <c r="K178" s="84">
        <f t="shared" si="27"/>
        <v>0</v>
      </c>
      <c r="L178" s="396"/>
      <c r="M178" s="397"/>
      <c r="N178" s="398"/>
      <c r="O178" s="91" t="str">
        <f t="shared" si="26"/>
        <v/>
      </c>
      <c r="P178" s="176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176"/>
      <c r="F179" s="399"/>
      <c r="G179" s="399"/>
      <c r="H179" s="38"/>
      <c r="I179" s="39"/>
      <c r="J179" s="39"/>
      <c r="K179" s="84">
        <f t="shared" si="27"/>
        <v>0</v>
      </c>
      <c r="L179" s="396"/>
      <c r="M179" s="397"/>
      <c r="N179" s="398"/>
      <c r="O179" s="91" t="str">
        <f t="shared" si="26"/>
        <v/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84">
        <f t="shared" si="27"/>
        <v>0</v>
      </c>
      <c r="L180" s="396"/>
      <c r="M180" s="397"/>
      <c r="N180" s="398"/>
      <c r="O180" s="91" t="str">
        <f t="shared" si="26"/>
        <v/>
      </c>
      <c r="P180" s="17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350</v>
      </c>
      <c r="T229" s="88">
        <f t="shared" si="45"/>
        <v>31.00000000000021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381.00000000000023</v>
      </c>
      <c r="AB229" s="35"/>
    </row>
  </sheetData>
  <customSheetViews>
    <customSheetView guid="{37036B61-4D89-4D9A-BB9E-9EE85ACB2295}" scale="80" fitToPage="1" hiddenRows="1" topLeftCell="A89">
      <selection activeCell="F121" sqref="F121:H124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 topLeftCell="A89">
      <selection activeCell="F121" sqref="F121:H124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 topLeftCell="A115">
      <selection activeCell="D127" sqref="D127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F184:G184"/>
    <mergeCell ref="A185:A195"/>
    <mergeCell ref="F185:G185"/>
    <mergeCell ref="A196:A206"/>
    <mergeCell ref="A207:A217"/>
    <mergeCell ref="A218:A228"/>
    <mergeCell ref="O160:O161"/>
    <mergeCell ref="P160:P161"/>
    <mergeCell ref="L171:N171"/>
    <mergeCell ref="L172:N172"/>
    <mergeCell ref="F173:G173"/>
    <mergeCell ref="L173:N173"/>
    <mergeCell ref="F174:G174"/>
    <mergeCell ref="L174:N174"/>
    <mergeCell ref="F175:G175"/>
    <mergeCell ref="L175:N175"/>
    <mergeCell ref="F183:G183"/>
    <mergeCell ref="L183:N183"/>
    <mergeCell ref="L184:N184"/>
    <mergeCell ref="L185:N185"/>
    <mergeCell ref="F186:G186"/>
    <mergeCell ref="L186:N186"/>
    <mergeCell ref="F187:G187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K160:K161"/>
    <mergeCell ref="L160:N161"/>
    <mergeCell ref="A154:E154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G150:G151"/>
    <mergeCell ref="H150:H151"/>
    <mergeCell ref="F150:F151"/>
    <mergeCell ref="N143:O143"/>
    <mergeCell ref="J144:J145"/>
    <mergeCell ref="K144:K145"/>
    <mergeCell ref="A150:E151"/>
    <mergeCell ref="L150:L151"/>
    <mergeCell ref="M150:M151"/>
    <mergeCell ref="A152:E152"/>
    <mergeCell ref="A153:E153"/>
    <mergeCell ref="I144:I145"/>
    <mergeCell ref="A148:I149"/>
    <mergeCell ref="L148:L14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O120:Q121"/>
    <mergeCell ref="F121:H121"/>
    <mergeCell ref="I121:J121"/>
    <mergeCell ref="K121:L121"/>
    <mergeCell ref="F122:H122"/>
    <mergeCell ref="K122:L122"/>
    <mergeCell ref="N122:N123"/>
    <mergeCell ref="O122:Q123"/>
    <mergeCell ref="K123:L123"/>
    <mergeCell ref="F120:H120"/>
    <mergeCell ref="A122:E122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F60:G60"/>
    <mergeCell ref="D23:D24"/>
    <mergeCell ref="E23:E24"/>
    <mergeCell ref="F23:F24"/>
    <mergeCell ref="G23:G24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A23:A24"/>
    <mergeCell ref="B23:B24"/>
    <mergeCell ref="C23:C24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F7:H7"/>
    <mergeCell ref="K7:L7"/>
    <mergeCell ref="A8:E8"/>
    <mergeCell ref="F8:H8"/>
    <mergeCell ref="K8:L8"/>
    <mergeCell ref="N7:N8"/>
    <mergeCell ref="O7:Q8"/>
    <mergeCell ref="A7:E7"/>
    <mergeCell ref="N9:O9"/>
    <mergeCell ref="P9:Q9"/>
    <mergeCell ref="A9:E9"/>
    <mergeCell ref="F9:H9"/>
    <mergeCell ref="K9:L9"/>
    <mergeCell ref="A14:L14"/>
    <mergeCell ref="N14:U14"/>
    <mergeCell ref="B15:B20"/>
    <mergeCell ref="C15:C20"/>
    <mergeCell ref="D15:D19"/>
    <mergeCell ref="E15:E19"/>
    <mergeCell ref="F15:F19"/>
    <mergeCell ref="G15:G19"/>
    <mergeCell ref="H15:H19"/>
    <mergeCell ref="I15:I19"/>
    <mergeCell ref="A15:A20"/>
    <mergeCell ref="J15:J19"/>
    <mergeCell ref="K15:K19"/>
    <mergeCell ref="L15:L19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N26:O26"/>
    <mergeCell ref="N27:O27"/>
    <mergeCell ref="A27:A28"/>
    <mergeCell ref="B27:B28"/>
    <mergeCell ref="C27:C28"/>
    <mergeCell ref="D27:D28"/>
    <mergeCell ref="E27:E28"/>
    <mergeCell ref="F27:F28"/>
    <mergeCell ref="G27:G28"/>
    <mergeCell ref="H27:H28"/>
    <mergeCell ref="N28:O28"/>
    <mergeCell ref="I27:I28"/>
    <mergeCell ref="J27:J28"/>
    <mergeCell ref="K27:K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D31:D32"/>
    <mergeCell ref="E31:E32"/>
    <mergeCell ref="F31:F32"/>
    <mergeCell ref="G31:G32"/>
    <mergeCell ref="H31:H32"/>
    <mergeCell ref="I31:I32"/>
    <mergeCell ref="J31:J32"/>
    <mergeCell ref="K31:K32"/>
    <mergeCell ref="A31:A32"/>
    <mergeCell ref="B31:B32"/>
    <mergeCell ref="C31:C32"/>
    <mergeCell ref="A35:E36"/>
    <mergeCell ref="F35:F36"/>
    <mergeCell ref="G35:G36"/>
    <mergeCell ref="H35:H36"/>
    <mergeCell ref="L35:L36"/>
    <mergeCell ref="A33:I34"/>
    <mergeCell ref="L33:L34"/>
    <mergeCell ref="M35:M36"/>
    <mergeCell ref="A37:E37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L60:N60"/>
    <mergeCell ref="F61:G61"/>
    <mergeCell ref="L61:N61"/>
    <mergeCell ref="F62:G62"/>
    <mergeCell ref="L62:N62"/>
    <mergeCell ref="L56:N56"/>
    <mergeCell ref="F57:G57"/>
    <mergeCell ref="L57:N57"/>
    <mergeCell ref="F58:G58"/>
    <mergeCell ref="L58:N58"/>
    <mergeCell ref="F59:G59"/>
    <mergeCell ref="L59:N59"/>
    <mergeCell ref="F56:G56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55:N55"/>
    <mergeCell ref="A59:A69"/>
    <mergeCell ref="A70:A80"/>
    <mergeCell ref="F71:G71"/>
    <mergeCell ref="L71:N71"/>
    <mergeCell ref="F72:G72"/>
    <mergeCell ref="L72:N72"/>
    <mergeCell ref="F73:G73"/>
    <mergeCell ref="L73:N73"/>
    <mergeCell ref="L67:N67"/>
    <mergeCell ref="F68:G68"/>
    <mergeCell ref="L68:N68"/>
    <mergeCell ref="F69:G69"/>
    <mergeCell ref="L69:N69"/>
    <mergeCell ref="F70:G70"/>
    <mergeCell ref="L70:N70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A81:A91"/>
    <mergeCell ref="F82:G82"/>
    <mergeCell ref="L82:N82"/>
    <mergeCell ref="F83:G83"/>
    <mergeCell ref="L83:N83"/>
    <mergeCell ref="F84:G84"/>
    <mergeCell ref="L84:N84"/>
    <mergeCell ref="L78:N78"/>
    <mergeCell ref="F79:G79"/>
    <mergeCell ref="L79:N79"/>
    <mergeCell ref="F80:G80"/>
    <mergeCell ref="L80:N80"/>
    <mergeCell ref="F81:G81"/>
    <mergeCell ref="L81:N81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6:G96"/>
    <mergeCell ref="L96:N96"/>
    <mergeCell ref="A92:A102"/>
    <mergeCell ref="F93:G93"/>
    <mergeCell ref="L93:N93"/>
    <mergeCell ref="F94:G94"/>
    <mergeCell ref="L94:N94"/>
    <mergeCell ref="F95:G95"/>
    <mergeCell ref="L95:N95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L111:N111"/>
    <mergeCell ref="F112:G112"/>
    <mergeCell ref="L112:N112"/>
    <mergeCell ref="L109:N109"/>
    <mergeCell ref="F110:G110"/>
    <mergeCell ref="L110:N110"/>
    <mergeCell ref="F111:G111"/>
    <mergeCell ref="F113:G113"/>
    <mergeCell ref="L113:N113"/>
    <mergeCell ref="F107:G107"/>
    <mergeCell ref="L107:N107"/>
    <mergeCell ref="F108:G108"/>
    <mergeCell ref="L108:N108"/>
    <mergeCell ref="F109:G109"/>
    <mergeCell ref="I120:J120"/>
    <mergeCell ref="K120:L120"/>
    <mergeCell ref="N120:N121"/>
    <mergeCell ref="A103:A113"/>
    <mergeCell ref="F104:G104"/>
    <mergeCell ref="L104:N104"/>
    <mergeCell ref="F105:G105"/>
    <mergeCell ref="L105:N105"/>
    <mergeCell ref="F106:G106"/>
    <mergeCell ref="L106:N106"/>
    <mergeCell ref="N124:O124"/>
    <mergeCell ref="P124:Q124"/>
    <mergeCell ref="A124:E124"/>
    <mergeCell ref="F124:H124"/>
    <mergeCell ref="K124:L124"/>
    <mergeCell ref="A123:E123"/>
    <mergeCell ref="F123:H123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A120:E120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K138:K139"/>
    <mergeCell ref="A138:A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N141:O141"/>
    <mergeCell ref="A142:A143"/>
    <mergeCell ref="B142:B143"/>
    <mergeCell ref="H146:H147"/>
    <mergeCell ref="A146:A147"/>
    <mergeCell ref="B146:B147"/>
    <mergeCell ref="C146:C147"/>
    <mergeCell ref="D146:D147"/>
    <mergeCell ref="E146:E147"/>
    <mergeCell ref="F146:F147"/>
    <mergeCell ref="G146:G147"/>
    <mergeCell ref="I146:I147"/>
    <mergeCell ref="J146:J147"/>
    <mergeCell ref="K146:K147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A155:E155"/>
    <mergeCell ref="A156:E156"/>
    <mergeCell ref="A157:E157"/>
    <mergeCell ref="H160:H161"/>
    <mergeCell ref="A158:J158"/>
    <mergeCell ref="A160:A161"/>
    <mergeCell ref="B160:C161"/>
    <mergeCell ref="D160:D161"/>
    <mergeCell ref="E160:E161"/>
    <mergeCell ref="F160:G161"/>
    <mergeCell ref="I160:J160"/>
    <mergeCell ref="F172:G172"/>
    <mergeCell ref="F180:G180"/>
    <mergeCell ref="L180:N180"/>
    <mergeCell ref="F181:G181"/>
    <mergeCell ref="L181:N181"/>
    <mergeCell ref="F182:G182"/>
    <mergeCell ref="L182:N182"/>
    <mergeCell ref="L176:N176"/>
    <mergeCell ref="F177:G177"/>
    <mergeCell ref="L177:N177"/>
    <mergeCell ref="F178:G178"/>
    <mergeCell ref="L178:N178"/>
    <mergeCell ref="F179:G179"/>
    <mergeCell ref="L179:N179"/>
    <mergeCell ref="F176:G176"/>
    <mergeCell ref="F191:G191"/>
    <mergeCell ref="L191:N191"/>
    <mergeCell ref="F192:G192"/>
    <mergeCell ref="L192:N192"/>
    <mergeCell ref="F193:G193"/>
    <mergeCell ref="L193:N193"/>
    <mergeCell ref="L187:N187"/>
    <mergeCell ref="F188:G188"/>
    <mergeCell ref="L188:N188"/>
    <mergeCell ref="F189:G189"/>
    <mergeCell ref="L189:N189"/>
    <mergeCell ref="F190:G190"/>
    <mergeCell ref="L190:N190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F202:G202"/>
    <mergeCell ref="L202:N202"/>
    <mergeCell ref="F203:G203"/>
    <mergeCell ref="L203:N203"/>
    <mergeCell ref="F204:G204"/>
    <mergeCell ref="L204:N204"/>
    <mergeCell ref="L198:N198"/>
    <mergeCell ref="F199:G199"/>
    <mergeCell ref="L199:N199"/>
    <mergeCell ref="F200:G200"/>
    <mergeCell ref="L200:N200"/>
    <mergeCell ref="F201:G201"/>
    <mergeCell ref="L201:N201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F213:G213"/>
    <mergeCell ref="L213:N213"/>
    <mergeCell ref="F214:G214"/>
    <mergeCell ref="L214:N214"/>
    <mergeCell ref="F215:G215"/>
    <mergeCell ref="L215:N215"/>
    <mergeCell ref="L209:N209"/>
    <mergeCell ref="F210:G210"/>
    <mergeCell ref="L210:N210"/>
    <mergeCell ref="F211:G211"/>
    <mergeCell ref="L211:N211"/>
    <mergeCell ref="F212:G212"/>
    <mergeCell ref="L212:N212"/>
    <mergeCell ref="L220:N220"/>
    <mergeCell ref="F221:G221"/>
    <mergeCell ref="L221:N221"/>
    <mergeCell ref="F222:G222"/>
    <mergeCell ref="L222:N222"/>
    <mergeCell ref="F223:G223"/>
    <mergeCell ref="L223:N223"/>
    <mergeCell ref="F216:G216"/>
    <mergeCell ref="L216:N216"/>
    <mergeCell ref="F217:G217"/>
    <mergeCell ref="L217:N217"/>
    <mergeCell ref="F218:G218"/>
    <mergeCell ref="L218:N218"/>
    <mergeCell ref="F219:G219"/>
    <mergeCell ref="L219:N219"/>
    <mergeCell ref="F220:G220"/>
    <mergeCell ref="F227:G227"/>
    <mergeCell ref="L227:N227"/>
    <mergeCell ref="F228:G228"/>
    <mergeCell ref="L228:N228"/>
    <mergeCell ref="F224:G224"/>
    <mergeCell ref="L224:N224"/>
    <mergeCell ref="F225:G225"/>
    <mergeCell ref="L225:N225"/>
    <mergeCell ref="F226:G226"/>
    <mergeCell ref="L226:N226"/>
  </mergeCells>
  <conditionalFormatting sqref="A37:F42">
    <cfRule type="containsBlanks" dxfId="389" priority="18" stopIfTrue="1">
      <formula>LEN(TRIM(A37))=0</formula>
    </cfRule>
  </conditionalFormatting>
  <conditionalFormatting sqref="A152:F157">
    <cfRule type="containsBlanks" dxfId="388" priority="2" stopIfTrue="1">
      <formula>LEN(TRIM(A152))=0</formula>
    </cfRule>
  </conditionalFormatting>
  <conditionalFormatting sqref="B21:C32">
    <cfRule type="containsBlanks" dxfId="387" priority="20" stopIfTrue="1">
      <formula>LEN(TRIM(B21))=0</formula>
    </cfRule>
  </conditionalFormatting>
  <conditionalFormatting sqref="B136:C147">
    <cfRule type="containsBlanks" dxfId="386" priority="60" stopIfTrue="1">
      <formula>LEN(TRIM(B136))=0</formula>
    </cfRule>
  </conditionalFormatting>
  <conditionalFormatting sqref="D54:F55 H54:J55">
    <cfRule type="containsBlanks" dxfId="385" priority="78" stopIfTrue="1">
      <formula>LEN(TRIM(D54))=0</formula>
    </cfRule>
  </conditionalFormatting>
  <conditionalFormatting sqref="D169:F170">
    <cfRule type="containsBlanks" dxfId="384" priority="55" stopIfTrue="1">
      <formula>LEN(TRIM(D169))=0</formula>
    </cfRule>
  </conditionalFormatting>
  <conditionalFormatting sqref="D64:G65 D66:F67 D68:J69">
    <cfRule type="containsBlanks" dxfId="383" priority="77" stopIfTrue="1">
      <formula>LEN(TRIM(D64))=0</formula>
    </cfRule>
  </conditionalFormatting>
  <conditionalFormatting sqref="D70:G76 D77:F78 D79:J80">
    <cfRule type="containsBlanks" dxfId="382" priority="76" stopIfTrue="1">
      <formula>LEN(TRIM(D70))=0</formula>
    </cfRule>
  </conditionalFormatting>
  <conditionalFormatting sqref="D81:G87 D88:F89 D90:J91">
    <cfRule type="containsBlanks" dxfId="381" priority="75" stopIfTrue="1">
      <formula>LEN(TRIM(D81))=0</formula>
    </cfRule>
  </conditionalFormatting>
  <conditionalFormatting sqref="D165:G168">
    <cfRule type="containsBlanks" dxfId="380" priority="8" stopIfTrue="1">
      <formula>LEN(TRIM(D165))=0</formula>
    </cfRule>
  </conditionalFormatting>
  <conditionalFormatting sqref="D171:G180 D181:F182">
    <cfRule type="containsBlanks" dxfId="379" priority="54" stopIfTrue="1">
      <formula>LEN(TRIM(D171))=0</formula>
    </cfRule>
  </conditionalFormatting>
  <conditionalFormatting sqref="D183:G191 D192:F193">
    <cfRule type="containsBlanks" dxfId="378" priority="53" stopIfTrue="1">
      <formula>LEN(TRIM(D183))=0</formula>
    </cfRule>
  </conditionalFormatting>
  <conditionalFormatting sqref="D194:G202 D203:F204 D205:J206">
    <cfRule type="containsBlanks" dxfId="377" priority="52" stopIfTrue="1">
      <formula>LEN(TRIM(D194))=0</formula>
    </cfRule>
  </conditionalFormatting>
  <conditionalFormatting sqref="D47:J53">
    <cfRule type="containsBlanks" dxfId="376" priority="16" stopIfTrue="1">
      <formula>LEN(TRIM(D47))=0</formula>
    </cfRule>
  </conditionalFormatting>
  <conditionalFormatting sqref="D56:J63">
    <cfRule type="containsBlanks" dxfId="375" priority="3" stopIfTrue="1">
      <formula>LEN(TRIM(D56))=0</formula>
    </cfRule>
  </conditionalFormatting>
  <conditionalFormatting sqref="D162:J164">
    <cfRule type="containsBlanks" dxfId="374" priority="1" stopIfTrue="1">
      <formula>LEN(TRIM(D162))=0</formula>
    </cfRule>
  </conditionalFormatting>
  <conditionalFormatting sqref="E21:E32">
    <cfRule type="containsBlanks" dxfId="373" priority="82" stopIfTrue="1">
      <formula>LEN(TRIM(E21))=0</formula>
    </cfRule>
  </conditionalFormatting>
  <conditionalFormatting sqref="E136:E147">
    <cfRule type="containsBlanks" dxfId="372" priority="59" stopIfTrue="1">
      <formula>LEN(TRIM(E136))=0</formula>
    </cfRule>
  </conditionalFormatting>
  <conditionalFormatting sqref="F5:H13">
    <cfRule type="containsBlanks" dxfId="371" priority="24" stopIfTrue="1">
      <formula>LEN(TRIM(F5))=0</formula>
    </cfRule>
  </conditionalFormatting>
  <conditionalFormatting sqref="F120:H128">
    <cfRule type="containsBlanks" dxfId="370" priority="13" stopIfTrue="1">
      <formula>LEN(TRIM(F120))=0</formula>
    </cfRule>
  </conditionalFormatting>
  <conditionalFormatting sqref="G38:G42">
    <cfRule type="containsBlanks" dxfId="369" priority="25" stopIfTrue="1">
      <formula>LEN(TRIM(G38))=0</formula>
    </cfRule>
  </conditionalFormatting>
  <conditionalFormatting sqref="H64:J67">
    <cfRule type="containsBlanks" dxfId="368" priority="37" stopIfTrue="1">
      <formula>LEN(TRIM(H64))=0</formula>
    </cfRule>
  </conditionalFormatting>
  <conditionalFormatting sqref="H70:J78">
    <cfRule type="containsBlanks" dxfId="367" priority="36" stopIfTrue="1">
      <formula>LEN(TRIM(H70))=0</formula>
    </cfRule>
  </conditionalFormatting>
  <conditionalFormatting sqref="H81:J89">
    <cfRule type="containsBlanks" dxfId="366" priority="35" stopIfTrue="1">
      <formula>LEN(TRIM(H81))=0</formula>
    </cfRule>
  </conditionalFormatting>
  <conditionalFormatting sqref="H165:J204">
    <cfRule type="containsBlanks" dxfId="365" priority="4" stopIfTrue="1">
      <formula>LEN(TRIM(H165))=0</formula>
    </cfRule>
  </conditionalFormatting>
  <conditionalFormatting sqref="K5:L13">
    <cfRule type="containsBlanks" dxfId="364" priority="22" stopIfTrue="1">
      <formula>LEN(TRIM(K5))=0</formula>
    </cfRule>
  </conditionalFormatting>
  <conditionalFormatting sqref="K120:L128">
    <cfRule type="containsBlanks" dxfId="363" priority="12" stopIfTrue="1">
      <formula>LEN(TRIM(K120))=0</formula>
    </cfRule>
  </conditionalFormatting>
  <conditionalFormatting sqref="L47:L91">
    <cfRule type="containsBlanks" dxfId="362" priority="14" stopIfTrue="1">
      <formula>LEN(TRIM(L47))=0</formula>
    </cfRule>
  </conditionalFormatting>
  <conditionalFormatting sqref="L162:L206">
    <cfRule type="containsBlanks" dxfId="361" priority="7" stopIfTrue="1">
      <formula>LEN(TRIM(L162))=0</formula>
    </cfRule>
  </conditionalFormatting>
  <conditionalFormatting sqref="O163:O228">
    <cfRule type="containsBlanks" dxfId="360" priority="39" stopIfTrue="1">
      <formula>LEN(TRIM(O163))=0</formula>
    </cfRule>
  </conditionalFormatting>
  <conditionalFormatting sqref="O47:Q51 O52:O113">
    <cfRule type="containsBlanks" dxfId="359" priority="74" stopIfTrue="1">
      <formula>LEN(TRIM(O47))=0</formula>
    </cfRule>
  </conditionalFormatting>
  <conditionalFormatting sqref="O162:Q162">
    <cfRule type="containsBlanks" dxfId="358" priority="50" stopIfTrue="1">
      <formula>LEN(TRIM(O162))=0</formula>
    </cfRule>
  </conditionalFormatting>
  <conditionalFormatting sqref="P52:Q91">
    <cfRule type="containsBlanks" dxfId="357" priority="65" stopIfTrue="1">
      <formula>LEN(TRIM(P52))=0</formula>
    </cfRule>
  </conditionalFormatting>
  <conditionalFormatting sqref="P163:Q206">
    <cfRule type="containsBlanks" dxfId="356" priority="41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2:H182" xr:uid="{3DCC60E6-2795-414C-8E6D-D2673CF79F57}">
      <formula1>$V$3:$V$17</formula1>
    </dataValidation>
    <dataValidation type="list" showInputMessage="1" showErrorMessage="1" sqref="H68:H69 H79:H80 H90:H91 H101:H102 H112:H113 H216:H217 H227:H228 H205:H206 H183:H184 H194:H195" xr:uid="{D52781EC-03AF-4486-BA7C-7CE72B9C124B}">
      <formula1>$V$3:$V$5</formula1>
    </dataValidation>
    <dataValidation type="list" showInputMessage="1" showErrorMessage="1" sqref="H47:H49" xr:uid="{3F43E533-F24E-4A7D-84A6-97B8E9CBE483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1">
    <outlinePr summaryBelow="0"/>
    <pageSetUpPr fitToPage="1"/>
  </sheetPr>
  <dimension ref="A1:AB229"/>
  <sheetViews>
    <sheetView zoomScale="70" zoomScaleNormal="70" workbookViewId="0">
      <selection activeCell="A124" sqref="A124:E12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9"/>
      <c r="S1" s="189"/>
      <c r="T1" s="189"/>
      <c r="U1" s="189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90"/>
      <c r="S2" s="190"/>
      <c r="T2" s="190"/>
      <c r="U2" s="190"/>
    </row>
    <row r="3" spans="1:24" ht="18">
      <c r="A3" s="444" t="s">
        <v>89</v>
      </c>
      <c r="B3" s="445"/>
      <c r="C3" s="445"/>
      <c r="D3" s="445"/>
      <c r="E3" s="446"/>
      <c r="F3" s="226" t="s">
        <v>69</v>
      </c>
      <c r="G3" s="227">
        <f>SUM(J21:J32)+SUM(J136:J147)</f>
        <v>0</v>
      </c>
      <c r="H3" s="227">
        <f>SUM(K21:K32)+SUM(K136:K147)</f>
        <v>0</v>
      </c>
      <c r="I3" s="228" t="s">
        <v>56</v>
      </c>
      <c r="J3" s="229">
        <v>6000</v>
      </c>
      <c r="K3" s="230" t="s">
        <v>63</v>
      </c>
      <c r="L3" s="230">
        <v>720</v>
      </c>
      <c r="V3" s="63" t="s">
        <v>45</v>
      </c>
    </row>
    <row r="4" spans="1:24" ht="20.25" customHeight="1">
      <c r="A4" s="434" t="s">
        <v>8</v>
      </c>
      <c r="B4" s="434"/>
      <c r="C4" s="434"/>
      <c r="D4" s="434"/>
      <c r="E4" s="434"/>
      <c r="F4" s="434" t="s">
        <v>34</v>
      </c>
      <c r="G4" s="434"/>
      <c r="H4" s="434"/>
      <c r="I4" s="434" t="s">
        <v>9</v>
      </c>
      <c r="J4" s="434"/>
      <c r="K4" s="434" t="s">
        <v>16</v>
      </c>
      <c r="L4" s="434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4.25">
      <c r="A5" s="435" t="s">
        <v>71</v>
      </c>
      <c r="B5" s="436"/>
      <c r="C5" s="436"/>
      <c r="D5" s="436"/>
      <c r="E5" s="436"/>
      <c r="F5" s="433"/>
      <c r="G5" s="433"/>
      <c r="H5" s="433"/>
      <c r="I5" s="432" t="s">
        <v>421</v>
      </c>
      <c r="J5" s="432" t="s">
        <v>421</v>
      </c>
      <c r="K5" s="433"/>
      <c r="L5" s="433"/>
      <c r="N5" s="275"/>
      <c r="O5" s="277" t="s">
        <v>29</v>
      </c>
      <c r="P5" s="278"/>
      <c r="Q5" s="278"/>
      <c r="R5" s="183"/>
      <c r="S5" s="183"/>
      <c r="T5" s="183"/>
      <c r="U5" s="183"/>
      <c r="V5" s="63" t="s">
        <v>46</v>
      </c>
      <c r="X5" s="23"/>
    </row>
    <row r="6" spans="1:24" ht="14.25">
      <c r="A6" s="435" t="s">
        <v>7</v>
      </c>
      <c r="B6" s="436"/>
      <c r="C6" s="436"/>
      <c r="D6" s="436"/>
      <c r="E6" s="442"/>
      <c r="F6" s="433"/>
      <c r="G6" s="433"/>
      <c r="H6" s="433"/>
      <c r="I6" s="432" t="s">
        <v>422</v>
      </c>
      <c r="J6" s="432" t="s">
        <v>422</v>
      </c>
      <c r="K6" s="433"/>
      <c r="L6" s="433"/>
      <c r="N6" s="276"/>
      <c r="O6" s="279"/>
      <c r="P6" s="280"/>
      <c r="Q6" s="280"/>
      <c r="R6" s="188"/>
      <c r="S6" s="188"/>
      <c r="T6" s="188"/>
      <c r="U6" s="188"/>
      <c r="V6" s="63" t="s">
        <v>52</v>
      </c>
      <c r="X6" s="23"/>
    </row>
    <row r="7" spans="1:24" ht="16.5" customHeight="1">
      <c r="A7" s="432" t="s">
        <v>55</v>
      </c>
      <c r="B7" s="432"/>
      <c r="C7" s="432"/>
      <c r="D7" s="432"/>
      <c r="E7" s="443"/>
      <c r="F7" s="433"/>
      <c r="G7" s="433"/>
      <c r="H7" s="433"/>
      <c r="I7" s="432" t="s">
        <v>423</v>
      </c>
      <c r="J7" s="432" t="s">
        <v>423</v>
      </c>
      <c r="K7" s="433"/>
      <c r="L7" s="433"/>
      <c r="N7" s="294"/>
      <c r="O7" s="277" t="s">
        <v>30</v>
      </c>
      <c r="P7" s="278"/>
      <c r="Q7" s="296"/>
      <c r="R7" s="184"/>
      <c r="S7" s="184"/>
      <c r="T7" s="184"/>
      <c r="U7" s="184"/>
      <c r="V7" s="63" t="s">
        <v>48</v>
      </c>
      <c r="X7" s="23"/>
    </row>
    <row r="8" spans="1:24" ht="16.5" customHeight="1">
      <c r="A8" s="432"/>
      <c r="B8" s="432"/>
      <c r="C8" s="432"/>
      <c r="D8" s="432"/>
      <c r="E8" s="432"/>
      <c r="F8" s="433"/>
      <c r="G8" s="433"/>
      <c r="H8" s="433"/>
      <c r="I8" s="432" t="s">
        <v>424</v>
      </c>
      <c r="J8" s="432" t="s">
        <v>424</v>
      </c>
      <c r="K8" s="433"/>
      <c r="L8" s="433"/>
      <c r="N8" s="295"/>
      <c r="O8" s="297"/>
      <c r="P8" s="298"/>
      <c r="Q8" s="299"/>
      <c r="R8" s="185"/>
      <c r="S8" s="185"/>
      <c r="T8" s="185"/>
      <c r="U8" s="185"/>
      <c r="V8" s="63" t="s">
        <v>49</v>
      </c>
      <c r="X8" s="23"/>
    </row>
    <row r="9" spans="1:24" ht="14.25">
      <c r="A9" s="432"/>
      <c r="B9" s="432"/>
      <c r="C9" s="432"/>
      <c r="D9" s="432"/>
      <c r="E9" s="432"/>
      <c r="F9" s="433"/>
      <c r="G9" s="433"/>
      <c r="H9" s="433"/>
      <c r="I9" s="432" t="s">
        <v>425</v>
      </c>
      <c r="J9" s="432" t="s">
        <v>425</v>
      </c>
      <c r="K9" s="433"/>
      <c r="L9" s="433"/>
      <c r="N9" s="293"/>
      <c r="O9" s="293"/>
      <c r="P9" s="303"/>
      <c r="Q9" s="303"/>
      <c r="R9" s="192"/>
      <c r="S9" s="192"/>
      <c r="T9" s="192"/>
      <c r="U9" s="192"/>
      <c r="V9" s="63" t="s">
        <v>50</v>
      </c>
      <c r="X9" s="23"/>
    </row>
    <row r="10" spans="1:24" ht="14.25">
      <c r="A10" s="432"/>
      <c r="B10" s="432"/>
      <c r="C10" s="432"/>
      <c r="D10" s="432"/>
      <c r="E10" s="432"/>
      <c r="F10" s="433"/>
      <c r="G10" s="433"/>
      <c r="H10" s="433"/>
      <c r="I10" s="432" t="s">
        <v>426</v>
      </c>
      <c r="J10" s="432" t="s">
        <v>426</v>
      </c>
      <c r="K10" s="440"/>
      <c r="L10" s="441"/>
      <c r="N10" s="191"/>
      <c r="O10" s="191"/>
      <c r="P10" s="192"/>
      <c r="Q10" s="192"/>
      <c r="R10" s="192"/>
      <c r="S10" s="192"/>
      <c r="T10" s="192"/>
      <c r="U10" s="192"/>
      <c r="V10" s="63"/>
      <c r="X10" s="23"/>
    </row>
    <row r="11" spans="1:24" ht="14.25">
      <c r="A11" s="432"/>
      <c r="B11" s="432"/>
      <c r="C11" s="432"/>
      <c r="D11" s="432"/>
      <c r="E11" s="432"/>
      <c r="F11" s="433"/>
      <c r="G11" s="433"/>
      <c r="H11" s="433"/>
      <c r="I11" s="432"/>
      <c r="J11" s="432"/>
      <c r="K11" s="440"/>
      <c r="L11" s="441"/>
      <c r="N11" s="191"/>
      <c r="O11" s="191"/>
      <c r="P11" s="192"/>
      <c r="Q11" s="192"/>
      <c r="R11" s="192"/>
      <c r="S11" s="192"/>
      <c r="T11" s="192"/>
      <c r="U11" s="192"/>
      <c r="V11" s="63"/>
      <c r="X11" s="23"/>
    </row>
    <row r="12" spans="1:24" ht="14.25">
      <c r="A12" s="432"/>
      <c r="B12" s="432"/>
      <c r="C12" s="432"/>
      <c r="D12" s="432"/>
      <c r="E12" s="432"/>
      <c r="F12" s="433"/>
      <c r="G12" s="433"/>
      <c r="H12" s="433"/>
      <c r="I12" s="432"/>
      <c r="J12" s="432"/>
      <c r="K12" s="440"/>
      <c r="L12" s="441"/>
      <c r="N12" s="191"/>
      <c r="O12" s="191"/>
      <c r="P12" s="192"/>
      <c r="Q12" s="192"/>
      <c r="R12" s="192"/>
      <c r="S12" s="192"/>
      <c r="T12" s="192"/>
      <c r="U12" s="192"/>
      <c r="V12" s="63"/>
      <c r="X12" s="23"/>
    </row>
    <row r="13" spans="1:24" ht="14.25">
      <c r="A13" s="432"/>
      <c r="B13" s="432"/>
      <c r="C13" s="432"/>
      <c r="D13" s="432"/>
      <c r="E13" s="432"/>
      <c r="F13" s="433"/>
      <c r="G13" s="433"/>
      <c r="H13" s="433"/>
      <c r="I13" s="432"/>
      <c r="J13" s="432"/>
      <c r="K13" s="440"/>
      <c r="L13" s="441"/>
      <c r="N13" s="191"/>
      <c r="O13" s="191"/>
      <c r="P13" s="192"/>
      <c r="Q13" s="192"/>
      <c r="R13" s="192"/>
      <c r="S13" s="192"/>
      <c r="T13" s="192"/>
      <c r="U13" s="192"/>
      <c r="V13" s="63"/>
      <c r="X13" s="23"/>
    </row>
    <row r="14" spans="1:24" ht="18.75" customHeight="1" thickBot="1">
      <c r="A14" s="437" t="s">
        <v>33</v>
      </c>
      <c r="B14" s="438"/>
      <c r="C14" s="438"/>
      <c r="D14" s="438"/>
      <c r="E14" s="438"/>
      <c r="F14" s="438"/>
      <c r="G14" s="438"/>
      <c r="H14" s="438"/>
      <c r="I14" s="438"/>
      <c r="J14" s="438"/>
      <c r="K14" s="438"/>
      <c r="L14" s="439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2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1" t="s">
        <v>18</v>
      </c>
      <c r="O20" s="181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2"/>
    </row>
    <row r="21" spans="1:24" ht="17.25" customHeight="1">
      <c r="A21" s="307">
        <f>A37</f>
        <v>0</v>
      </c>
      <c r="B21" s="326"/>
      <c r="C21" s="326"/>
      <c r="D21" s="322">
        <f>(C21-B21+(C21&lt;B21))*24*60</f>
        <v>0</v>
      </c>
      <c r="E21" s="328"/>
      <c r="F21" s="330">
        <f>IF(E21=0,0,(F37/J3*60))</f>
        <v>0</v>
      </c>
      <c r="G21" s="320">
        <f>IF($K21=0,0,(K21*100)/(D21*$J$3/60))</f>
        <v>0</v>
      </c>
      <c r="H21" s="330">
        <f>P19+P26</f>
        <v>0</v>
      </c>
      <c r="I21" s="320">
        <f>D21-F21-P27</f>
        <v>0</v>
      </c>
      <c r="J21" s="322">
        <f>(D21-H21)/60*E21</f>
        <v>0</v>
      </c>
      <c r="K21" s="324">
        <f>F37</f>
        <v>0</v>
      </c>
      <c r="L21" s="66">
        <f>IF($K21=0,0,K21/J21)</f>
        <v>0</v>
      </c>
      <c r="N21" s="181" t="s">
        <v>19</v>
      </c>
      <c r="O21" s="181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2"/>
      <c r="X21" s="192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0</v>
      </c>
      <c r="N22" s="181" t="s">
        <v>20</v>
      </c>
      <c r="O22" s="181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2"/>
      <c r="X22" s="192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181" t="s">
        <v>27</v>
      </c>
      <c r="O23" s="181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2"/>
      <c r="X23" s="192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178" t="s">
        <v>21</v>
      </c>
      <c r="O24" s="17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2"/>
      <c r="X24" s="192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178" t="s">
        <v>39</v>
      </c>
      <c r="O25" s="17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2"/>
      <c r="X25" s="192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2"/>
      <c r="X26" s="192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2"/>
      <c r="X27" s="192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192"/>
      <c r="X28" s="192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192"/>
      <c r="W29" s="192"/>
      <c r="X29" s="192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192"/>
      <c r="W30" s="192"/>
      <c r="X30" s="192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192"/>
      <c r="W31" s="192"/>
      <c r="X31" s="192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192"/>
      <c r="W32" s="192"/>
      <c r="X32" s="192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180" t="s">
        <v>90</v>
      </c>
      <c r="K33" s="168" t="s">
        <v>91</v>
      </c>
      <c r="L33" s="354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2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0</v>
      </c>
      <c r="K34" s="168">
        <f>K21+K23+K25+K27+K29+K31</f>
        <v>0</v>
      </c>
      <c r="L34" s="355"/>
      <c r="M34" s="192"/>
      <c r="V34" s="192"/>
      <c r="W34" s="192"/>
      <c r="X34" s="192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192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192"/>
      <c r="W36" s="27"/>
      <c r="X36" s="27"/>
    </row>
    <row r="37" spans="1:28" ht="15.75" thickBot="1">
      <c r="A37" s="351"/>
      <c r="B37" s="352"/>
      <c r="C37" s="352"/>
      <c r="D37" s="352"/>
      <c r="E37" s="353"/>
      <c r="F37" s="15"/>
      <c r="G37" s="146"/>
      <c r="H37" s="1"/>
      <c r="I37" s="2"/>
      <c r="J37" s="3"/>
      <c r="K37" s="67">
        <f>G37</f>
        <v>0</v>
      </c>
      <c r="L37" s="16"/>
      <c r="M37" s="28"/>
      <c r="V37" s="192"/>
      <c r="W37" s="192"/>
      <c r="X37" s="192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2"/>
      <c r="W38" s="192"/>
      <c r="X38" s="192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2"/>
      <c r="W39" s="192"/>
      <c r="X39" s="192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2"/>
      <c r="W40" s="192"/>
      <c r="X40" s="192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2"/>
      <c r="W41" s="192"/>
      <c r="X41" s="192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2"/>
      <c r="W42" s="192"/>
      <c r="X42" s="192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0</v>
      </c>
      <c r="L43" s="76">
        <f>SUM(L38+L38)</f>
        <v>0</v>
      </c>
      <c r="M43" s="29"/>
      <c r="V43" s="192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>
        <f>A37</f>
        <v>0</v>
      </c>
      <c r="B47" s="77">
        <f>B21</f>
        <v>0</v>
      </c>
      <c r="C47" s="77">
        <f>B47+1/24</f>
        <v>4.1666666666666664E-2</v>
      </c>
      <c r="D47" s="30"/>
      <c r="E47" s="177"/>
      <c r="F47" s="389"/>
      <c r="G47" s="390"/>
      <c r="H47" s="31"/>
      <c r="I47" s="32"/>
      <c r="J47" s="32"/>
      <c r="K47" s="83">
        <f>(J47-I47+(J47&lt;I47))*24*60</f>
        <v>0</v>
      </c>
      <c r="L47" s="391"/>
      <c r="M47" s="392"/>
      <c r="N47" s="393"/>
      <c r="O47" s="90" t="str">
        <f t="shared" ref="O47:O110" si="3">IF(H47=$V$5,$F$7,"")</f>
        <v/>
      </c>
      <c r="P47" s="177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4.1666666666666664E-2</v>
      </c>
      <c r="C48" s="78">
        <f>B48+1/24</f>
        <v>8.3333333333333329E-2</v>
      </c>
      <c r="D48" s="37"/>
      <c r="E48" s="176"/>
      <c r="F48" s="394"/>
      <c r="G48" s="395"/>
      <c r="H48" s="38"/>
      <c r="I48" s="39"/>
      <c r="J48" s="39"/>
      <c r="K48" s="84">
        <f t="shared" ref="K48:K111" si="4">(J48-I48+(J48&lt;I48))*24*60</f>
        <v>0</v>
      </c>
      <c r="L48" s="396"/>
      <c r="M48" s="397"/>
      <c r="N48" s="398"/>
      <c r="O48" s="91" t="str">
        <f t="shared" si="3"/>
        <v/>
      </c>
      <c r="P48" s="176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176"/>
      <c r="F49" s="399"/>
      <c r="G49" s="399"/>
      <c r="H49" s="38"/>
      <c r="I49" s="39"/>
      <c r="J49" s="39"/>
      <c r="K49" s="84">
        <f t="shared" si="4"/>
        <v>0</v>
      </c>
      <c r="L49" s="396"/>
      <c r="M49" s="397"/>
      <c r="N49" s="398"/>
      <c r="O49" s="91" t="str">
        <f t="shared" si="3"/>
        <v/>
      </c>
      <c r="P49" s="176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0.125</v>
      </c>
      <c r="C50" s="78">
        <f t="shared" si="14"/>
        <v>0.16666666666666666</v>
      </c>
      <c r="D50" s="37"/>
      <c r="E50" s="176"/>
      <c r="F50" s="399"/>
      <c r="G50" s="399"/>
      <c r="H50" s="38"/>
      <c r="I50" s="39"/>
      <c r="J50" s="39"/>
      <c r="K50" s="84">
        <f t="shared" si="4"/>
        <v>0</v>
      </c>
      <c r="L50" s="396"/>
      <c r="M50" s="397"/>
      <c r="N50" s="398"/>
      <c r="O50" s="91" t="str">
        <f t="shared" si="3"/>
        <v/>
      </c>
      <c r="P50" s="176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0.16666666666666666</v>
      </c>
      <c r="C51" s="78">
        <f t="shared" si="14"/>
        <v>0.20833333333333331</v>
      </c>
      <c r="D51" s="37"/>
      <c r="E51" s="176"/>
      <c r="F51" s="399"/>
      <c r="G51" s="399"/>
      <c r="H51" s="38"/>
      <c r="I51" s="39"/>
      <c r="J51" s="39"/>
      <c r="K51" s="84">
        <f t="shared" si="4"/>
        <v>0</v>
      </c>
      <c r="L51" s="396"/>
      <c r="M51" s="397"/>
      <c r="N51" s="398"/>
      <c r="O51" s="91" t="str">
        <f t="shared" si="3"/>
        <v/>
      </c>
      <c r="P51" s="176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0.20833333333333331</v>
      </c>
      <c r="C52" s="78">
        <f t="shared" si="14"/>
        <v>0.24999999999999997</v>
      </c>
      <c r="D52" s="37"/>
      <c r="E52" s="176"/>
      <c r="F52" s="399"/>
      <c r="G52" s="399"/>
      <c r="H52" s="38"/>
      <c r="I52" s="39"/>
      <c r="J52" s="39"/>
      <c r="K52" s="84">
        <f t="shared" si="4"/>
        <v>0</v>
      </c>
      <c r="L52" s="396"/>
      <c r="M52" s="397"/>
      <c r="N52" s="398"/>
      <c r="O52" s="91" t="str">
        <f t="shared" si="3"/>
        <v/>
      </c>
      <c r="P52" s="176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9"/>
      <c r="G53" s="399"/>
      <c r="H53" s="38"/>
      <c r="I53" s="39"/>
      <c r="J53" s="39"/>
      <c r="K53" s="84">
        <f t="shared" si="4"/>
        <v>0</v>
      </c>
      <c r="L53" s="396"/>
      <c r="M53" s="397"/>
      <c r="N53" s="398"/>
      <c r="O53" s="91" t="str">
        <f t="shared" si="3"/>
        <v/>
      </c>
      <c r="P53" s="176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4"/>
      <c r="G54" s="395"/>
      <c r="H54" s="38"/>
      <c r="I54" s="39"/>
      <c r="J54" s="39"/>
      <c r="K54" s="84">
        <f t="shared" si="4"/>
        <v>0</v>
      </c>
      <c r="L54" s="396"/>
      <c r="M54" s="397"/>
      <c r="N54" s="398"/>
      <c r="O54" s="91" t="str">
        <f t="shared" si="3"/>
        <v/>
      </c>
      <c r="P54" s="176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0.33333333333333331</v>
      </c>
      <c r="C55" s="78">
        <f t="shared" si="14"/>
        <v>0.375</v>
      </c>
      <c r="D55" s="37"/>
      <c r="E55" s="143"/>
      <c r="F55" s="394"/>
      <c r="G55" s="395"/>
      <c r="H55" s="38"/>
      <c r="I55" s="39"/>
      <c r="J55" s="39"/>
      <c r="K55" s="84">
        <f t="shared" si="4"/>
        <v>0</v>
      </c>
      <c r="L55" s="396"/>
      <c r="M55" s="397"/>
      <c r="N55" s="398"/>
      <c r="O55" s="91" t="str">
        <f t="shared" si="3"/>
        <v/>
      </c>
      <c r="P55" s="176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0.375</v>
      </c>
      <c r="C56" s="78">
        <f t="shared" si="14"/>
        <v>0.41666666666666669</v>
      </c>
      <c r="D56" s="37"/>
      <c r="E56" s="143"/>
      <c r="F56" s="399"/>
      <c r="G56" s="399"/>
      <c r="H56" s="38"/>
      <c r="I56" s="39"/>
      <c r="J56" s="39"/>
      <c r="K56" s="84">
        <f t="shared" si="4"/>
        <v>0</v>
      </c>
      <c r="L56" s="396"/>
      <c r="M56" s="397"/>
      <c r="N56" s="398"/>
      <c r="O56" s="91" t="str">
        <f t="shared" si="3"/>
        <v/>
      </c>
      <c r="P56" s="176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9"/>
      <c r="G57" s="399"/>
      <c r="H57" s="38"/>
      <c r="I57" s="39"/>
      <c r="J57" s="39"/>
      <c r="K57" s="84">
        <f t="shared" si="4"/>
        <v>0</v>
      </c>
      <c r="L57" s="396"/>
      <c r="M57" s="397"/>
      <c r="N57" s="398"/>
      <c r="O57" s="91" t="str">
        <f t="shared" si="3"/>
        <v/>
      </c>
      <c r="P57" s="176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0.45833333333333337</v>
      </c>
      <c r="C58" s="80">
        <f t="shared" si="14"/>
        <v>0.5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176" t="str">
        <f t="shared" si="3"/>
        <v/>
      </c>
      <c r="P58" s="175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177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177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176"/>
      <c r="F60" s="394"/>
      <c r="G60" s="395"/>
      <c r="H60" s="38"/>
      <c r="I60" s="39"/>
      <c r="J60" s="39"/>
      <c r="K60" s="84">
        <f t="shared" si="4"/>
        <v>0</v>
      </c>
      <c r="L60" s="396"/>
      <c r="M60" s="397"/>
      <c r="N60" s="398"/>
      <c r="O60" s="91" t="str">
        <f t="shared" si="3"/>
        <v/>
      </c>
      <c r="P60" s="176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76"/>
      <c r="F61" s="399"/>
      <c r="G61" s="399"/>
      <c r="H61" s="38"/>
      <c r="I61" s="39"/>
      <c r="J61" s="39"/>
      <c r="K61" s="84">
        <f t="shared" si="4"/>
        <v>0</v>
      </c>
      <c r="L61" s="396"/>
      <c r="M61" s="397"/>
      <c r="N61" s="398"/>
      <c r="O61" s="91" t="str">
        <f t="shared" si="3"/>
        <v/>
      </c>
      <c r="P61" s="176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176"/>
      <c r="F62" s="399"/>
      <c r="G62" s="399"/>
      <c r="H62" s="38"/>
      <c r="I62" s="39"/>
      <c r="J62" s="39"/>
      <c r="K62" s="84">
        <f t="shared" si="4"/>
        <v>0</v>
      </c>
      <c r="L62" s="396"/>
      <c r="M62" s="397"/>
      <c r="N62" s="398"/>
      <c r="O62" s="91" t="str">
        <f t="shared" si="3"/>
        <v/>
      </c>
      <c r="P62" s="176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176"/>
      <c r="F63" s="399"/>
      <c r="G63" s="399"/>
      <c r="H63" s="38"/>
      <c r="I63" s="39"/>
      <c r="J63" s="39"/>
      <c r="K63" s="84">
        <f t="shared" si="4"/>
        <v>0</v>
      </c>
      <c r="L63" s="396"/>
      <c r="M63" s="397"/>
      <c r="N63" s="398"/>
      <c r="O63" s="91" t="str">
        <f t="shared" si="3"/>
        <v/>
      </c>
      <c r="P63" s="176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176"/>
      <c r="F64" s="399"/>
      <c r="G64" s="399"/>
      <c r="H64" s="38"/>
      <c r="I64" s="39"/>
      <c r="J64" s="39"/>
      <c r="K64" s="84">
        <f t="shared" si="4"/>
        <v>0</v>
      </c>
      <c r="L64" s="396"/>
      <c r="M64" s="397"/>
      <c r="N64" s="398"/>
      <c r="O64" s="91" t="str">
        <f t="shared" si="3"/>
        <v/>
      </c>
      <c r="P64" s="176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84">
        <f t="shared" si="4"/>
        <v>0</v>
      </c>
      <c r="L65" s="396"/>
      <c r="M65" s="397"/>
      <c r="N65" s="398"/>
      <c r="O65" s="91" t="str">
        <f t="shared" si="3"/>
        <v/>
      </c>
      <c r="P65" s="176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84">
        <f t="shared" si="4"/>
        <v>0</v>
      </c>
      <c r="L66" s="396"/>
      <c r="M66" s="397"/>
      <c r="N66" s="398"/>
      <c r="O66" s="91" t="str">
        <f t="shared" si="3"/>
        <v/>
      </c>
      <c r="P66" s="176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84">
        <f t="shared" si="4"/>
        <v>0</v>
      </c>
      <c r="L67" s="396"/>
      <c r="M67" s="397"/>
      <c r="N67" s="398"/>
      <c r="O67" s="91" t="str">
        <f t="shared" si="3"/>
        <v/>
      </c>
      <c r="P67" s="176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84">
        <f t="shared" si="4"/>
        <v>0</v>
      </c>
      <c r="L68" s="396"/>
      <c r="M68" s="397"/>
      <c r="N68" s="398"/>
      <c r="O68" s="91" t="str">
        <f t="shared" si="3"/>
        <v/>
      </c>
      <c r="P68" s="176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176" t="str">
        <f t="shared" si="3"/>
        <v/>
      </c>
      <c r="P69" s="175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177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177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176"/>
      <c r="F71" s="394"/>
      <c r="G71" s="395"/>
      <c r="H71" s="38"/>
      <c r="I71" s="39"/>
      <c r="J71" s="39"/>
      <c r="K71" s="84">
        <f t="shared" si="4"/>
        <v>0</v>
      </c>
      <c r="L71" s="396"/>
      <c r="M71" s="397"/>
      <c r="N71" s="398"/>
      <c r="O71" s="91" t="str">
        <f t="shared" si="3"/>
        <v/>
      </c>
      <c r="P71" s="176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76"/>
      <c r="F72" s="399"/>
      <c r="G72" s="399"/>
      <c r="H72" s="38"/>
      <c r="I72" s="39"/>
      <c r="J72" s="39"/>
      <c r="K72" s="84">
        <f t="shared" si="4"/>
        <v>0</v>
      </c>
      <c r="L72" s="396"/>
      <c r="M72" s="397"/>
      <c r="N72" s="398"/>
      <c r="O72" s="91" t="str">
        <f t="shared" si="3"/>
        <v/>
      </c>
      <c r="P72" s="176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176"/>
      <c r="F73" s="399"/>
      <c r="G73" s="399"/>
      <c r="H73" s="38"/>
      <c r="I73" s="39"/>
      <c r="J73" s="39"/>
      <c r="K73" s="84">
        <f t="shared" si="4"/>
        <v>0</v>
      </c>
      <c r="L73" s="396"/>
      <c r="M73" s="397"/>
      <c r="N73" s="398"/>
      <c r="O73" s="91" t="str">
        <f t="shared" si="3"/>
        <v/>
      </c>
      <c r="P73" s="176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176"/>
      <c r="F74" s="399"/>
      <c r="G74" s="399"/>
      <c r="H74" s="38"/>
      <c r="I74" s="39"/>
      <c r="J74" s="39"/>
      <c r="K74" s="84">
        <f t="shared" si="4"/>
        <v>0</v>
      </c>
      <c r="L74" s="396"/>
      <c r="M74" s="397"/>
      <c r="N74" s="398"/>
      <c r="O74" s="91" t="str">
        <f t="shared" si="3"/>
        <v/>
      </c>
      <c r="P74" s="176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176"/>
      <c r="F75" s="399"/>
      <c r="G75" s="399"/>
      <c r="H75" s="38"/>
      <c r="I75" s="39"/>
      <c r="J75" s="39"/>
      <c r="K75" s="84">
        <f t="shared" si="4"/>
        <v>0</v>
      </c>
      <c r="L75" s="396"/>
      <c r="M75" s="397"/>
      <c r="N75" s="398"/>
      <c r="O75" s="91" t="str">
        <f t="shared" si="3"/>
        <v/>
      </c>
      <c r="P75" s="176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84">
        <f t="shared" si="4"/>
        <v>0</v>
      </c>
      <c r="L76" s="396"/>
      <c r="M76" s="397"/>
      <c r="N76" s="398"/>
      <c r="O76" s="91" t="str">
        <f t="shared" si="3"/>
        <v/>
      </c>
      <c r="P76" s="176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84">
        <f t="shared" si="4"/>
        <v>0</v>
      </c>
      <c r="L77" s="396"/>
      <c r="M77" s="397"/>
      <c r="N77" s="398"/>
      <c r="O77" s="91" t="str">
        <f t="shared" si="3"/>
        <v/>
      </c>
      <c r="P77" s="176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84">
        <f t="shared" si="4"/>
        <v>0</v>
      </c>
      <c r="L78" s="396"/>
      <c r="M78" s="397"/>
      <c r="N78" s="398"/>
      <c r="O78" s="91" t="str">
        <f t="shared" si="3"/>
        <v/>
      </c>
      <c r="P78" s="176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84">
        <f t="shared" si="4"/>
        <v>0</v>
      </c>
      <c r="L79" s="396"/>
      <c r="M79" s="397"/>
      <c r="N79" s="398"/>
      <c r="O79" s="91" t="str">
        <f t="shared" si="3"/>
        <v/>
      </c>
      <c r="P79" s="176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176" t="str">
        <f t="shared" si="3"/>
        <v/>
      </c>
      <c r="P80" s="175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177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177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176"/>
      <c r="F82" s="394"/>
      <c r="G82" s="395"/>
      <c r="H82" s="38"/>
      <c r="I82" s="39"/>
      <c r="J82" s="39"/>
      <c r="K82" s="84">
        <f t="shared" si="4"/>
        <v>0</v>
      </c>
      <c r="L82" s="396"/>
      <c r="M82" s="397"/>
      <c r="N82" s="398"/>
      <c r="O82" s="91" t="str">
        <f t="shared" si="3"/>
        <v/>
      </c>
      <c r="P82" s="176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76"/>
      <c r="F83" s="399"/>
      <c r="G83" s="399"/>
      <c r="H83" s="38"/>
      <c r="I83" s="39"/>
      <c r="J83" s="39"/>
      <c r="K83" s="84">
        <f t="shared" si="4"/>
        <v>0</v>
      </c>
      <c r="L83" s="396"/>
      <c r="M83" s="397"/>
      <c r="N83" s="398"/>
      <c r="O83" s="91" t="str">
        <f t="shared" si="3"/>
        <v/>
      </c>
      <c r="P83" s="176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176"/>
      <c r="F84" s="399"/>
      <c r="G84" s="399"/>
      <c r="H84" s="38"/>
      <c r="I84" s="39"/>
      <c r="J84" s="39"/>
      <c r="K84" s="84">
        <f t="shared" si="4"/>
        <v>0</v>
      </c>
      <c r="L84" s="396"/>
      <c r="M84" s="397"/>
      <c r="N84" s="398"/>
      <c r="O84" s="91" t="str">
        <f t="shared" si="3"/>
        <v/>
      </c>
      <c r="P84" s="176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176"/>
      <c r="F85" s="399"/>
      <c r="G85" s="399"/>
      <c r="H85" s="38"/>
      <c r="I85" s="39"/>
      <c r="J85" s="39"/>
      <c r="K85" s="84">
        <f t="shared" si="4"/>
        <v>0</v>
      </c>
      <c r="L85" s="396"/>
      <c r="M85" s="397"/>
      <c r="N85" s="398"/>
      <c r="O85" s="91" t="str">
        <f t="shared" si="3"/>
        <v/>
      </c>
      <c r="P85" s="176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176"/>
      <c r="F86" s="399"/>
      <c r="G86" s="399"/>
      <c r="H86" s="38"/>
      <c r="I86" s="39"/>
      <c r="J86" s="39"/>
      <c r="K86" s="84">
        <f t="shared" si="4"/>
        <v>0</v>
      </c>
      <c r="L86" s="396"/>
      <c r="M86" s="397"/>
      <c r="N86" s="398"/>
      <c r="O86" s="91" t="str">
        <f t="shared" si="3"/>
        <v/>
      </c>
      <c r="P86" s="176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84">
        <f t="shared" si="4"/>
        <v>0</v>
      </c>
      <c r="L87" s="396"/>
      <c r="M87" s="397"/>
      <c r="N87" s="398"/>
      <c r="O87" s="91" t="str">
        <f t="shared" si="3"/>
        <v/>
      </c>
      <c r="P87" s="176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84">
        <f t="shared" si="4"/>
        <v>0</v>
      </c>
      <c r="L88" s="396"/>
      <c r="M88" s="397"/>
      <c r="N88" s="398"/>
      <c r="O88" s="91" t="str">
        <f t="shared" si="3"/>
        <v/>
      </c>
      <c r="P88" s="176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84">
        <f t="shared" si="4"/>
        <v>0</v>
      </c>
      <c r="L89" s="396"/>
      <c r="M89" s="397"/>
      <c r="N89" s="398"/>
      <c r="O89" s="91" t="str">
        <f t="shared" si="3"/>
        <v/>
      </c>
      <c r="P89" s="176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84">
        <f t="shared" si="4"/>
        <v>0</v>
      </c>
      <c r="L90" s="396"/>
      <c r="M90" s="397"/>
      <c r="N90" s="398"/>
      <c r="O90" s="91" t="str">
        <f t="shared" si="3"/>
        <v/>
      </c>
      <c r="P90" s="176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176" t="str">
        <f t="shared" si="3"/>
        <v/>
      </c>
      <c r="P91" s="175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177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177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177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177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177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177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177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177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177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177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177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177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177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177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177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177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177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177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177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177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177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177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9"/>
      <c r="S116" s="189"/>
      <c r="T116" s="189"/>
      <c r="U116" s="189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90"/>
      <c r="S117" s="190"/>
      <c r="T117" s="190"/>
      <c r="U117" s="190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14" t="s">
        <v>56</v>
      </c>
      <c r="J118" s="95">
        <v>6000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34" t="s">
        <v>8</v>
      </c>
      <c r="B119" s="434"/>
      <c r="C119" s="434"/>
      <c r="D119" s="434"/>
      <c r="E119" s="434"/>
      <c r="F119" s="434" t="s">
        <v>34</v>
      </c>
      <c r="G119" s="434"/>
      <c r="H119" s="434"/>
      <c r="I119" s="434" t="s">
        <v>9</v>
      </c>
      <c r="J119" s="434"/>
      <c r="K119" s="434" t="s">
        <v>16</v>
      </c>
      <c r="L119" s="434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4.25">
      <c r="A120" s="435" t="s">
        <v>71</v>
      </c>
      <c r="B120" s="436"/>
      <c r="C120" s="436"/>
      <c r="D120" s="436"/>
      <c r="E120" s="436"/>
      <c r="F120" s="433"/>
      <c r="G120" s="433"/>
      <c r="H120" s="433"/>
      <c r="I120" s="432" t="s">
        <v>421</v>
      </c>
      <c r="J120" s="432" t="s">
        <v>421</v>
      </c>
      <c r="K120" s="433"/>
      <c r="L120" s="433"/>
      <c r="N120" s="275"/>
      <c r="O120" s="277" t="s">
        <v>29</v>
      </c>
      <c r="P120" s="278"/>
      <c r="Q120" s="278"/>
      <c r="R120" s="183"/>
      <c r="S120" s="183"/>
      <c r="T120" s="183"/>
      <c r="U120" s="183"/>
      <c r="V120" s="63" t="s">
        <v>46</v>
      </c>
      <c r="X120" s="23"/>
    </row>
    <row r="121" spans="1:28" ht="14.25">
      <c r="A121" s="435" t="s">
        <v>7</v>
      </c>
      <c r="B121" s="436"/>
      <c r="C121" s="436"/>
      <c r="D121" s="436"/>
      <c r="E121" s="442"/>
      <c r="F121" s="433"/>
      <c r="G121" s="433"/>
      <c r="H121" s="433"/>
      <c r="I121" s="432" t="s">
        <v>422</v>
      </c>
      <c r="J121" s="432" t="s">
        <v>422</v>
      </c>
      <c r="K121" s="433"/>
      <c r="L121" s="433"/>
      <c r="N121" s="276"/>
      <c r="O121" s="279"/>
      <c r="P121" s="280"/>
      <c r="Q121" s="280"/>
      <c r="R121" s="188"/>
      <c r="S121" s="188"/>
      <c r="T121" s="188"/>
      <c r="U121" s="188"/>
      <c r="V121" s="63" t="s">
        <v>52</v>
      </c>
      <c r="X121" s="23"/>
    </row>
    <row r="122" spans="1:28" ht="16.5" customHeight="1">
      <c r="A122" s="432" t="s">
        <v>55</v>
      </c>
      <c r="B122" s="432"/>
      <c r="C122" s="432"/>
      <c r="D122" s="432"/>
      <c r="E122" s="443"/>
      <c r="F122" s="433"/>
      <c r="G122" s="433"/>
      <c r="H122" s="433"/>
      <c r="I122" s="432" t="s">
        <v>423</v>
      </c>
      <c r="J122" s="432" t="s">
        <v>423</v>
      </c>
      <c r="K122" s="433"/>
      <c r="L122" s="433"/>
      <c r="N122" s="294"/>
      <c r="O122" s="277" t="s">
        <v>30</v>
      </c>
      <c r="P122" s="278"/>
      <c r="Q122" s="296"/>
      <c r="R122" s="184"/>
      <c r="S122" s="184"/>
      <c r="T122" s="184"/>
      <c r="U122" s="184"/>
      <c r="V122" s="63" t="s">
        <v>48</v>
      </c>
      <c r="X122" s="23"/>
    </row>
    <row r="123" spans="1:28" ht="16.5" customHeight="1">
      <c r="A123" s="432"/>
      <c r="B123" s="432"/>
      <c r="C123" s="432"/>
      <c r="D123" s="432"/>
      <c r="E123" s="432"/>
      <c r="F123" s="433"/>
      <c r="G123" s="433"/>
      <c r="H123" s="433"/>
      <c r="I123" s="432" t="s">
        <v>424</v>
      </c>
      <c r="J123" s="432" t="s">
        <v>424</v>
      </c>
      <c r="K123" s="433"/>
      <c r="L123" s="433"/>
      <c r="N123" s="295"/>
      <c r="O123" s="297"/>
      <c r="P123" s="298"/>
      <c r="Q123" s="299"/>
      <c r="R123" s="185"/>
      <c r="S123" s="185"/>
      <c r="T123" s="185"/>
      <c r="U123" s="185"/>
      <c r="V123" s="63" t="s">
        <v>49</v>
      </c>
      <c r="X123" s="23"/>
    </row>
    <row r="124" spans="1:28" ht="14.25">
      <c r="A124" s="432"/>
      <c r="B124" s="432"/>
      <c r="C124" s="432"/>
      <c r="D124" s="432"/>
      <c r="E124" s="432"/>
      <c r="F124" s="433"/>
      <c r="G124" s="433"/>
      <c r="H124" s="433"/>
      <c r="I124" s="432" t="s">
        <v>425</v>
      </c>
      <c r="J124" s="432" t="s">
        <v>425</v>
      </c>
      <c r="K124" s="433"/>
      <c r="L124" s="433"/>
      <c r="N124" s="421"/>
      <c r="O124" s="421"/>
      <c r="P124" s="425"/>
      <c r="Q124" s="425"/>
      <c r="R124" s="179"/>
      <c r="S124" s="179"/>
      <c r="T124" s="179"/>
      <c r="U124" s="179"/>
      <c r="V124" s="63" t="s">
        <v>50</v>
      </c>
      <c r="X124" s="23"/>
    </row>
    <row r="125" spans="1:28" ht="14.45" customHeight="1">
      <c r="A125" s="432"/>
      <c r="B125" s="432"/>
      <c r="C125" s="432"/>
      <c r="D125" s="432"/>
      <c r="E125" s="432"/>
      <c r="F125" s="433"/>
      <c r="G125" s="433"/>
      <c r="H125" s="433"/>
      <c r="I125" s="432" t="s">
        <v>426</v>
      </c>
      <c r="J125" s="432" t="s">
        <v>426</v>
      </c>
      <c r="K125" s="440"/>
      <c r="L125" s="441"/>
      <c r="N125" s="182"/>
      <c r="O125" s="182"/>
      <c r="P125" s="179"/>
      <c r="Q125" s="179"/>
      <c r="R125" s="179"/>
      <c r="S125" s="179"/>
      <c r="T125" s="179"/>
      <c r="U125" s="179"/>
      <c r="V125" s="63"/>
      <c r="X125" s="23"/>
    </row>
    <row r="126" spans="1:28" ht="14.45" customHeight="1">
      <c r="A126" s="432"/>
      <c r="B126" s="432"/>
      <c r="C126" s="432"/>
      <c r="D126" s="432"/>
      <c r="E126" s="432"/>
      <c r="F126" s="433"/>
      <c r="G126" s="433"/>
      <c r="H126" s="433"/>
      <c r="I126" s="432"/>
      <c r="J126" s="432"/>
      <c r="K126" s="440"/>
      <c r="L126" s="441"/>
      <c r="N126" s="182"/>
      <c r="O126" s="182"/>
      <c r="P126" s="179"/>
      <c r="Q126" s="179"/>
      <c r="R126" s="179"/>
      <c r="S126" s="179"/>
      <c r="T126" s="179"/>
      <c r="U126" s="179"/>
      <c r="V126" s="63"/>
      <c r="X126" s="23"/>
    </row>
    <row r="127" spans="1:28" ht="14.45" customHeight="1">
      <c r="A127" s="432"/>
      <c r="B127" s="432"/>
      <c r="C127" s="432"/>
      <c r="D127" s="432"/>
      <c r="E127" s="432"/>
      <c r="F127" s="433"/>
      <c r="G127" s="433"/>
      <c r="H127" s="433"/>
      <c r="I127" s="432"/>
      <c r="J127" s="432"/>
      <c r="K127" s="440"/>
      <c r="L127" s="441"/>
      <c r="N127" s="182"/>
      <c r="O127" s="182"/>
      <c r="P127" s="179"/>
      <c r="Q127" s="179"/>
      <c r="R127" s="179"/>
      <c r="S127" s="179"/>
      <c r="T127" s="179"/>
      <c r="U127" s="179"/>
      <c r="V127" s="63"/>
      <c r="X127" s="23"/>
    </row>
    <row r="128" spans="1:28" ht="14.45" customHeight="1" thickBot="1">
      <c r="A128" s="432"/>
      <c r="B128" s="432"/>
      <c r="C128" s="432"/>
      <c r="D128" s="432"/>
      <c r="E128" s="432"/>
      <c r="F128" s="433"/>
      <c r="G128" s="433"/>
      <c r="H128" s="433"/>
      <c r="I128" s="432"/>
      <c r="J128" s="432"/>
      <c r="K128" s="440"/>
      <c r="L128" s="441"/>
      <c r="N128" s="182"/>
      <c r="O128" s="182"/>
      <c r="P128" s="179"/>
      <c r="Q128" s="179"/>
      <c r="R128" s="179"/>
      <c r="S128" s="179"/>
      <c r="T128" s="179"/>
      <c r="U128" s="179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1" t="s">
        <v>18</v>
      </c>
      <c r="O135" s="181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>
        <f>A152</f>
        <v>0</v>
      </c>
      <c r="B136" s="326"/>
      <c r="C136" s="326"/>
      <c r="D136" s="322">
        <f>(C136-B136+(C136&lt;B136))*24*60</f>
        <v>0</v>
      </c>
      <c r="E136" s="328"/>
      <c r="F136" s="330">
        <f>IF(E136=0,0,(F152/J118*60))</f>
        <v>0</v>
      </c>
      <c r="G136" s="320">
        <f>IF($K136=0,0,(K136*100)/(D136*$J$3/60))</f>
        <v>0</v>
      </c>
      <c r="H136" s="330">
        <f>P134+P141</f>
        <v>0</v>
      </c>
      <c r="I136" s="320">
        <f>D136-F136-P142</f>
        <v>0</v>
      </c>
      <c r="J136" s="322">
        <f>(D136-H136)/60*E136</f>
        <v>0</v>
      </c>
      <c r="K136" s="426">
        <f>F152</f>
        <v>0</v>
      </c>
      <c r="L136" s="66">
        <f>IF($K136=0,0,K136/J136)</f>
        <v>0</v>
      </c>
      <c r="N136" s="181" t="s">
        <v>19</v>
      </c>
      <c r="O136" s="181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2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0</v>
      </c>
      <c r="N137" s="181" t="s">
        <v>20</v>
      </c>
      <c r="O137" s="181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2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181" t="s">
        <v>27</v>
      </c>
      <c r="O138" s="181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2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178" t="s">
        <v>21</v>
      </c>
      <c r="O139" s="17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2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178" t="s">
        <v>39</v>
      </c>
      <c r="O140" s="17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2"/>
      <c r="X140" s="192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2"/>
      <c r="X141" s="192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2"/>
      <c r="X142" s="192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192"/>
      <c r="X143" s="192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192"/>
      <c r="W144" s="192"/>
      <c r="X144" s="192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192"/>
      <c r="W145" s="192"/>
      <c r="X145" s="192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192"/>
      <c r="W146" s="192"/>
      <c r="X146" s="192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192"/>
      <c r="W147" s="192"/>
      <c r="X147" s="192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180" t="s">
        <v>90</v>
      </c>
      <c r="K148" s="168" t="s">
        <v>91</v>
      </c>
      <c r="L148" s="354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2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0</v>
      </c>
      <c r="K149" s="168">
        <f>K136+K138+K140+K142+K144+K146</f>
        <v>0</v>
      </c>
      <c r="L149" s="355"/>
      <c r="M149" s="192"/>
      <c r="V149" s="192"/>
      <c r="W149" s="192"/>
      <c r="X149" s="192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192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192"/>
      <c r="W151" s="27"/>
      <c r="X151" s="27"/>
    </row>
    <row r="152" spans="1:27" ht="15.75" thickBot="1">
      <c r="A152" s="429"/>
      <c r="B152" s="430"/>
      <c r="C152" s="430"/>
      <c r="D152" s="430"/>
      <c r="E152" s="431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2"/>
      <c r="W152" s="192"/>
      <c r="X152" s="192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2"/>
      <c r="W153" s="192"/>
      <c r="X153" s="192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2"/>
      <c r="W154" s="192"/>
      <c r="X154" s="192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2"/>
      <c r="W155" s="192"/>
      <c r="X155" s="192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2"/>
      <c r="W156" s="192"/>
      <c r="X156" s="192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2"/>
      <c r="W157" s="192"/>
      <c r="X157" s="192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0</v>
      </c>
      <c r="L158" s="76">
        <f>SUM(L153+L153)</f>
        <v>0</v>
      </c>
      <c r="M158" s="29"/>
      <c r="V158" s="192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>
        <f>A152</f>
        <v>0</v>
      </c>
      <c r="B162" s="77">
        <f>B136</f>
        <v>0</v>
      </c>
      <c r="C162" s="77">
        <f>B162+1/24</f>
        <v>4.1666666666666664E-2</v>
      </c>
      <c r="D162" s="30"/>
      <c r="E162" s="177"/>
      <c r="F162" s="389"/>
      <c r="G162" s="390"/>
      <c r="H162" s="31"/>
      <c r="I162" s="32"/>
      <c r="J162" s="32"/>
      <c r="K162" s="83">
        <f>(J162-I162+(J162&lt;I162))*24*60</f>
        <v>0</v>
      </c>
      <c r="L162" s="391"/>
      <c r="M162" s="392"/>
      <c r="N162" s="393"/>
      <c r="O162" s="90" t="str">
        <f t="shared" ref="O162:O206" si="26">IF(H162=$V$5,$F$122,"")</f>
        <v/>
      </c>
      <c r="P162" s="177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4.1666666666666664E-2</v>
      </c>
      <c r="C163" s="78">
        <f>B163+1/24</f>
        <v>8.3333333333333329E-2</v>
      </c>
      <c r="D163" s="37"/>
      <c r="E163" s="176"/>
      <c r="F163" s="394"/>
      <c r="G163" s="395"/>
      <c r="H163" s="38"/>
      <c r="I163" s="39"/>
      <c r="J163" s="39"/>
      <c r="K163" s="84">
        <f t="shared" ref="K163:K226" si="27">(J163-I163+(J163&lt;I163))*24*60</f>
        <v>0</v>
      </c>
      <c r="L163" s="396"/>
      <c r="M163" s="397"/>
      <c r="N163" s="398"/>
      <c r="O163" s="91" t="str">
        <f t="shared" si="26"/>
        <v/>
      </c>
      <c r="P163" s="176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176"/>
      <c r="F164" s="399"/>
      <c r="G164" s="399"/>
      <c r="H164" s="38"/>
      <c r="I164" s="39"/>
      <c r="J164" s="39"/>
      <c r="K164" s="84">
        <f t="shared" si="27"/>
        <v>0</v>
      </c>
      <c r="L164" s="396"/>
      <c r="M164" s="397"/>
      <c r="N164" s="398"/>
      <c r="O164" s="91" t="str">
        <f t="shared" si="26"/>
        <v/>
      </c>
      <c r="P164" s="176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0.125</v>
      </c>
      <c r="C165" s="78">
        <f t="shared" si="37"/>
        <v>0.16666666666666666</v>
      </c>
      <c r="D165" s="37"/>
      <c r="E165" s="176"/>
      <c r="F165" s="399"/>
      <c r="G165" s="399"/>
      <c r="H165" s="38"/>
      <c r="I165" s="39"/>
      <c r="J165" s="39"/>
      <c r="K165" s="84">
        <f t="shared" si="27"/>
        <v>0</v>
      </c>
      <c r="L165" s="396"/>
      <c r="M165" s="397"/>
      <c r="N165" s="398"/>
      <c r="O165" s="91" t="str">
        <f t="shared" si="26"/>
        <v/>
      </c>
      <c r="P165" s="176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0.16666666666666666</v>
      </c>
      <c r="C166" s="78">
        <f t="shared" si="37"/>
        <v>0.20833333333333331</v>
      </c>
      <c r="D166" s="37"/>
      <c r="E166" s="176"/>
      <c r="F166" s="399"/>
      <c r="G166" s="399"/>
      <c r="H166" s="38"/>
      <c r="I166" s="39"/>
      <c r="J166" s="39"/>
      <c r="K166" s="84">
        <f t="shared" si="27"/>
        <v>0</v>
      </c>
      <c r="L166" s="396"/>
      <c r="M166" s="397"/>
      <c r="N166" s="398"/>
      <c r="O166" s="91" t="str">
        <f t="shared" si="26"/>
        <v/>
      </c>
      <c r="P166" s="176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0.20833333333333331</v>
      </c>
      <c r="C167" s="78">
        <f t="shared" si="37"/>
        <v>0.24999999999999997</v>
      </c>
      <c r="D167" s="37"/>
      <c r="E167" s="176"/>
      <c r="F167" s="399"/>
      <c r="G167" s="399"/>
      <c r="H167" s="38"/>
      <c r="I167" s="39"/>
      <c r="J167" s="39"/>
      <c r="K167" s="84">
        <f t="shared" si="27"/>
        <v>0</v>
      </c>
      <c r="L167" s="396"/>
      <c r="M167" s="397"/>
      <c r="N167" s="398"/>
      <c r="O167" s="91" t="str">
        <f t="shared" si="26"/>
        <v/>
      </c>
      <c r="P167" s="176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9"/>
      <c r="G168" s="399"/>
      <c r="H168" s="38"/>
      <c r="I168" s="39"/>
      <c r="J168" s="39"/>
      <c r="K168" s="84">
        <f t="shared" si="27"/>
        <v>0</v>
      </c>
      <c r="L168" s="396"/>
      <c r="M168" s="397"/>
      <c r="N168" s="398"/>
      <c r="O168" s="91" t="str">
        <f t="shared" si="26"/>
        <v/>
      </c>
      <c r="P168" s="176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4"/>
      <c r="G169" s="395"/>
      <c r="H169" s="38"/>
      <c r="I169" s="39"/>
      <c r="J169" s="39"/>
      <c r="K169" s="84">
        <f t="shared" si="27"/>
        <v>0</v>
      </c>
      <c r="L169" s="396"/>
      <c r="M169" s="397"/>
      <c r="N169" s="398"/>
      <c r="O169" s="91" t="str">
        <f t="shared" si="26"/>
        <v/>
      </c>
      <c r="P169" s="176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0.33333333333333331</v>
      </c>
      <c r="C170" s="78">
        <f t="shared" si="37"/>
        <v>0.375</v>
      </c>
      <c r="D170" s="37"/>
      <c r="E170" s="143"/>
      <c r="F170" s="394"/>
      <c r="G170" s="395"/>
      <c r="H170" s="38"/>
      <c r="I170" s="39"/>
      <c r="J170" s="39"/>
      <c r="K170" s="84">
        <f t="shared" si="27"/>
        <v>0</v>
      </c>
      <c r="L170" s="396"/>
      <c r="M170" s="397"/>
      <c r="N170" s="398"/>
      <c r="O170" s="91" t="str">
        <f t="shared" si="26"/>
        <v/>
      </c>
      <c r="P170" s="176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0.375</v>
      </c>
      <c r="C171" s="78">
        <f t="shared" si="37"/>
        <v>0.41666666666666669</v>
      </c>
      <c r="D171" s="37"/>
      <c r="E171" s="143"/>
      <c r="F171" s="399"/>
      <c r="G171" s="399"/>
      <c r="H171" s="38"/>
      <c r="I171" s="39"/>
      <c r="J171" s="39"/>
      <c r="K171" s="84">
        <f t="shared" si="27"/>
        <v>0</v>
      </c>
      <c r="L171" s="396"/>
      <c r="M171" s="397"/>
      <c r="N171" s="398"/>
      <c r="O171" s="91" t="str">
        <f t="shared" si="26"/>
        <v/>
      </c>
      <c r="P171" s="176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9"/>
      <c r="G172" s="399"/>
      <c r="H172" s="38"/>
      <c r="I172" s="39"/>
      <c r="J172" s="39"/>
      <c r="K172" s="84">
        <f t="shared" si="27"/>
        <v>0</v>
      </c>
      <c r="L172" s="396"/>
      <c r="M172" s="397"/>
      <c r="N172" s="398"/>
      <c r="O172" s="91" t="str">
        <f t="shared" si="26"/>
        <v/>
      </c>
      <c r="P172" s="176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0.45833333333333337</v>
      </c>
      <c r="C173" s="80">
        <f t="shared" si="37"/>
        <v>0.5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175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177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177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176"/>
      <c r="F175" s="394"/>
      <c r="G175" s="395"/>
      <c r="H175" s="38"/>
      <c r="I175" s="39"/>
      <c r="J175" s="39"/>
      <c r="K175" s="84">
        <f t="shared" si="27"/>
        <v>0</v>
      </c>
      <c r="L175" s="396"/>
      <c r="M175" s="397"/>
      <c r="N175" s="398"/>
      <c r="O175" s="91" t="str">
        <f t="shared" si="26"/>
        <v/>
      </c>
      <c r="P175" s="176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76"/>
      <c r="F176" s="399"/>
      <c r="G176" s="399"/>
      <c r="H176" s="38"/>
      <c r="I176" s="39"/>
      <c r="J176" s="39"/>
      <c r="K176" s="84">
        <f t="shared" si="27"/>
        <v>0</v>
      </c>
      <c r="L176" s="396"/>
      <c r="M176" s="397"/>
      <c r="N176" s="398"/>
      <c r="O176" s="91" t="str">
        <f t="shared" si="26"/>
        <v/>
      </c>
      <c r="P176" s="176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176"/>
      <c r="F177" s="399"/>
      <c r="G177" s="399"/>
      <c r="H177" s="38"/>
      <c r="I177" s="39"/>
      <c r="J177" s="39"/>
      <c r="K177" s="84">
        <f t="shared" si="27"/>
        <v>0</v>
      </c>
      <c r="L177" s="396"/>
      <c r="M177" s="397"/>
      <c r="N177" s="398"/>
      <c r="O177" s="91" t="str">
        <f t="shared" si="26"/>
        <v/>
      </c>
      <c r="P177" s="176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176"/>
      <c r="F178" s="399"/>
      <c r="G178" s="399"/>
      <c r="H178" s="38"/>
      <c r="I178" s="39"/>
      <c r="J178" s="39"/>
      <c r="K178" s="84">
        <f t="shared" si="27"/>
        <v>0</v>
      </c>
      <c r="L178" s="396"/>
      <c r="M178" s="397"/>
      <c r="N178" s="398"/>
      <c r="O178" s="91" t="str">
        <f t="shared" si="26"/>
        <v/>
      </c>
      <c r="P178" s="176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176"/>
      <c r="F179" s="399"/>
      <c r="G179" s="399"/>
      <c r="H179" s="38"/>
      <c r="I179" s="39"/>
      <c r="J179" s="39"/>
      <c r="K179" s="84">
        <f t="shared" si="27"/>
        <v>0</v>
      </c>
      <c r="L179" s="396"/>
      <c r="M179" s="397"/>
      <c r="N179" s="398"/>
      <c r="O179" s="91" t="str">
        <f t="shared" si="26"/>
        <v/>
      </c>
      <c r="P179" s="176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84">
        <f t="shared" si="27"/>
        <v>0</v>
      </c>
      <c r="L180" s="396"/>
      <c r="M180" s="397"/>
      <c r="N180" s="398"/>
      <c r="O180" s="91" t="str">
        <f t="shared" si="26"/>
        <v/>
      </c>
      <c r="P180" s="176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84">
        <f t="shared" si="27"/>
        <v>0</v>
      </c>
      <c r="L181" s="396"/>
      <c r="M181" s="397"/>
      <c r="N181" s="398"/>
      <c r="O181" s="91" t="str">
        <f t="shared" si="26"/>
        <v/>
      </c>
      <c r="P181" s="176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84">
        <f t="shared" si="27"/>
        <v>0</v>
      </c>
      <c r="L182" s="396"/>
      <c r="M182" s="397"/>
      <c r="N182" s="398"/>
      <c r="O182" s="91" t="str">
        <f t="shared" si="26"/>
        <v/>
      </c>
      <c r="P182" s="176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84">
        <f t="shared" si="27"/>
        <v>0</v>
      </c>
      <c r="L183" s="396"/>
      <c r="M183" s="397"/>
      <c r="N183" s="398"/>
      <c r="O183" s="91" t="str">
        <f t="shared" si="26"/>
        <v/>
      </c>
      <c r="P183" s="176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175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177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177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176"/>
      <c r="F186" s="394"/>
      <c r="G186" s="395"/>
      <c r="H186" s="38"/>
      <c r="I186" s="39"/>
      <c r="J186" s="39"/>
      <c r="K186" s="84">
        <f t="shared" si="27"/>
        <v>0</v>
      </c>
      <c r="L186" s="396"/>
      <c r="M186" s="397"/>
      <c r="N186" s="398"/>
      <c r="O186" s="91" t="str">
        <f t="shared" si="26"/>
        <v/>
      </c>
      <c r="P186" s="176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76"/>
      <c r="F187" s="399"/>
      <c r="G187" s="399"/>
      <c r="H187" s="38"/>
      <c r="I187" s="39"/>
      <c r="J187" s="39"/>
      <c r="K187" s="84">
        <f t="shared" si="27"/>
        <v>0</v>
      </c>
      <c r="L187" s="396"/>
      <c r="M187" s="397"/>
      <c r="N187" s="398"/>
      <c r="O187" s="91" t="str">
        <f t="shared" si="26"/>
        <v/>
      </c>
      <c r="P187" s="176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176"/>
      <c r="F188" s="399"/>
      <c r="G188" s="399"/>
      <c r="H188" s="38"/>
      <c r="I188" s="39"/>
      <c r="J188" s="39"/>
      <c r="K188" s="84">
        <f t="shared" si="27"/>
        <v>0</v>
      </c>
      <c r="L188" s="396"/>
      <c r="M188" s="397"/>
      <c r="N188" s="398"/>
      <c r="O188" s="91" t="str">
        <f t="shared" si="26"/>
        <v/>
      </c>
      <c r="P188" s="176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176"/>
      <c r="F189" s="399"/>
      <c r="G189" s="399"/>
      <c r="H189" s="38"/>
      <c r="I189" s="39"/>
      <c r="J189" s="39"/>
      <c r="K189" s="84">
        <f t="shared" si="27"/>
        <v>0</v>
      </c>
      <c r="L189" s="396"/>
      <c r="M189" s="397"/>
      <c r="N189" s="398"/>
      <c r="O189" s="91" t="str">
        <f t="shared" si="26"/>
        <v/>
      </c>
      <c r="P189" s="176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176"/>
      <c r="F190" s="399"/>
      <c r="G190" s="399"/>
      <c r="H190" s="38"/>
      <c r="I190" s="39"/>
      <c r="J190" s="39"/>
      <c r="K190" s="84">
        <f t="shared" si="27"/>
        <v>0</v>
      </c>
      <c r="L190" s="396"/>
      <c r="M190" s="397"/>
      <c r="N190" s="398"/>
      <c r="O190" s="91" t="str">
        <f t="shared" si="26"/>
        <v/>
      </c>
      <c r="P190" s="176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84">
        <f t="shared" si="27"/>
        <v>0</v>
      </c>
      <c r="L191" s="396"/>
      <c r="M191" s="397"/>
      <c r="N191" s="398"/>
      <c r="O191" s="91" t="str">
        <f t="shared" si="26"/>
        <v/>
      </c>
      <c r="P191" s="176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84">
        <f t="shared" si="27"/>
        <v>0</v>
      </c>
      <c r="L192" s="396"/>
      <c r="M192" s="397"/>
      <c r="N192" s="398"/>
      <c r="O192" s="91" t="str">
        <f t="shared" si="26"/>
        <v/>
      </c>
      <c r="P192" s="176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84">
        <f t="shared" si="27"/>
        <v>0</v>
      </c>
      <c r="L193" s="396"/>
      <c r="M193" s="397"/>
      <c r="N193" s="398"/>
      <c r="O193" s="91" t="str">
        <f t="shared" si="26"/>
        <v/>
      </c>
      <c r="P193" s="176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84">
        <f t="shared" si="27"/>
        <v>0</v>
      </c>
      <c r="L194" s="396"/>
      <c r="M194" s="397"/>
      <c r="N194" s="398"/>
      <c r="O194" s="91" t="str">
        <f t="shared" si="26"/>
        <v/>
      </c>
      <c r="P194" s="176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175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177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177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176"/>
      <c r="F197" s="394"/>
      <c r="G197" s="395"/>
      <c r="H197" s="38"/>
      <c r="I197" s="39"/>
      <c r="J197" s="39"/>
      <c r="K197" s="84">
        <f t="shared" si="27"/>
        <v>0</v>
      </c>
      <c r="L197" s="396"/>
      <c r="M197" s="397"/>
      <c r="N197" s="398"/>
      <c r="O197" s="91" t="str">
        <f t="shared" si="26"/>
        <v/>
      </c>
      <c r="P197" s="176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76"/>
      <c r="F198" s="399"/>
      <c r="G198" s="399"/>
      <c r="H198" s="38"/>
      <c r="I198" s="39"/>
      <c r="J198" s="39"/>
      <c r="K198" s="84">
        <f t="shared" si="27"/>
        <v>0</v>
      </c>
      <c r="L198" s="396"/>
      <c r="M198" s="397"/>
      <c r="N198" s="398"/>
      <c r="O198" s="91" t="str">
        <f t="shared" si="26"/>
        <v/>
      </c>
      <c r="P198" s="176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176"/>
      <c r="F199" s="399"/>
      <c r="G199" s="399"/>
      <c r="H199" s="38"/>
      <c r="I199" s="39"/>
      <c r="J199" s="39"/>
      <c r="K199" s="84">
        <f t="shared" si="27"/>
        <v>0</v>
      </c>
      <c r="L199" s="396"/>
      <c r="M199" s="397"/>
      <c r="N199" s="398"/>
      <c r="O199" s="91" t="str">
        <f t="shared" si="26"/>
        <v/>
      </c>
      <c r="P199" s="176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176"/>
      <c r="F200" s="399"/>
      <c r="G200" s="399"/>
      <c r="H200" s="38"/>
      <c r="I200" s="39"/>
      <c r="J200" s="39"/>
      <c r="K200" s="84">
        <f t="shared" si="27"/>
        <v>0</v>
      </c>
      <c r="L200" s="396"/>
      <c r="M200" s="397"/>
      <c r="N200" s="398"/>
      <c r="O200" s="91" t="str">
        <f t="shared" si="26"/>
        <v/>
      </c>
      <c r="P200" s="176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176"/>
      <c r="F201" s="399"/>
      <c r="G201" s="399"/>
      <c r="H201" s="38"/>
      <c r="I201" s="39"/>
      <c r="J201" s="39"/>
      <c r="K201" s="84">
        <f t="shared" si="27"/>
        <v>0</v>
      </c>
      <c r="L201" s="396"/>
      <c r="M201" s="397"/>
      <c r="N201" s="398"/>
      <c r="O201" s="91" t="str">
        <f t="shared" si="26"/>
        <v/>
      </c>
      <c r="P201" s="176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84">
        <f t="shared" si="27"/>
        <v>0</v>
      </c>
      <c r="L202" s="396"/>
      <c r="M202" s="397"/>
      <c r="N202" s="398"/>
      <c r="O202" s="91" t="str">
        <f t="shared" si="26"/>
        <v/>
      </c>
      <c r="P202" s="176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84">
        <f t="shared" si="27"/>
        <v>0</v>
      </c>
      <c r="L203" s="396"/>
      <c r="M203" s="397"/>
      <c r="N203" s="398"/>
      <c r="O203" s="91" t="str">
        <f t="shared" si="26"/>
        <v/>
      </c>
      <c r="P203" s="176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84">
        <f t="shared" si="27"/>
        <v>0</v>
      </c>
      <c r="L204" s="396"/>
      <c r="M204" s="397"/>
      <c r="N204" s="398"/>
      <c r="O204" s="91" t="str">
        <f t="shared" si="26"/>
        <v/>
      </c>
      <c r="P204" s="176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84">
        <f t="shared" si="27"/>
        <v>0</v>
      </c>
      <c r="L205" s="396"/>
      <c r="M205" s="397"/>
      <c r="N205" s="398"/>
      <c r="O205" s="91" t="str">
        <f t="shared" si="26"/>
        <v/>
      </c>
      <c r="P205" s="176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175" t="str">
        <f t="shared" si="26"/>
        <v/>
      </c>
      <c r="P206" s="175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177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177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177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177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177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177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177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177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177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177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177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177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177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177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177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177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177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177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177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177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177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177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43">
      <selection activeCell="J57" sqref="J57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43">
      <selection activeCell="J57" sqref="J57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91">
      <selection activeCell="D126" sqref="D126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611">
    <mergeCell ref="A126:E126"/>
    <mergeCell ref="F126:H126"/>
    <mergeCell ref="I126:J126"/>
    <mergeCell ref="K126:L126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D29:D30"/>
    <mergeCell ref="E29:E30"/>
    <mergeCell ref="F29:F30"/>
    <mergeCell ref="G29:G30"/>
    <mergeCell ref="H29:H30"/>
    <mergeCell ref="F63:G63"/>
    <mergeCell ref="A70:A80"/>
    <mergeCell ref="F71:G71"/>
    <mergeCell ref="F74:G74"/>
    <mergeCell ref="F57:G57"/>
    <mergeCell ref="F65:G65"/>
    <mergeCell ref="D23:D24"/>
    <mergeCell ref="E23:E24"/>
    <mergeCell ref="F23:F24"/>
    <mergeCell ref="A10:E10"/>
    <mergeCell ref="A11:E11"/>
    <mergeCell ref="A12:E12"/>
    <mergeCell ref="A13:E13"/>
    <mergeCell ref="F10:H10"/>
    <mergeCell ref="F11:H11"/>
    <mergeCell ref="F12:H12"/>
    <mergeCell ref="F13:H13"/>
    <mergeCell ref="G23:G24"/>
    <mergeCell ref="H23:H24"/>
    <mergeCell ref="A121:E121"/>
    <mergeCell ref="I122:J122"/>
    <mergeCell ref="I123:J123"/>
    <mergeCell ref="I124:J124"/>
    <mergeCell ref="A125:E125"/>
    <mergeCell ref="F125:H125"/>
    <mergeCell ref="I125:J125"/>
    <mergeCell ref="K125:L125"/>
    <mergeCell ref="F122:H122"/>
    <mergeCell ref="A122:E122"/>
    <mergeCell ref="F121:H121"/>
    <mergeCell ref="O160:O161"/>
    <mergeCell ref="P160:P161"/>
    <mergeCell ref="O120:Q121"/>
    <mergeCell ref="I121:J121"/>
    <mergeCell ref="K121:L121"/>
    <mergeCell ref="K122:L122"/>
    <mergeCell ref="N122:N123"/>
    <mergeCell ref="O122:Q123"/>
    <mergeCell ref="K123:L123"/>
    <mergeCell ref="Q160:Q161"/>
    <mergeCell ref="A129:L129"/>
    <mergeCell ref="N129:U129"/>
    <mergeCell ref="L130:L134"/>
    <mergeCell ref="N130:O133"/>
    <mergeCell ref="P130:U133"/>
    <mergeCell ref="E144:E145"/>
    <mergeCell ref="F144:F145"/>
    <mergeCell ref="K138:K139"/>
    <mergeCell ref="A138:A139"/>
    <mergeCell ref="A140:A141"/>
    <mergeCell ref="B140:B141"/>
    <mergeCell ref="C140:C141"/>
    <mergeCell ref="D140:D141"/>
    <mergeCell ref="E140:E14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K160:K161"/>
    <mergeCell ref="L160:N161"/>
    <mergeCell ref="L171:N171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O45:O46"/>
    <mergeCell ref="P45:P46"/>
    <mergeCell ref="Q45:Q46"/>
    <mergeCell ref="L56:N56"/>
    <mergeCell ref="I23:I24"/>
    <mergeCell ref="J23:J24"/>
    <mergeCell ref="K23:K24"/>
    <mergeCell ref="J25:J26"/>
    <mergeCell ref="K25:K26"/>
    <mergeCell ref="A23:A24"/>
    <mergeCell ref="B23:B24"/>
    <mergeCell ref="C23:C24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A6:E6"/>
    <mergeCell ref="F7:H7"/>
    <mergeCell ref="K7:L7"/>
    <mergeCell ref="A8:E8"/>
    <mergeCell ref="F8:H8"/>
    <mergeCell ref="K8:L8"/>
    <mergeCell ref="N7:N8"/>
    <mergeCell ref="O7:Q8"/>
    <mergeCell ref="A7:E7"/>
    <mergeCell ref="N9:O9"/>
    <mergeCell ref="P9:Q9"/>
    <mergeCell ref="A9:E9"/>
    <mergeCell ref="F9:H9"/>
    <mergeCell ref="K9:L9"/>
    <mergeCell ref="I7:J7"/>
    <mergeCell ref="I8:J8"/>
    <mergeCell ref="I9:J9"/>
    <mergeCell ref="N15:O18"/>
    <mergeCell ref="P15:U18"/>
    <mergeCell ref="I10:J10"/>
    <mergeCell ref="I11:J11"/>
    <mergeCell ref="I12:J12"/>
    <mergeCell ref="I13:J13"/>
    <mergeCell ref="A14:L14"/>
    <mergeCell ref="N14:U14"/>
    <mergeCell ref="B15:B20"/>
    <mergeCell ref="C15:C20"/>
    <mergeCell ref="D15:D19"/>
    <mergeCell ref="K10:L10"/>
    <mergeCell ref="K11:L11"/>
    <mergeCell ref="K12:L12"/>
    <mergeCell ref="K13:L13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E15:E19"/>
    <mergeCell ref="F15:F19"/>
    <mergeCell ref="G15:G19"/>
    <mergeCell ref="H15:H19"/>
    <mergeCell ref="I15:I19"/>
    <mergeCell ref="A15:A20"/>
    <mergeCell ref="J15:J19"/>
    <mergeCell ref="K15:K19"/>
    <mergeCell ref="L15:L19"/>
    <mergeCell ref="N26:O26"/>
    <mergeCell ref="N27:O27"/>
    <mergeCell ref="A27:A28"/>
    <mergeCell ref="B27:B28"/>
    <mergeCell ref="C27:C28"/>
    <mergeCell ref="D27:D28"/>
    <mergeCell ref="E27:E28"/>
    <mergeCell ref="F27:F28"/>
    <mergeCell ref="G27:G28"/>
    <mergeCell ref="H27:H28"/>
    <mergeCell ref="N28:O28"/>
    <mergeCell ref="I27:I28"/>
    <mergeCell ref="J27:J28"/>
    <mergeCell ref="K27:K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I29:I30"/>
    <mergeCell ref="A31:A32"/>
    <mergeCell ref="B31:B32"/>
    <mergeCell ref="C31:C32"/>
    <mergeCell ref="A35:E36"/>
    <mergeCell ref="F35:F36"/>
    <mergeCell ref="G35:G36"/>
    <mergeCell ref="H35:H36"/>
    <mergeCell ref="L35:L36"/>
    <mergeCell ref="A33:I34"/>
    <mergeCell ref="L33:L34"/>
    <mergeCell ref="J29:J30"/>
    <mergeCell ref="K29:K30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M35:M36"/>
    <mergeCell ref="A37:E37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L57:N57"/>
    <mergeCell ref="F58:G58"/>
    <mergeCell ref="L58:N58"/>
    <mergeCell ref="F59:G59"/>
    <mergeCell ref="L59:N59"/>
    <mergeCell ref="F56:G56"/>
    <mergeCell ref="F60:G60"/>
    <mergeCell ref="L63:N63"/>
    <mergeCell ref="F64:G64"/>
    <mergeCell ref="L64:N64"/>
    <mergeCell ref="L65:N65"/>
    <mergeCell ref="F66:G66"/>
    <mergeCell ref="L66:N66"/>
    <mergeCell ref="F67:G67"/>
    <mergeCell ref="A59:A69"/>
    <mergeCell ref="L60:N60"/>
    <mergeCell ref="F61:G61"/>
    <mergeCell ref="L61:N61"/>
    <mergeCell ref="F62:G62"/>
    <mergeCell ref="L62:N62"/>
    <mergeCell ref="L71:N71"/>
    <mergeCell ref="F72:G72"/>
    <mergeCell ref="L72:N72"/>
    <mergeCell ref="F73:G73"/>
    <mergeCell ref="L73:N73"/>
    <mergeCell ref="L67:N67"/>
    <mergeCell ref="F68:G68"/>
    <mergeCell ref="L68:N68"/>
    <mergeCell ref="F69:G69"/>
    <mergeCell ref="L69:N69"/>
    <mergeCell ref="F70:G70"/>
    <mergeCell ref="L70:N70"/>
    <mergeCell ref="L74:N74"/>
    <mergeCell ref="F75:G75"/>
    <mergeCell ref="L75:N75"/>
    <mergeCell ref="F76:G76"/>
    <mergeCell ref="L76:N76"/>
    <mergeCell ref="F77:G77"/>
    <mergeCell ref="L77:N77"/>
    <mergeCell ref="F78:G78"/>
    <mergeCell ref="A81:A91"/>
    <mergeCell ref="F82:G82"/>
    <mergeCell ref="L82:N82"/>
    <mergeCell ref="F83:G83"/>
    <mergeCell ref="L83:N83"/>
    <mergeCell ref="F84:G84"/>
    <mergeCell ref="L84:N84"/>
    <mergeCell ref="L78:N78"/>
    <mergeCell ref="F79:G79"/>
    <mergeCell ref="L79:N79"/>
    <mergeCell ref="F80:G80"/>
    <mergeCell ref="L80:N80"/>
    <mergeCell ref="F81:G81"/>
    <mergeCell ref="L81:N81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6:G96"/>
    <mergeCell ref="L96:N96"/>
    <mergeCell ref="A92:A102"/>
    <mergeCell ref="F93:G93"/>
    <mergeCell ref="L93:N93"/>
    <mergeCell ref="F94:G94"/>
    <mergeCell ref="L94:N94"/>
    <mergeCell ref="F95:G95"/>
    <mergeCell ref="L95:N95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L111:N111"/>
    <mergeCell ref="F112:G112"/>
    <mergeCell ref="L112:N112"/>
    <mergeCell ref="L109:N109"/>
    <mergeCell ref="F110:G110"/>
    <mergeCell ref="L110:N110"/>
    <mergeCell ref="F111:G111"/>
    <mergeCell ref="F113:G113"/>
    <mergeCell ref="L113:N113"/>
    <mergeCell ref="F107:G107"/>
    <mergeCell ref="L107:N107"/>
    <mergeCell ref="F108:G108"/>
    <mergeCell ref="L108:N108"/>
    <mergeCell ref="F109:G109"/>
    <mergeCell ref="I120:J120"/>
    <mergeCell ref="K120:L120"/>
    <mergeCell ref="N120:N121"/>
    <mergeCell ref="F120:H120"/>
    <mergeCell ref="A103:A113"/>
    <mergeCell ref="F104:G104"/>
    <mergeCell ref="L104:N104"/>
    <mergeCell ref="F105:G105"/>
    <mergeCell ref="L105:N105"/>
    <mergeCell ref="F106:G106"/>
    <mergeCell ref="L106:N106"/>
    <mergeCell ref="N124:O124"/>
    <mergeCell ref="P124:Q124"/>
    <mergeCell ref="A124:E124"/>
    <mergeCell ref="F124:H124"/>
    <mergeCell ref="K124:L124"/>
    <mergeCell ref="A123:E123"/>
    <mergeCell ref="F123:H123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A120:E120"/>
    <mergeCell ref="F140:F141"/>
    <mergeCell ref="G140:G141"/>
    <mergeCell ref="H140:H141"/>
    <mergeCell ref="I140:I141"/>
    <mergeCell ref="J140:J141"/>
    <mergeCell ref="K140:K141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J146:J147"/>
    <mergeCell ref="K146:K147"/>
    <mergeCell ref="N141:O141"/>
    <mergeCell ref="A142:A143"/>
    <mergeCell ref="A146:A147"/>
    <mergeCell ref="B146:B147"/>
    <mergeCell ref="C146:C147"/>
    <mergeCell ref="D146:D147"/>
    <mergeCell ref="E146:E147"/>
    <mergeCell ref="F146:F147"/>
    <mergeCell ref="G146:G147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A144:A145"/>
    <mergeCell ref="B144:B145"/>
    <mergeCell ref="C144:C145"/>
    <mergeCell ref="D144:D145"/>
    <mergeCell ref="A174:A184"/>
    <mergeCell ref="F183:G183"/>
    <mergeCell ref="L183:N183"/>
    <mergeCell ref="F184:G184"/>
    <mergeCell ref="L184:N184"/>
    <mergeCell ref="K142:K143"/>
    <mergeCell ref="N142:O142"/>
    <mergeCell ref="N143:O143"/>
    <mergeCell ref="G150:G151"/>
    <mergeCell ref="H150:H151"/>
    <mergeCell ref="F150:F151"/>
    <mergeCell ref="A152:E152"/>
    <mergeCell ref="A153:E153"/>
    <mergeCell ref="A154:E154"/>
    <mergeCell ref="G144:G145"/>
    <mergeCell ref="H144:H145"/>
    <mergeCell ref="I144:I145"/>
    <mergeCell ref="J144:J145"/>
    <mergeCell ref="K144:K145"/>
    <mergeCell ref="A150:E151"/>
    <mergeCell ref="L150:L151"/>
    <mergeCell ref="M150:M151"/>
    <mergeCell ref="H146:H147"/>
    <mergeCell ref="I146:I147"/>
    <mergeCell ref="A155:E155"/>
    <mergeCell ref="A156:E156"/>
    <mergeCell ref="A157:E157"/>
    <mergeCell ref="H160:H161"/>
    <mergeCell ref="A158:J158"/>
    <mergeCell ref="A160:A161"/>
    <mergeCell ref="B160:C161"/>
    <mergeCell ref="D160:D161"/>
    <mergeCell ref="E160:E161"/>
    <mergeCell ref="F160:G161"/>
    <mergeCell ref="I160:J160"/>
    <mergeCell ref="F180:G180"/>
    <mergeCell ref="L180:N180"/>
    <mergeCell ref="F181:G181"/>
    <mergeCell ref="L181:N181"/>
    <mergeCell ref="F182:G182"/>
    <mergeCell ref="L182:N182"/>
    <mergeCell ref="L176:N176"/>
    <mergeCell ref="F177:G177"/>
    <mergeCell ref="L177:N177"/>
    <mergeCell ref="F178:G178"/>
    <mergeCell ref="L178:N178"/>
    <mergeCell ref="F179:G179"/>
    <mergeCell ref="L179:N179"/>
    <mergeCell ref="F176:G176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A185:A195"/>
    <mergeCell ref="F191:G191"/>
    <mergeCell ref="L191:N191"/>
    <mergeCell ref="F192:G192"/>
    <mergeCell ref="L192:N192"/>
    <mergeCell ref="F193:G193"/>
    <mergeCell ref="L193:N193"/>
    <mergeCell ref="L187:N187"/>
    <mergeCell ref="F188:G188"/>
    <mergeCell ref="L188:N188"/>
    <mergeCell ref="F189:G189"/>
    <mergeCell ref="L189:N189"/>
    <mergeCell ref="F190:G190"/>
    <mergeCell ref="L190:N190"/>
    <mergeCell ref="F194:G194"/>
    <mergeCell ref="L194:N194"/>
    <mergeCell ref="F195:G195"/>
    <mergeCell ref="L195:N195"/>
    <mergeCell ref="F185:G185"/>
    <mergeCell ref="L185:N185"/>
    <mergeCell ref="F186:G186"/>
    <mergeCell ref="L186:N186"/>
    <mergeCell ref="F187:G187"/>
    <mergeCell ref="F196:G196"/>
    <mergeCell ref="L196:N196"/>
    <mergeCell ref="F197:G197"/>
    <mergeCell ref="L197:N197"/>
    <mergeCell ref="F198:G198"/>
    <mergeCell ref="A196:A206"/>
    <mergeCell ref="F202:G202"/>
    <mergeCell ref="L202:N202"/>
    <mergeCell ref="F203:G203"/>
    <mergeCell ref="L203:N203"/>
    <mergeCell ref="F204:G204"/>
    <mergeCell ref="L204:N204"/>
    <mergeCell ref="L198:N198"/>
    <mergeCell ref="F199:G199"/>
    <mergeCell ref="L199:N199"/>
    <mergeCell ref="F200:G200"/>
    <mergeCell ref="L200:N200"/>
    <mergeCell ref="F201:G201"/>
    <mergeCell ref="L201:N201"/>
    <mergeCell ref="F205:G205"/>
    <mergeCell ref="L205:N205"/>
    <mergeCell ref="F206:G206"/>
    <mergeCell ref="L206:N206"/>
    <mergeCell ref="L228:N228"/>
    <mergeCell ref="F207:G207"/>
    <mergeCell ref="L207:N207"/>
    <mergeCell ref="F208:G208"/>
    <mergeCell ref="L208:N208"/>
    <mergeCell ref="F209:G209"/>
    <mergeCell ref="A207:A217"/>
    <mergeCell ref="F213:G213"/>
    <mergeCell ref="L213:N213"/>
    <mergeCell ref="F214:G214"/>
    <mergeCell ref="L214:N214"/>
    <mergeCell ref="F215:G215"/>
    <mergeCell ref="L215:N215"/>
    <mergeCell ref="L209:N209"/>
    <mergeCell ref="F210:G210"/>
    <mergeCell ref="L210:N210"/>
    <mergeCell ref="F211:G211"/>
    <mergeCell ref="L211:N211"/>
    <mergeCell ref="F212:G212"/>
    <mergeCell ref="L212:N212"/>
    <mergeCell ref="F216:G216"/>
    <mergeCell ref="L216:N216"/>
    <mergeCell ref="F217:G217"/>
    <mergeCell ref="L217:N217"/>
    <mergeCell ref="A148:I149"/>
    <mergeCell ref="L148:L149"/>
    <mergeCell ref="F218:G218"/>
    <mergeCell ref="L218:N218"/>
    <mergeCell ref="F219:G219"/>
    <mergeCell ref="L219:N219"/>
    <mergeCell ref="F220:G220"/>
    <mergeCell ref="A218:A228"/>
    <mergeCell ref="F224:G224"/>
    <mergeCell ref="L224:N224"/>
    <mergeCell ref="F225:G225"/>
    <mergeCell ref="L225:N225"/>
    <mergeCell ref="F226:G226"/>
    <mergeCell ref="L226:N226"/>
    <mergeCell ref="L220:N220"/>
    <mergeCell ref="F221:G221"/>
    <mergeCell ref="L221:N221"/>
    <mergeCell ref="F222:G222"/>
    <mergeCell ref="L222:N222"/>
    <mergeCell ref="F223:G223"/>
    <mergeCell ref="L223:N223"/>
    <mergeCell ref="F227:G227"/>
    <mergeCell ref="L227:N227"/>
    <mergeCell ref="F228:G228"/>
  </mergeCells>
  <conditionalFormatting sqref="A37:F42">
    <cfRule type="containsBlanks" dxfId="355" priority="17" stopIfTrue="1">
      <formula>LEN(TRIM(A37))=0</formula>
    </cfRule>
  </conditionalFormatting>
  <conditionalFormatting sqref="A152:F157">
    <cfRule type="containsBlanks" dxfId="354" priority="9" stopIfTrue="1">
      <formula>LEN(TRIM(A152))=0</formula>
    </cfRule>
  </conditionalFormatting>
  <conditionalFormatting sqref="B21:C32">
    <cfRule type="containsBlanks" dxfId="353" priority="19" stopIfTrue="1">
      <formula>LEN(TRIM(B21))=0</formula>
    </cfRule>
  </conditionalFormatting>
  <conditionalFormatting sqref="B136:C147">
    <cfRule type="containsBlanks" dxfId="352" priority="59" stopIfTrue="1">
      <formula>LEN(TRIM(B136))=0</formula>
    </cfRule>
  </conditionalFormatting>
  <conditionalFormatting sqref="D54:F55 H54:J55 D56:J58">
    <cfRule type="containsBlanks" dxfId="351" priority="77" stopIfTrue="1">
      <formula>LEN(TRIM(D54))=0</formula>
    </cfRule>
  </conditionalFormatting>
  <conditionalFormatting sqref="D169:F170">
    <cfRule type="containsBlanks" dxfId="350" priority="54" stopIfTrue="1">
      <formula>LEN(TRIM(D169))=0</formula>
    </cfRule>
  </conditionalFormatting>
  <conditionalFormatting sqref="D59:G65 D66:F67 D68:J69">
    <cfRule type="containsBlanks" dxfId="349" priority="76" stopIfTrue="1">
      <formula>LEN(TRIM(D59))=0</formula>
    </cfRule>
  </conditionalFormatting>
  <conditionalFormatting sqref="D70:G76 D77:F78 D79:J80">
    <cfRule type="containsBlanks" dxfId="348" priority="75" stopIfTrue="1">
      <formula>LEN(TRIM(D70))=0</formula>
    </cfRule>
  </conditionalFormatting>
  <conditionalFormatting sqref="D81:G87 D88:F89 D90:J91">
    <cfRule type="containsBlanks" dxfId="347" priority="74" stopIfTrue="1">
      <formula>LEN(TRIM(D81))=0</formula>
    </cfRule>
  </conditionalFormatting>
  <conditionalFormatting sqref="D162:G168">
    <cfRule type="containsBlanks" dxfId="346" priority="7" stopIfTrue="1">
      <formula>LEN(TRIM(D162))=0</formula>
    </cfRule>
  </conditionalFormatting>
  <conditionalFormatting sqref="D171:G180 D181:F182">
    <cfRule type="containsBlanks" dxfId="345" priority="53" stopIfTrue="1">
      <formula>LEN(TRIM(D171))=0</formula>
    </cfRule>
  </conditionalFormatting>
  <conditionalFormatting sqref="D183:G191 D192:F193">
    <cfRule type="containsBlanks" dxfId="344" priority="52" stopIfTrue="1">
      <formula>LEN(TRIM(D183))=0</formula>
    </cfRule>
  </conditionalFormatting>
  <conditionalFormatting sqref="D194:G202 D203:F204 D205:J206">
    <cfRule type="containsBlanks" dxfId="343" priority="51" stopIfTrue="1">
      <formula>LEN(TRIM(D194))=0</formula>
    </cfRule>
  </conditionalFormatting>
  <conditionalFormatting sqref="D47:J53">
    <cfRule type="containsBlanks" dxfId="342" priority="15" stopIfTrue="1">
      <formula>LEN(TRIM(D47))=0</formula>
    </cfRule>
  </conditionalFormatting>
  <conditionalFormatting sqref="E21:E32">
    <cfRule type="containsBlanks" dxfId="341" priority="81" stopIfTrue="1">
      <formula>LEN(TRIM(E21))=0</formula>
    </cfRule>
  </conditionalFormatting>
  <conditionalFormatting sqref="E136:E147">
    <cfRule type="containsBlanks" dxfId="340" priority="58" stopIfTrue="1">
      <formula>LEN(TRIM(E136))=0</formula>
    </cfRule>
  </conditionalFormatting>
  <conditionalFormatting sqref="F5:H13">
    <cfRule type="containsBlanks" dxfId="339" priority="23" stopIfTrue="1">
      <formula>LEN(TRIM(F5))=0</formula>
    </cfRule>
  </conditionalFormatting>
  <conditionalFormatting sqref="F120:H128">
    <cfRule type="containsBlanks" dxfId="338" priority="2" stopIfTrue="1">
      <formula>LEN(TRIM(F120))=0</formula>
    </cfRule>
  </conditionalFormatting>
  <conditionalFormatting sqref="G38:G42">
    <cfRule type="containsBlanks" dxfId="337" priority="24" stopIfTrue="1">
      <formula>LEN(TRIM(G38))=0</formula>
    </cfRule>
  </conditionalFormatting>
  <conditionalFormatting sqref="H59:J67">
    <cfRule type="containsBlanks" dxfId="336" priority="36" stopIfTrue="1">
      <formula>LEN(TRIM(H59))=0</formula>
    </cfRule>
  </conditionalFormatting>
  <conditionalFormatting sqref="H70:J78">
    <cfRule type="containsBlanks" dxfId="335" priority="35" stopIfTrue="1">
      <formula>LEN(TRIM(H70))=0</formula>
    </cfRule>
  </conditionalFormatting>
  <conditionalFormatting sqref="H81:J89">
    <cfRule type="containsBlanks" dxfId="334" priority="34" stopIfTrue="1">
      <formula>LEN(TRIM(H81))=0</formula>
    </cfRule>
  </conditionalFormatting>
  <conditionalFormatting sqref="H162:J204">
    <cfRule type="containsBlanks" dxfId="333" priority="3" stopIfTrue="1">
      <formula>LEN(TRIM(H162))=0</formula>
    </cfRule>
  </conditionalFormatting>
  <conditionalFormatting sqref="K5:L9 K10:K13">
    <cfRule type="containsBlanks" dxfId="332" priority="21" stopIfTrue="1">
      <formula>LEN(TRIM(K5))=0</formula>
    </cfRule>
  </conditionalFormatting>
  <conditionalFormatting sqref="K120:L124 K125:K128">
    <cfRule type="containsBlanks" dxfId="331" priority="1" stopIfTrue="1">
      <formula>LEN(TRIM(K120))=0</formula>
    </cfRule>
  </conditionalFormatting>
  <conditionalFormatting sqref="L47:L91">
    <cfRule type="containsBlanks" dxfId="330" priority="13" stopIfTrue="1">
      <formula>LEN(TRIM(L47))=0</formula>
    </cfRule>
  </conditionalFormatting>
  <conditionalFormatting sqref="L162:L206">
    <cfRule type="containsBlanks" dxfId="329" priority="6" stopIfTrue="1">
      <formula>LEN(TRIM(L162))=0</formula>
    </cfRule>
  </conditionalFormatting>
  <conditionalFormatting sqref="O163:O228">
    <cfRule type="containsBlanks" dxfId="328" priority="38" stopIfTrue="1">
      <formula>LEN(TRIM(O163))=0</formula>
    </cfRule>
  </conditionalFormatting>
  <conditionalFormatting sqref="O47:Q51 O52:O113">
    <cfRule type="containsBlanks" dxfId="327" priority="73" stopIfTrue="1">
      <formula>LEN(TRIM(O47))=0</formula>
    </cfRule>
  </conditionalFormatting>
  <conditionalFormatting sqref="O162:Q162">
    <cfRule type="containsBlanks" dxfId="326" priority="49" stopIfTrue="1">
      <formula>LEN(TRIM(O162))=0</formula>
    </cfRule>
  </conditionalFormatting>
  <conditionalFormatting sqref="P52:Q91">
    <cfRule type="containsBlanks" dxfId="325" priority="64" stopIfTrue="1">
      <formula>LEN(TRIM(P52))=0</formula>
    </cfRule>
  </conditionalFormatting>
  <conditionalFormatting sqref="P163:Q206">
    <cfRule type="containsBlanks" dxfId="324" priority="40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2776D7E3-5F8D-419B-A871-C259DED83148}">
      <formula1>$V$3:$V$17</formula1>
    </dataValidation>
    <dataValidation type="list" showInputMessage="1" showErrorMessage="1" sqref="H68:H69 H79:H80 H90:H91 H101:H102 H112:H113 H216:H217 H227:H228 H205:H206 H183:H184 H194:H195" xr:uid="{C31EBAE8-1D5E-4553-9CE8-001F48494302}">
      <formula1>$V$3:$V$5</formula1>
    </dataValidation>
    <dataValidation type="list" showInputMessage="1" showErrorMessage="1" sqref="H47:H49 H162:H164" xr:uid="{CD87370B-BC4E-43BC-8F1D-CCF36C4228BF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69BF-5670-414A-AD8F-7A5B8847B9C7}">
  <sheetPr codeName="Лист22">
    <outlinePr summaryBelow="0"/>
    <pageSetUpPr fitToPage="1"/>
  </sheetPr>
  <dimension ref="A1:AB229"/>
  <sheetViews>
    <sheetView topLeftCell="A91" zoomScale="70" zoomScaleNormal="70" workbookViewId="0">
      <selection activeCell="I41" sqref="I41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10"/>
      <c r="S1" s="210"/>
      <c r="T1" s="210"/>
      <c r="U1" s="210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11"/>
      <c r="S2" s="211"/>
      <c r="T2" s="211"/>
      <c r="U2" s="211"/>
    </row>
    <row r="3" spans="1:24" ht="18">
      <c r="A3" s="444" t="s">
        <v>89</v>
      </c>
      <c r="B3" s="445"/>
      <c r="C3" s="445"/>
      <c r="D3" s="445"/>
      <c r="E3" s="446"/>
      <c r="F3" s="226" t="s">
        <v>69</v>
      </c>
      <c r="G3" s="227">
        <f>SUM(J21:J32)+SUM(J136:J147)</f>
        <v>70670.000000000029</v>
      </c>
      <c r="H3" s="227">
        <f>SUM(K21:K32)+SUM(K136:K147)</f>
        <v>63787</v>
      </c>
      <c r="I3" s="228" t="s">
        <v>56</v>
      </c>
      <c r="J3" s="229">
        <v>3700</v>
      </c>
      <c r="K3" s="230" t="s">
        <v>63</v>
      </c>
      <c r="L3" s="230">
        <v>720</v>
      </c>
      <c r="V3" s="63" t="s">
        <v>45</v>
      </c>
    </row>
    <row r="4" spans="1:24" ht="20.25" customHeight="1">
      <c r="A4" s="434" t="s">
        <v>8</v>
      </c>
      <c r="B4" s="434"/>
      <c r="C4" s="434"/>
      <c r="D4" s="434"/>
      <c r="E4" s="434"/>
      <c r="F4" s="434" t="s">
        <v>34</v>
      </c>
      <c r="G4" s="434"/>
      <c r="H4" s="434"/>
      <c r="I4" s="434" t="s">
        <v>9</v>
      </c>
      <c r="J4" s="434"/>
      <c r="K4" s="434" t="s">
        <v>16</v>
      </c>
      <c r="L4" s="434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4.25">
      <c r="A5" s="435" t="s">
        <v>71</v>
      </c>
      <c r="B5" s="436"/>
      <c r="C5" s="436"/>
      <c r="D5" s="436"/>
      <c r="E5" s="436"/>
      <c r="F5" s="433" t="s">
        <v>111</v>
      </c>
      <c r="G5" s="433"/>
      <c r="H5" s="433"/>
      <c r="I5" s="432" t="s">
        <v>421</v>
      </c>
      <c r="J5" s="432" t="s">
        <v>421</v>
      </c>
      <c r="K5" s="433" t="s">
        <v>115</v>
      </c>
      <c r="L5" s="433"/>
      <c r="N5" s="275"/>
      <c r="O5" s="277" t="s">
        <v>29</v>
      </c>
      <c r="P5" s="278"/>
      <c r="Q5" s="278"/>
      <c r="R5" s="212"/>
      <c r="S5" s="212"/>
      <c r="T5" s="212"/>
      <c r="U5" s="212"/>
      <c r="V5" s="63" t="s">
        <v>46</v>
      </c>
      <c r="X5" s="23"/>
    </row>
    <row r="6" spans="1:24" ht="14.25">
      <c r="A6" s="435" t="s">
        <v>7</v>
      </c>
      <c r="B6" s="436"/>
      <c r="C6" s="436"/>
      <c r="D6" s="436"/>
      <c r="E6" s="442"/>
      <c r="F6" s="433" t="s">
        <v>112</v>
      </c>
      <c r="G6" s="433"/>
      <c r="H6" s="433"/>
      <c r="I6" s="432" t="s">
        <v>422</v>
      </c>
      <c r="J6" s="432" t="s">
        <v>422</v>
      </c>
      <c r="K6" s="433" t="s">
        <v>269</v>
      </c>
      <c r="L6" s="433"/>
      <c r="N6" s="276"/>
      <c r="O6" s="279"/>
      <c r="P6" s="280"/>
      <c r="Q6" s="280"/>
      <c r="R6" s="213"/>
      <c r="S6" s="213"/>
      <c r="T6" s="213"/>
      <c r="U6" s="213"/>
      <c r="V6" s="63" t="s">
        <v>52</v>
      </c>
      <c r="X6" s="23"/>
    </row>
    <row r="7" spans="1:24" ht="16.5" customHeight="1">
      <c r="A7" s="432" t="s">
        <v>55</v>
      </c>
      <c r="B7" s="432"/>
      <c r="C7" s="432"/>
      <c r="D7" s="432"/>
      <c r="E7" s="443"/>
      <c r="F7" s="433" t="s">
        <v>412</v>
      </c>
      <c r="G7" s="433"/>
      <c r="H7" s="433"/>
      <c r="I7" s="432" t="s">
        <v>423</v>
      </c>
      <c r="J7" s="432" t="s">
        <v>423</v>
      </c>
      <c r="K7" s="433" t="s">
        <v>428</v>
      </c>
      <c r="L7" s="433"/>
      <c r="N7" s="294"/>
      <c r="O7" s="277" t="s">
        <v>30</v>
      </c>
      <c r="P7" s="278"/>
      <c r="Q7" s="296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2"/>
      <c r="B8" s="432"/>
      <c r="C8" s="432"/>
      <c r="D8" s="432"/>
      <c r="E8" s="432"/>
      <c r="F8" s="433" t="s">
        <v>139</v>
      </c>
      <c r="G8" s="433"/>
      <c r="H8" s="433"/>
      <c r="I8" s="432" t="s">
        <v>424</v>
      </c>
      <c r="J8" s="432" t="s">
        <v>424</v>
      </c>
      <c r="K8" s="433" t="s">
        <v>429</v>
      </c>
      <c r="L8" s="433"/>
      <c r="N8" s="295"/>
      <c r="O8" s="297"/>
      <c r="P8" s="298"/>
      <c r="Q8" s="299"/>
      <c r="R8" s="218"/>
      <c r="S8" s="218"/>
      <c r="T8" s="218"/>
      <c r="U8" s="218"/>
      <c r="V8" s="63" t="s">
        <v>49</v>
      </c>
      <c r="X8" s="23"/>
    </row>
    <row r="9" spans="1:24" ht="14.25">
      <c r="A9" s="432"/>
      <c r="B9" s="432"/>
      <c r="C9" s="432"/>
      <c r="D9" s="432"/>
      <c r="E9" s="432"/>
      <c r="F9" s="433" t="s">
        <v>113</v>
      </c>
      <c r="G9" s="433"/>
      <c r="H9" s="433"/>
      <c r="I9" s="432" t="s">
        <v>424</v>
      </c>
      <c r="J9" s="432" t="s">
        <v>424</v>
      </c>
      <c r="K9" s="433" t="s">
        <v>430</v>
      </c>
      <c r="L9" s="433"/>
      <c r="N9" s="293"/>
      <c r="O9" s="293"/>
      <c r="P9" s="303"/>
      <c r="Q9" s="303"/>
      <c r="R9" s="219"/>
      <c r="S9" s="219"/>
      <c r="T9" s="219"/>
      <c r="U9" s="219"/>
      <c r="V9" s="63" t="s">
        <v>50</v>
      </c>
      <c r="X9" s="23"/>
    </row>
    <row r="10" spans="1:24" ht="14.25">
      <c r="A10" s="432"/>
      <c r="B10" s="432"/>
      <c r="C10" s="432"/>
      <c r="D10" s="432"/>
      <c r="E10" s="432"/>
      <c r="F10" s="433"/>
      <c r="G10" s="433"/>
      <c r="H10" s="433"/>
      <c r="I10" s="432" t="s">
        <v>424</v>
      </c>
      <c r="J10" s="432" t="s">
        <v>424</v>
      </c>
      <c r="K10" s="440" t="s">
        <v>431</v>
      </c>
      <c r="L10" s="441"/>
      <c r="N10" s="216"/>
      <c r="O10" s="216"/>
      <c r="P10" s="219"/>
      <c r="Q10" s="219"/>
      <c r="R10" s="219"/>
      <c r="S10" s="219"/>
      <c r="T10" s="219"/>
      <c r="U10" s="219"/>
      <c r="V10" s="63"/>
      <c r="X10" s="23"/>
    </row>
    <row r="11" spans="1:24" ht="14.25">
      <c r="A11" s="432"/>
      <c r="B11" s="432"/>
      <c r="C11" s="432"/>
      <c r="D11" s="432"/>
      <c r="E11" s="432"/>
      <c r="F11" s="433"/>
      <c r="G11" s="433"/>
      <c r="H11" s="433"/>
      <c r="I11" s="432" t="s">
        <v>425</v>
      </c>
      <c r="J11" s="432" t="s">
        <v>425</v>
      </c>
      <c r="K11" s="440" t="s">
        <v>432</v>
      </c>
      <c r="L11" s="441"/>
      <c r="N11" s="216"/>
      <c r="O11" s="216"/>
      <c r="P11" s="219"/>
      <c r="Q11" s="219"/>
      <c r="R11" s="219"/>
      <c r="S11" s="219"/>
      <c r="T11" s="219"/>
      <c r="U11" s="219"/>
      <c r="V11" s="63"/>
      <c r="X11" s="23"/>
    </row>
    <row r="12" spans="1:24" ht="14.25">
      <c r="A12" s="432"/>
      <c r="B12" s="432"/>
      <c r="C12" s="432"/>
      <c r="D12" s="432"/>
      <c r="E12" s="432"/>
      <c r="F12" s="433"/>
      <c r="G12" s="433"/>
      <c r="H12" s="433"/>
      <c r="I12" s="432" t="s">
        <v>426</v>
      </c>
      <c r="J12" s="432" t="s">
        <v>426</v>
      </c>
      <c r="K12" s="440" t="s">
        <v>433</v>
      </c>
      <c r="L12" s="441"/>
      <c r="N12" s="216"/>
      <c r="O12" s="216"/>
      <c r="P12" s="219"/>
      <c r="Q12" s="219"/>
      <c r="R12" s="219"/>
      <c r="S12" s="219"/>
      <c r="T12" s="219"/>
      <c r="U12" s="219"/>
      <c r="V12" s="63"/>
      <c r="X12" s="23"/>
    </row>
    <row r="13" spans="1:24" ht="14.25">
      <c r="A13" s="432"/>
      <c r="B13" s="432"/>
      <c r="C13" s="432"/>
      <c r="D13" s="432"/>
      <c r="E13" s="432"/>
      <c r="F13" s="433"/>
      <c r="G13" s="433"/>
      <c r="H13" s="433"/>
      <c r="I13" s="432"/>
      <c r="J13" s="432"/>
      <c r="K13" s="440"/>
      <c r="L13" s="441"/>
      <c r="N13" s="216"/>
      <c r="O13" s="216"/>
      <c r="P13" s="219"/>
      <c r="Q13" s="219"/>
      <c r="R13" s="219"/>
      <c r="S13" s="219"/>
      <c r="T13" s="219"/>
      <c r="U13" s="219"/>
      <c r="V13" s="63"/>
      <c r="X13" s="23"/>
    </row>
    <row r="14" spans="1:24" ht="18.75" customHeight="1" thickBot="1">
      <c r="A14" s="437" t="s">
        <v>33</v>
      </c>
      <c r="B14" s="438"/>
      <c r="C14" s="438"/>
      <c r="D14" s="438"/>
      <c r="E14" s="438"/>
      <c r="F14" s="438"/>
      <c r="G14" s="438"/>
      <c r="H14" s="438"/>
      <c r="I14" s="438"/>
      <c r="J14" s="438"/>
      <c r="K14" s="438"/>
      <c r="L14" s="439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93.999999999999901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93.999999999999901</v>
      </c>
      <c r="X19" s="219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5" t="s">
        <v>18</v>
      </c>
      <c r="O20" s="21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19"/>
    </row>
    <row r="21" spans="1:24" ht="17.25" customHeight="1">
      <c r="A21" s="307" t="str">
        <f>A37</f>
        <v>нектар морковь мамина дача 0,75</v>
      </c>
      <c r="B21" s="326">
        <v>0.33333333333333331</v>
      </c>
      <c r="C21" s="326">
        <v>0.83333333333333337</v>
      </c>
      <c r="D21" s="322">
        <f>(C21-B21+(C21&lt;B21))*24*60</f>
        <v>720</v>
      </c>
      <c r="E21" s="328">
        <v>3700</v>
      </c>
      <c r="F21" s="330">
        <f>IF(E21=0,0,(F37/J3*60))</f>
        <v>515.69189189189194</v>
      </c>
      <c r="G21" s="320">
        <f>IF($K21=0,0,(K21*100)/(D21*$J$3/60))</f>
        <v>71.623873873873876</v>
      </c>
      <c r="H21" s="330">
        <f>P19+P26</f>
        <v>93.999999999999901</v>
      </c>
      <c r="I21" s="320">
        <f>D21-F21-P27</f>
        <v>2.3081081081082857</v>
      </c>
      <c r="J21" s="322">
        <f>(D21-H21)/60*E21</f>
        <v>38603.333333333343</v>
      </c>
      <c r="K21" s="324">
        <f>F37</f>
        <v>31801</v>
      </c>
      <c r="L21" s="66">
        <f>IF($K21=0,0,K21/J21)</f>
        <v>0.82378896468353313</v>
      </c>
      <c r="N21" s="215" t="s">
        <v>19</v>
      </c>
      <c r="O21" s="215"/>
      <c r="P21" s="70">
        <f>SUM(U46:U57)</f>
        <v>39.999999999999858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39.999999999999858</v>
      </c>
      <c r="W21" s="219"/>
      <c r="X21" s="219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-6802.333333333343</v>
      </c>
      <c r="N22" s="215" t="s">
        <v>20</v>
      </c>
      <c r="O22" s="215"/>
      <c r="P22" s="70">
        <f>SUM(V46:V57)</f>
        <v>68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68</v>
      </c>
      <c r="W22" s="219"/>
      <c r="X22" s="219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215" t="s">
        <v>27</v>
      </c>
      <c r="O23" s="21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19"/>
      <c r="X23" s="219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220" t="s">
        <v>21</v>
      </c>
      <c r="O24" s="22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19"/>
      <c r="X24" s="219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220" t="s">
        <v>39</v>
      </c>
      <c r="O25" s="22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19"/>
      <c r="X25" s="219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19"/>
      <c r="X26" s="219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201.99999999999977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201.99999999999977</v>
      </c>
      <c r="W27" s="219"/>
      <c r="X27" s="219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219"/>
      <c r="X28" s="219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219"/>
      <c r="W29" s="219"/>
      <c r="X29" s="219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219"/>
      <c r="W30" s="219"/>
      <c r="X30" s="219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219"/>
      <c r="W31" s="219"/>
      <c r="X31" s="219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219"/>
      <c r="W32" s="219"/>
      <c r="X32" s="219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214" t="s">
        <v>90</v>
      </c>
      <c r="K33" s="168" t="s">
        <v>91</v>
      </c>
      <c r="L33" s="354">
        <f>IF($K34=0,0,K34/J34)</f>
        <v>0.82378896468353313</v>
      </c>
      <c r="N33" s="20"/>
      <c r="O33" s="20"/>
      <c r="P33" s="20"/>
      <c r="Q33" s="20"/>
      <c r="R33" s="20"/>
      <c r="S33" s="20"/>
      <c r="T33" s="20"/>
      <c r="U33" s="20"/>
      <c r="V33" s="219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38603.333333333343</v>
      </c>
      <c r="K34" s="168">
        <f>K21+K23+K25+K27+K29+K31</f>
        <v>31801</v>
      </c>
      <c r="L34" s="355"/>
      <c r="M34" s="219"/>
      <c r="V34" s="219"/>
      <c r="W34" s="219"/>
      <c r="X34" s="219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219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219"/>
      <c r="W36" s="27"/>
      <c r="X36" s="27"/>
    </row>
    <row r="37" spans="1:28" ht="15.75" thickBot="1">
      <c r="A37" s="351" t="s">
        <v>434</v>
      </c>
      <c r="B37" s="352"/>
      <c r="C37" s="352"/>
      <c r="D37" s="352"/>
      <c r="E37" s="353"/>
      <c r="F37" s="15">
        <v>31801</v>
      </c>
      <c r="G37" s="146">
        <v>24192</v>
      </c>
      <c r="H37" s="1"/>
      <c r="I37" s="2"/>
      <c r="J37" s="3"/>
      <c r="K37" s="67">
        <f>G37</f>
        <v>24192</v>
      </c>
      <c r="L37" s="16"/>
      <c r="M37" s="28"/>
      <c r="V37" s="219"/>
      <c r="W37" s="219"/>
      <c r="X37" s="219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19"/>
      <c r="W38" s="219"/>
      <c r="X38" s="219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19"/>
      <c r="W39" s="219"/>
      <c r="X39" s="219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19"/>
      <c r="W40" s="219"/>
      <c r="X40" s="219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19"/>
      <c r="W41" s="219"/>
      <c r="X41" s="219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19"/>
      <c r="W42" s="219"/>
      <c r="X42" s="219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24192</v>
      </c>
      <c r="L43" s="76">
        <f>SUM(L38+L38)</f>
        <v>0</v>
      </c>
      <c r="M43" s="29"/>
      <c r="V43" s="219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нектар морковь мамина дача 0,75</v>
      </c>
      <c r="B47" s="77">
        <f>B21</f>
        <v>0.33333333333333331</v>
      </c>
      <c r="C47" s="77">
        <f>B47+1/24</f>
        <v>0.375</v>
      </c>
      <c r="D47" s="30"/>
      <c r="E47" s="221"/>
      <c r="F47" s="389" t="s">
        <v>435</v>
      </c>
      <c r="G47" s="390"/>
      <c r="H47" s="31" t="s">
        <v>52</v>
      </c>
      <c r="I47" s="32">
        <v>0.33333333333333331</v>
      </c>
      <c r="J47" s="32">
        <v>0.38055555555555554</v>
      </c>
      <c r="K47" s="83">
        <f>(J47-I47+(J47&lt;I47))*24*60</f>
        <v>68</v>
      </c>
      <c r="L47" s="391"/>
      <c r="M47" s="392"/>
      <c r="N47" s="393"/>
      <c r="O47" s="90" t="str">
        <f t="shared" ref="O47:O110" si="3">IF(H47=$V$5,$F$7,"")</f>
        <v/>
      </c>
      <c r="P47" s="22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68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0.375</v>
      </c>
      <c r="C48" s="78">
        <f>B48+1/24</f>
        <v>0.41666666666666669</v>
      </c>
      <c r="D48" s="37"/>
      <c r="E48" s="222"/>
      <c r="F48" s="394" t="s">
        <v>123</v>
      </c>
      <c r="G48" s="395"/>
      <c r="H48" s="38" t="s">
        <v>45</v>
      </c>
      <c r="I48" s="39">
        <v>0.38055555555555554</v>
      </c>
      <c r="J48" s="39">
        <v>0.39583333333333331</v>
      </c>
      <c r="K48" s="231">
        <f t="shared" ref="K48:K111" si="4">(J48-I48+(J48&lt;I48))*24*60</f>
        <v>22</v>
      </c>
      <c r="L48" s="396"/>
      <c r="M48" s="397"/>
      <c r="N48" s="398"/>
      <c r="O48" s="91" t="str">
        <f t="shared" si="3"/>
        <v/>
      </c>
      <c r="P48" s="222"/>
      <c r="Q48" s="41"/>
      <c r="R48" s="20"/>
      <c r="S48" s="87">
        <f t="shared" ref="S48:S111" si="5">IF($H48="ПЛАНОВЫЕ",$K48,0)</f>
        <v>22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222"/>
      <c r="F49" s="399" t="s">
        <v>124</v>
      </c>
      <c r="G49" s="399"/>
      <c r="H49" s="38" t="s">
        <v>45</v>
      </c>
      <c r="I49" s="39">
        <v>0.39583333333333331</v>
      </c>
      <c r="J49" s="39">
        <v>0.40416666666666662</v>
      </c>
      <c r="K49" s="231">
        <f t="shared" si="4"/>
        <v>11.999999999999957</v>
      </c>
      <c r="L49" s="396"/>
      <c r="M49" s="397"/>
      <c r="N49" s="398"/>
      <c r="O49" s="91" t="str">
        <f t="shared" si="3"/>
        <v/>
      </c>
      <c r="P49" s="222"/>
      <c r="Q49" s="41"/>
      <c r="R49" s="20"/>
      <c r="S49" s="87">
        <f t="shared" si="5"/>
        <v>11.999999999999957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0.45833333333333337</v>
      </c>
      <c r="C50" s="78">
        <f t="shared" si="14"/>
        <v>0.5</v>
      </c>
      <c r="D50" s="37"/>
      <c r="E50" s="222"/>
      <c r="F50" s="399" t="s">
        <v>126</v>
      </c>
      <c r="G50" s="399"/>
      <c r="H50" s="38" t="s">
        <v>46</v>
      </c>
      <c r="I50" s="39">
        <v>0.43958333333333338</v>
      </c>
      <c r="J50" s="39">
        <v>0.4465277777777778</v>
      </c>
      <c r="K50" s="231">
        <f t="shared" si="4"/>
        <v>9.9999999999999645</v>
      </c>
      <c r="L50" s="396" t="s">
        <v>436</v>
      </c>
      <c r="M50" s="397"/>
      <c r="N50" s="398"/>
      <c r="O50" s="91" t="str">
        <f t="shared" si="3"/>
        <v>Косьяненко</v>
      </c>
      <c r="P50" s="22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9.9999999999999645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222"/>
      <c r="F51" s="399" t="s">
        <v>404</v>
      </c>
      <c r="G51" s="399"/>
      <c r="H51" s="38" t="s">
        <v>46</v>
      </c>
      <c r="I51" s="39">
        <v>0.4465277777777778</v>
      </c>
      <c r="J51" s="39">
        <v>0.45763888888888887</v>
      </c>
      <c r="K51" s="231">
        <f t="shared" si="4"/>
        <v>15.999999999999943</v>
      </c>
      <c r="L51" s="396"/>
      <c r="M51" s="397"/>
      <c r="N51" s="398"/>
      <c r="O51" s="91" t="str">
        <f t="shared" si="3"/>
        <v>Косьяненко</v>
      </c>
      <c r="P51" s="22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15.999999999999943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222"/>
      <c r="F52" s="399" t="s">
        <v>437</v>
      </c>
      <c r="G52" s="399"/>
      <c r="H52" s="38" t="s">
        <v>45</v>
      </c>
      <c r="I52" s="39">
        <v>0.47222222222222227</v>
      </c>
      <c r="J52" s="39">
        <v>0.47916666666666669</v>
      </c>
      <c r="K52" s="231">
        <f t="shared" si="4"/>
        <v>9.9999999999999645</v>
      </c>
      <c r="L52" s="396"/>
      <c r="M52" s="397"/>
      <c r="N52" s="398"/>
      <c r="O52" s="91" t="str">
        <f t="shared" si="3"/>
        <v/>
      </c>
      <c r="P52" s="222"/>
      <c r="Q52" s="41"/>
      <c r="R52" s="20"/>
      <c r="S52" s="87">
        <f t="shared" si="5"/>
        <v>9.9999999999999645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 t="s">
        <v>153</v>
      </c>
      <c r="G53" s="399"/>
      <c r="H53" s="38" t="s">
        <v>45</v>
      </c>
      <c r="I53" s="39">
        <v>0.48958333333333331</v>
      </c>
      <c r="J53" s="39">
        <v>0.4993055555555555</v>
      </c>
      <c r="K53" s="231">
        <f t="shared" si="4"/>
        <v>13.99999999999995</v>
      </c>
      <c r="L53" s="396"/>
      <c r="M53" s="397"/>
      <c r="N53" s="398"/>
      <c r="O53" s="91" t="str">
        <f t="shared" si="3"/>
        <v/>
      </c>
      <c r="P53" s="222"/>
      <c r="Q53" s="41"/>
      <c r="R53" s="20"/>
      <c r="S53" s="87">
        <f t="shared" si="5"/>
        <v>13.99999999999995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4" t="s">
        <v>297</v>
      </c>
      <c r="G54" s="395"/>
      <c r="H54" s="38" t="s">
        <v>45</v>
      </c>
      <c r="I54" s="39">
        <v>0.50972222222222219</v>
      </c>
      <c r="J54" s="39">
        <v>0.51736111111111105</v>
      </c>
      <c r="K54" s="231">
        <f t="shared" si="4"/>
        <v>10.999999999999961</v>
      </c>
      <c r="L54" s="396"/>
      <c r="M54" s="397"/>
      <c r="N54" s="398"/>
      <c r="O54" s="91" t="str">
        <f t="shared" si="3"/>
        <v/>
      </c>
      <c r="P54" s="222"/>
      <c r="Q54" s="41"/>
      <c r="R54" s="20"/>
      <c r="S54" s="87">
        <f t="shared" si="5"/>
        <v>10.999999999999961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4" t="s">
        <v>438</v>
      </c>
      <c r="G55" s="395"/>
      <c r="H55" s="38" t="s">
        <v>45</v>
      </c>
      <c r="I55" s="39">
        <v>0.57291666666666663</v>
      </c>
      <c r="J55" s="39">
        <v>0.59027777777777779</v>
      </c>
      <c r="K55" s="231">
        <f t="shared" si="4"/>
        <v>25.000000000000071</v>
      </c>
      <c r="L55" s="396" t="s">
        <v>439</v>
      </c>
      <c r="M55" s="397"/>
      <c r="N55" s="398"/>
      <c r="O55" s="91" t="str">
        <f t="shared" si="3"/>
        <v/>
      </c>
      <c r="P55" s="222"/>
      <c r="Q55" s="41"/>
      <c r="R55" s="20"/>
      <c r="S55" s="87">
        <f t="shared" si="5"/>
        <v>25.000000000000071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 t="s">
        <v>348</v>
      </c>
      <c r="G56" s="399"/>
      <c r="H56" s="38" t="s">
        <v>46</v>
      </c>
      <c r="I56" s="39">
        <v>0.64861111111111114</v>
      </c>
      <c r="J56" s="39">
        <v>0.65833333333333333</v>
      </c>
      <c r="K56" s="231">
        <f t="shared" si="4"/>
        <v>13.99999999999995</v>
      </c>
      <c r="L56" s="396" t="s">
        <v>440</v>
      </c>
      <c r="M56" s="397"/>
      <c r="N56" s="398"/>
      <c r="O56" s="91" t="str">
        <f t="shared" si="3"/>
        <v>Косьяненко</v>
      </c>
      <c r="P56" s="22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13.99999999999995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231">
        <f t="shared" si="4"/>
        <v>0</v>
      </c>
      <c r="L57" s="396"/>
      <c r="M57" s="397"/>
      <c r="N57" s="398"/>
      <c r="O57" s="91" t="str">
        <f t="shared" si="3"/>
        <v/>
      </c>
      <c r="P57" s="22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222" t="str">
        <f t="shared" si="3"/>
        <v/>
      </c>
      <c r="P58" s="22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221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22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222"/>
      <c r="F60" s="394"/>
      <c r="G60" s="395"/>
      <c r="H60" s="38"/>
      <c r="I60" s="39"/>
      <c r="J60" s="39"/>
      <c r="K60" s="231">
        <f t="shared" si="4"/>
        <v>0</v>
      </c>
      <c r="L60" s="396"/>
      <c r="M60" s="397"/>
      <c r="N60" s="398"/>
      <c r="O60" s="91" t="str">
        <f t="shared" si="3"/>
        <v/>
      </c>
      <c r="P60" s="22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22"/>
      <c r="F61" s="399"/>
      <c r="G61" s="399"/>
      <c r="H61" s="38"/>
      <c r="I61" s="39"/>
      <c r="J61" s="39"/>
      <c r="K61" s="231">
        <f t="shared" si="4"/>
        <v>0</v>
      </c>
      <c r="L61" s="396"/>
      <c r="M61" s="397"/>
      <c r="N61" s="398"/>
      <c r="O61" s="91" t="str">
        <f t="shared" si="3"/>
        <v/>
      </c>
      <c r="P61" s="22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222"/>
      <c r="F62" s="399"/>
      <c r="G62" s="399"/>
      <c r="H62" s="38"/>
      <c r="I62" s="39"/>
      <c r="J62" s="39"/>
      <c r="K62" s="231">
        <f t="shared" si="4"/>
        <v>0</v>
      </c>
      <c r="L62" s="396"/>
      <c r="M62" s="397"/>
      <c r="N62" s="398"/>
      <c r="O62" s="91" t="str">
        <f t="shared" si="3"/>
        <v/>
      </c>
      <c r="P62" s="22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222"/>
      <c r="F63" s="399"/>
      <c r="G63" s="399"/>
      <c r="H63" s="38"/>
      <c r="I63" s="39"/>
      <c r="J63" s="39"/>
      <c r="K63" s="231">
        <f t="shared" si="4"/>
        <v>0</v>
      </c>
      <c r="L63" s="396"/>
      <c r="M63" s="397"/>
      <c r="N63" s="398"/>
      <c r="O63" s="91" t="str">
        <f t="shared" si="3"/>
        <v/>
      </c>
      <c r="P63" s="22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222"/>
      <c r="F64" s="399"/>
      <c r="G64" s="399"/>
      <c r="H64" s="38"/>
      <c r="I64" s="39"/>
      <c r="J64" s="39"/>
      <c r="K64" s="231">
        <f t="shared" si="4"/>
        <v>0</v>
      </c>
      <c r="L64" s="396"/>
      <c r="M64" s="397"/>
      <c r="N64" s="398"/>
      <c r="O64" s="91" t="str">
        <f t="shared" si="3"/>
        <v/>
      </c>
      <c r="P64" s="22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231">
        <f t="shared" si="4"/>
        <v>0</v>
      </c>
      <c r="L65" s="396"/>
      <c r="M65" s="397"/>
      <c r="N65" s="398"/>
      <c r="O65" s="91" t="str">
        <f t="shared" si="3"/>
        <v/>
      </c>
      <c r="P65" s="22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231">
        <f t="shared" si="4"/>
        <v>0</v>
      </c>
      <c r="L66" s="396"/>
      <c r="M66" s="397"/>
      <c r="N66" s="398"/>
      <c r="O66" s="91" t="str">
        <f t="shared" si="3"/>
        <v/>
      </c>
      <c r="P66" s="22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231">
        <f t="shared" si="4"/>
        <v>0</v>
      </c>
      <c r="L67" s="396"/>
      <c r="M67" s="397"/>
      <c r="N67" s="398"/>
      <c r="O67" s="91" t="str">
        <f t="shared" si="3"/>
        <v/>
      </c>
      <c r="P67" s="22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231">
        <f t="shared" si="4"/>
        <v>0</v>
      </c>
      <c r="L68" s="396"/>
      <c r="M68" s="397"/>
      <c r="N68" s="398"/>
      <c r="O68" s="91" t="str">
        <f t="shared" si="3"/>
        <v/>
      </c>
      <c r="P68" s="22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222" t="str">
        <f t="shared" si="3"/>
        <v/>
      </c>
      <c r="P69" s="22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221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22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222"/>
      <c r="F71" s="394"/>
      <c r="G71" s="395"/>
      <c r="H71" s="38"/>
      <c r="I71" s="39"/>
      <c r="J71" s="39"/>
      <c r="K71" s="231">
        <f t="shared" si="4"/>
        <v>0</v>
      </c>
      <c r="L71" s="396"/>
      <c r="M71" s="397"/>
      <c r="N71" s="398"/>
      <c r="O71" s="91" t="str">
        <f t="shared" si="3"/>
        <v/>
      </c>
      <c r="P71" s="22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22"/>
      <c r="F72" s="399"/>
      <c r="G72" s="399"/>
      <c r="H72" s="38"/>
      <c r="I72" s="39"/>
      <c r="J72" s="39"/>
      <c r="K72" s="231">
        <f t="shared" si="4"/>
        <v>0</v>
      </c>
      <c r="L72" s="396"/>
      <c r="M72" s="397"/>
      <c r="N72" s="398"/>
      <c r="O72" s="91" t="str">
        <f t="shared" si="3"/>
        <v/>
      </c>
      <c r="P72" s="22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222"/>
      <c r="F73" s="399"/>
      <c r="G73" s="399"/>
      <c r="H73" s="38"/>
      <c r="I73" s="39"/>
      <c r="J73" s="39"/>
      <c r="K73" s="231">
        <f t="shared" si="4"/>
        <v>0</v>
      </c>
      <c r="L73" s="396"/>
      <c r="M73" s="397"/>
      <c r="N73" s="398"/>
      <c r="O73" s="91" t="str">
        <f t="shared" si="3"/>
        <v/>
      </c>
      <c r="P73" s="22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222"/>
      <c r="F74" s="399"/>
      <c r="G74" s="399"/>
      <c r="H74" s="38"/>
      <c r="I74" s="39"/>
      <c r="J74" s="39"/>
      <c r="K74" s="231">
        <f t="shared" si="4"/>
        <v>0</v>
      </c>
      <c r="L74" s="396"/>
      <c r="M74" s="397"/>
      <c r="N74" s="398"/>
      <c r="O74" s="91" t="str">
        <f t="shared" si="3"/>
        <v/>
      </c>
      <c r="P74" s="22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222"/>
      <c r="F75" s="399"/>
      <c r="G75" s="399"/>
      <c r="H75" s="38"/>
      <c r="I75" s="39"/>
      <c r="J75" s="39"/>
      <c r="K75" s="231">
        <f t="shared" si="4"/>
        <v>0</v>
      </c>
      <c r="L75" s="396"/>
      <c r="M75" s="397"/>
      <c r="N75" s="398"/>
      <c r="O75" s="91" t="str">
        <f t="shared" si="3"/>
        <v/>
      </c>
      <c r="P75" s="22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231">
        <f t="shared" si="4"/>
        <v>0</v>
      </c>
      <c r="L76" s="396"/>
      <c r="M76" s="397"/>
      <c r="N76" s="398"/>
      <c r="O76" s="91" t="str">
        <f t="shared" si="3"/>
        <v/>
      </c>
      <c r="P76" s="22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231">
        <f t="shared" si="4"/>
        <v>0</v>
      </c>
      <c r="L77" s="396"/>
      <c r="M77" s="397"/>
      <c r="N77" s="398"/>
      <c r="O77" s="91" t="str">
        <f t="shared" si="3"/>
        <v/>
      </c>
      <c r="P77" s="22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231">
        <f t="shared" si="4"/>
        <v>0</v>
      </c>
      <c r="L78" s="396"/>
      <c r="M78" s="397"/>
      <c r="N78" s="398"/>
      <c r="O78" s="91" t="str">
        <f t="shared" si="3"/>
        <v/>
      </c>
      <c r="P78" s="22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231">
        <f t="shared" si="4"/>
        <v>0</v>
      </c>
      <c r="L79" s="396"/>
      <c r="M79" s="397"/>
      <c r="N79" s="398"/>
      <c r="O79" s="91" t="str">
        <f t="shared" si="3"/>
        <v/>
      </c>
      <c r="P79" s="22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222" t="str">
        <f t="shared" si="3"/>
        <v/>
      </c>
      <c r="P80" s="22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221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22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222"/>
      <c r="F82" s="394"/>
      <c r="G82" s="395"/>
      <c r="H82" s="38"/>
      <c r="I82" s="39"/>
      <c r="J82" s="39"/>
      <c r="K82" s="231">
        <f t="shared" si="4"/>
        <v>0</v>
      </c>
      <c r="L82" s="396"/>
      <c r="M82" s="397"/>
      <c r="N82" s="398"/>
      <c r="O82" s="91" t="str">
        <f t="shared" si="3"/>
        <v/>
      </c>
      <c r="P82" s="22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22"/>
      <c r="F83" s="399"/>
      <c r="G83" s="399"/>
      <c r="H83" s="38"/>
      <c r="I83" s="39"/>
      <c r="J83" s="39"/>
      <c r="K83" s="231">
        <f t="shared" si="4"/>
        <v>0</v>
      </c>
      <c r="L83" s="396"/>
      <c r="M83" s="397"/>
      <c r="N83" s="398"/>
      <c r="O83" s="91" t="str">
        <f t="shared" si="3"/>
        <v/>
      </c>
      <c r="P83" s="22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222"/>
      <c r="F84" s="399"/>
      <c r="G84" s="399"/>
      <c r="H84" s="38"/>
      <c r="I84" s="39"/>
      <c r="J84" s="39"/>
      <c r="K84" s="231">
        <f t="shared" si="4"/>
        <v>0</v>
      </c>
      <c r="L84" s="396"/>
      <c r="M84" s="397"/>
      <c r="N84" s="398"/>
      <c r="O84" s="91" t="str">
        <f t="shared" si="3"/>
        <v/>
      </c>
      <c r="P84" s="22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222"/>
      <c r="F85" s="399"/>
      <c r="G85" s="399"/>
      <c r="H85" s="38"/>
      <c r="I85" s="39"/>
      <c r="J85" s="39"/>
      <c r="K85" s="231">
        <f t="shared" si="4"/>
        <v>0</v>
      </c>
      <c r="L85" s="396"/>
      <c r="M85" s="397"/>
      <c r="N85" s="398"/>
      <c r="O85" s="91" t="str">
        <f t="shared" si="3"/>
        <v/>
      </c>
      <c r="P85" s="22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222"/>
      <c r="F86" s="399"/>
      <c r="G86" s="399"/>
      <c r="H86" s="38"/>
      <c r="I86" s="39"/>
      <c r="J86" s="39"/>
      <c r="K86" s="231">
        <f t="shared" si="4"/>
        <v>0</v>
      </c>
      <c r="L86" s="396"/>
      <c r="M86" s="397"/>
      <c r="N86" s="398"/>
      <c r="O86" s="91" t="str">
        <f t="shared" si="3"/>
        <v/>
      </c>
      <c r="P86" s="22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231">
        <f t="shared" si="4"/>
        <v>0</v>
      </c>
      <c r="L87" s="396"/>
      <c r="M87" s="397"/>
      <c r="N87" s="398"/>
      <c r="O87" s="91" t="str">
        <f t="shared" si="3"/>
        <v/>
      </c>
      <c r="P87" s="22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231">
        <f t="shared" si="4"/>
        <v>0</v>
      </c>
      <c r="L88" s="396"/>
      <c r="M88" s="397"/>
      <c r="N88" s="398"/>
      <c r="O88" s="91" t="str">
        <f t="shared" si="3"/>
        <v/>
      </c>
      <c r="P88" s="22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231">
        <f t="shared" si="4"/>
        <v>0</v>
      </c>
      <c r="L89" s="396"/>
      <c r="M89" s="397"/>
      <c r="N89" s="398"/>
      <c r="O89" s="91" t="str">
        <f t="shared" si="3"/>
        <v/>
      </c>
      <c r="P89" s="22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231">
        <f t="shared" si="4"/>
        <v>0</v>
      </c>
      <c r="L90" s="396"/>
      <c r="M90" s="397"/>
      <c r="N90" s="398"/>
      <c r="O90" s="91" t="str">
        <f t="shared" si="3"/>
        <v/>
      </c>
      <c r="P90" s="22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222" t="str">
        <f t="shared" si="3"/>
        <v/>
      </c>
      <c r="P91" s="22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22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22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22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22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22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22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22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22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22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22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22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22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22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22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22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22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22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22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22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22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22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22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93.999999999999901</v>
      </c>
      <c r="T114" s="88">
        <f t="shared" si="22"/>
        <v>0</v>
      </c>
      <c r="U114" s="88">
        <f t="shared" si="22"/>
        <v>39.999999999999858</v>
      </c>
      <c r="V114" s="88">
        <f t="shared" si="22"/>
        <v>68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201.99999999999977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10"/>
      <c r="S116" s="210"/>
      <c r="T116" s="210"/>
      <c r="U116" s="210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11"/>
      <c r="S117" s="211"/>
      <c r="T117" s="211"/>
      <c r="U117" s="211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232" t="s">
        <v>56</v>
      </c>
      <c r="J118" s="95">
        <v>3700</v>
      </c>
      <c r="K118" s="233" t="s">
        <v>63</v>
      </c>
      <c r="L118" s="233">
        <v>720</v>
      </c>
      <c r="V118" s="63" t="s">
        <v>45</v>
      </c>
    </row>
    <row r="119" spans="1:28" ht="20.25" customHeight="1">
      <c r="A119" s="434" t="s">
        <v>8</v>
      </c>
      <c r="B119" s="434"/>
      <c r="C119" s="434"/>
      <c r="D119" s="434"/>
      <c r="E119" s="434"/>
      <c r="F119" s="434" t="s">
        <v>34</v>
      </c>
      <c r="G119" s="434"/>
      <c r="H119" s="434"/>
      <c r="I119" s="434" t="s">
        <v>9</v>
      </c>
      <c r="J119" s="434"/>
      <c r="K119" s="434" t="s">
        <v>16</v>
      </c>
      <c r="L119" s="434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4.25">
      <c r="A120" s="435" t="s">
        <v>71</v>
      </c>
      <c r="B120" s="436"/>
      <c r="C120" s="436"/>
      <c r="D120" s="436"/>
      <c r="E120" s="436"/>
      <c r="F120" s="433" t="s">
        <v>100</v>
      </c>
      <c r="G120" s="433"/>
      <c r="H120" s="433"/>
      <c r="I120" s="432" t="s">
        <v>421</v>
      </c>
      <c r="J120" s="432" t="s">
        <v>421</v>
      </c>
      <c r="K120" s="433" t="s">
        <v>441</v>
      </c>
      <c r="L120" s="433"/>
      <c r="N120" s="275"/>
      <c r="O120" s="277" t="s">
        <v>29</v>
      </c>
      <c r="P120" s="278"/>
      <c r="Q120" s="278"/>
      <c r="R120" s="212"/>
      <c r="S120" s="212"/>
      <c r="T120" s="212"/>
      <c r="U120" s="212"/>
      <c r="V120" s="63" t="s">
        <v>46</v>
      </c>
      <c r="X120" s="23"/>
    </row>
    <row r="121" spans="1:28" ht="14.25">
      <c r="A121" s="435" t="s">
        <v>7</v>
      </c>
      <c r="B121" s="436"/>
      <c r="C121" s="436"/>
      <c r="D121" s="436"/>
      <c r="E121" s="442"/>
      <c r="F121" s="433" t="s">
        <v>101</v>
      </c>
      <c r="G121" s="433"/>
      <c r="H121" s="433"/>
      <c r="I121" s="432" t="s">
        <v>422</v>
      </c>
      <c r="J121" s="432" t="s">
        <v>422</v>
      </c>
      <c r="K121" s="433" t="s">
        <v>213</v>
      </c>
      <c r="L121" s="433"/>
      <c r="N121" s="276"/>
      <c r="O121" s="279"/>
      <c r="P121" s="280"/>
      <c r="Q121" s="280"/>
      <c r="R121" s="213"/>
      <c r="S121" s="213"/>
      <c r="T121" s="213"/>
      <c r="U121" s="213"/>
      <c r="V121" s="63" t="s">
        <v>52</v>
      </c>
      <c r="X121" s="23"/>
    </row>
    <row r="122" spans="1:28" ht="16.5" customHeight="1">
      <c r="A122" s="432" t="s">
        <v>55</v>
      </c>
      <c r="B122" s="432"/>
      <c r="C122" s="432"/>
      <c r="D122" s="432"/>
      <c r="E122" s="443"/>
      <c r="F122" s="433"/>
      <c r="G122" s="433"/>
      <c r="H122" s="433"/>
      <c r="I122" s="432" t="s">
        <v>423</v>
      </c>
      <c r="J122" s="432" t="s">
        <v>423</v>
      </c>
      <c r="K122" s="433" t="s">
        <v>442</v>
      </c>
      <c r="L122" s="433"/>
      <c r="N122" s="294"/>
      <c r="O122" s="277" t="s">
        <v>30</v>
      </c>
      <c r="P122" s="278"/>
      <c r="Q122" s="296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2"/>
      <c r="B123" s="432"/>
      <c r="C123" s="432"/>
      <c r="D123" s="432"/>
      <c r="E123" s="432"/>
      <c r="F123" s="433"/>
      <c r="G123" s="433"/>
      <c r="H123" s="433"/>
      <c r="I123" s="432" t="s">
        <v>424</v>
      </c>
      <c r="J123" s="432" t="s">
        <v>424</v>
      </c>
      <c r="K123" s="433" t="s">
        <v>443</v>
      </c>
      <c r="L123" s="433"/>
      <c r="N123" s="295"/>
      <c r="O123" s="297"/>
      <c r="P123" s="298"/>
      <c r="Q123" s="299"/>
      <c r="R123" s="218"/>
      <c r="S123" s="218"/>
      <c r="T123" s="218"/>
      <c r="U123" s="218"/>
      <c r="V123" s="63" t="s">
        <v>49</v>
      </c>
      <c r="X123" s="23"/>
    </row>
    <row r="124" spans="1:28" ht="14.25">
      <c r="A124" s="432"/>
      <c r="B124" s="432"/>
      <c r="C124" s="432"/>
      <c r="D124" s="432"/>
      <c r="E124" s="432"/>
      <c r="F124" s="433"/>
      <c r="G124" s="433"/>
      <c r="H124" s="433"/>
      <c r="I124" s="432" t="s">
        <v>425</v>
      </c>
      <c r="J124" s="432" t="s">
        <v>425</v>
      </c>
      <c r="K124" s="433" t="s">
        <v>444</v>
      </c>
      <c r="L124" s="433"/>
      <c r="N124" s="421"/>
      <c r="O124" s="421"/>
      <c r="P124" s="425"/>
      <c r="Q124" s="425"/>
      <c r="R124" s="225"/>
      <c r="S124" s="225"/>
      <c r="T124" s="225"/>
      <c r="U124" s="225"/>
      <c r="V124" s="63" t="s">
        <v>50</v>
      </c>
      <c r="X124" s="23"/>
    </row>
    <row r="125" spans="1:28" ht="14.45" customHeight="1">
      <c r="A125" s="432"/>
      <c r="B125" s="432"/>
      <c r="C125" s="432"/>
      <c r="D125" s="432"/>
      <c r="E125" s="432"/>
      <c r="F125" s="433"/>
      <c r="G125" s="433"/>
      <c r="H125" s="433"/>
      <c r="I125" s="432" t="s">
        <v>426</v>
      </c>
      <c r="J125" s="432" t="s">
        <v>426</v>
      </c>
      <c r="K125" s="440" t="s">
        <v>445</v>
      </c>
      <c r="L125" s="441"/>
      <c r="N125" s="224"/>
      <c r="O125" s="224"/>
      <c r="P125" s="225"/>
      <c r="Q125" s="225"/>
      <c r="R125" s="225"/>
      <c r="S125" s="225"/>
      <c r="T125" s="225"/>
      <c r="U125" s="225"/>
      <c r="V125" s="63"/>
      <c r="X125" s="23"/>
    </row>
    <row r="126" spans="1:28" ht="14.45" customHeight="1">
      <c r="A126" s="432"/>
      <c r="B126" s="432"/>
      <c r="C126" s="432"/>
      <c r="D126" s="432"/>
      <c r="E126" s="432"/>
      <c r="F126" s="433"/>
      <c r="G126" s="433"/>
      <c r="H126" s="433"/>
      <c r="I126" s="432" t="s">
        <v>446</v>
      </c>
      <c r="J126" s="432"/>
      <c r="K126" s="440" t="s">
        <v>211</v>
      </c>
      <c r="L126" s="441"/>
      <c r="N126" s="224"/>
      <c r="O126" s="224"/>
      <c r="P126" s="225"/>
      <c r="Q126" s="225"/>
      <c r="R126" s="225"/>
      <c r="S126" s="225"/>
      <c r="T126" s="225"/>
      <c r="U126" s="225"/>
      <c r="V126" s="63"/>
      <c r="X126" s="23"/>
    </row>
    <row r="127" spans="1:28" ht="14.45" customHeight="1">
      <c r="A127" s="432"/>
      <c r="B127" s="432"/>
      <c r="C127" s="432"/>
      <c r="D127" s="432"/>
      <c r="E127" s="432"/>
      <c r="F127" s="433"/>
      <c r="G127" s="433"/>
      <c r="H127" s="433"/>
      <c r="I127" s="432" t="s">
        <v>447</v>
      </c>
      <c r="J127" s="432"/>
      <c r="K127" s="440" t="s">
        <v>448</v>
      </c>
      <c r="L127" s="441"/>
      <c r="N127" s="224"/>
      <c r="O127" s="224"/>
      <c r="P127" s="225"/>
      <c r="Q127" s="225"/>
      <c r="R127" s="225"/>
      <c r="S127" s="225"/>
      <c r="T127" s="225"/>
      <c r="U127" s="225"/>
      <c r="V127" s="63"/>
      <c r="X127" s="23"/>
    </row>
    <row r="128" spans="1:28" ht="14.45" customHeight="1" thickBot="1">
      <c r="A128" s="432"/>
      <c r="B128" s="432"/>
      <c r="C128" s="432"/>
      <c r="D128" s="432"/>
      <c r="E128" s="432"/>
      <c r="F128" s="433"/>
      <c r="G128" s="433"/>
      <c r="H128" s="433"/>
      <c r="I128" s="432"/>
      <c r="J128" s="432"/>
      <c r="K128" s="440"/>
      <c r="L128" s="441"/>
      <c r="N128" s="224"/>
      <c r="O128" s="224"/>
      <c r="P128" s="225"/>
      <c r="Q128" s="225"/>
      <c r="R128" s="225"/>
      <c r="S128" s="225"/>
      <c r="T128" s="225"/>
      <c r="U128" s="225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199.9999999999998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199.9999999999998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5" t="s">
        <v>18</v>
      </c>
      <c r="O135" s="21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 t="str">
        <f>A152</f>
        <v>нектар морковный мамина дача 0,75</v>
      </c>
      <c r="B136" s="326">
        <v>0.83333333333333337</v>
      </c>
      <c r="C136" s="326">
        <v>0.33333333333333331</v>
      </c>
      <c r="D136" s="322">
        <f>(C136-B136+(C136&lt;B136))*24*60</f>
        <v>720</v>
      </c>
      <c r="E136" s="328">
        <v>3700</v>
      </c>
      <c r="F136" s="330">
        <f>IF(E136=0,0,(F152/J118*60))</f>
        <v>518.69189189189183</v>
      </c>
      <c r="G136" s="320">
        <f>IF($K136=0,0,(K136*100)/(D136*$J$3/60))</f>
        <v>72.040540540540547</v>
      </c>
      <c r="H136" s="330">
        <f>P134+P141</f>
        <v>199.9999999999998</v>
      </c>
      <c r="I136" s="320">
        <f>D136-F136-P142</f>
        <v>-63.691891891891885</v>
      </c>
      <c r="J136" s="322">
        <f>(D136-H136)/60*E136</f>
        <v>32066.666666666679</v>
      </c>
      <c r="K136" s="426">
        <f>F152</f>
        <v>31986</v>
      </c>
      <c r="L136" s="66">
        <f>IF($K136=0,0,K136/J136)</f>
        <v>0.99748440748440714</v>
      </c>
      <c r="N136" s="215" t="s">
        <v>19</v>
      </c>
      <c r="O136" s="215"/>
      <c r="P136" s="70">
        <f>SUM(U161:U172)</f>
        <v>65.000000000000256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65.000000000000256</v>
      </c>
      <c r="W136" s="219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-80.666666666678793</v>
      </c>
      <c r="N137" s="215" t="s">
        <v>20</v>
      </c>
      <c r="O137" s="21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19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215" t="s">
        <v>27</v>
      </c>
      <c r="O138" s="21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19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220" t="s">
        <v>21</v>
      </c>
      <c r="O139" s="22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19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220" t="s">
        <v>39</v>
      </c>
      <c r="O140" s="22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19"/>
      <c r="X140" s="219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19"/>
      <c r="X141" s="219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265.00000000000006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265.00000000000006</v>
      </c>
      <c r="W142" s="219"/>
      <c r="X142" s="219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219"/>
      <c r="X143" s="219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219"/>
      <c r="W144" s="219"/>
      <c r="X144" s="219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219"/>
      <c r="W145" s="219"/>
      <c r="X145" s="219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219"/>
      <c r="W146" s="219"/>
      <c r="X146" s="219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219"/>
      <c r="W147" s="219"/>
      <c r="X147" s="219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214" t="s">
        <v>90</v>
      </c>
      <c r="K148" s="168" t="s">
        <v>91</v>
      </c>
      <c r="L148" s="354">
        <f>IF($K149=0,0,K149/J149)</f>
        <v>0.99748440748440714</v>
      </c>
      <c r="N148" s="20"/>
      <c r="O148" s="20"/>
      <c r="P148" s="20"/>
      <c r="Q148" s="20"/>
      <c r="R148" s="20"/>
      <c r="S148" s="20"/>
      <c r="T148" s="20"/>
      <c r="U148" s="20"/>
      <c r="V148" s="219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32066.666666666679</v>
      </c>
      <c r="K149" s="168">
        <f>K136+K138+K140+K142+K144+K146</f>
        <v>31986</v>
      </c>
      <c r="L149" s="355"/>
      <c r="M149" s="219"/>
      <c r="V149" s="219"/>
      <c r="W149" s="219"/>
      <c r="X149" s="219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219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219"/>
      <c r="W151" s="27"/>
      <c r="X151" s="27"/>
    </row>
    <row r="152" spans="1:27" ht="15.75" thickBot="1">
      <c r="A152" s="429" t="s">
        <v>449</v>
      </c>
      <c r="B152" s="430"/>
      <c r="C152" s="430"/>
      <c r="D152" s="430"/>
      <c r="E152" s="431"/>
      <c r="F152" s="15">
        <v>31986</v>
      </c>
      <c r="G152" s="146">
        <v>39504</v>
      </c>
      <c r="H152" s="1"/>
      <c r="I152" s="2"/>
      <c r="J152" s="3"/>
      <c r="K152" s="67">
        <f>G152</f>
        <v>39504</v>
      </c>
      <c r="L152" s="16"/>
      <c r="M152" s="28"/>
      <c r="V152" s="219"/>
      <c r="W152" s="219"/>
      <c r="X152" s="219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19"/>
      <c r="W153" s="219"/>
      <c r="X153" s="219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19"/>
      <c r="W154" s="219"/>
      <c r="X154" s="219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19"/>
      <c r="W155" s="219"/>
      <c r="X155" s="219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19"/>
      <c r="W156" s="219"/>
      <c r="X156" s="219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19"/>
      <c r="W157" s="219"/>
      <c r="X157" s="219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39504</v>
      </c>
      <c r="L158" s="76">
        <f>SUM(L153+L153)</f>
        <v>0</v>
      </c>
      <c r="M158" s="29"/>
      <c r="V158" s="219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нектар морковный мамина дача 0,75</v>
      </c>
      <c r="B162" s="77">
        <f>B136</f>
        <v>0.83333333333333337</v>
      </c>
      <c r="C162" s="77">
        <f>B162+1/24</f>
        <v>0.875</v>
      </c>
      <c r="D162" s="30"/>
      <c r="E162" s="221"/>
      <c r="F162" s="389" t="s">
        <v>103</v>
      </c>
      <c r="G162" s="390"/>
      <c r="H162" s="31" t="s">
        <v>45</v>
      </c>
      <c r="I162" s="32">
        <v>0.83333333333333337</v>
      </c>
      <c r="J162" s="32">
        <v>0.84027777777777779</v>
      </c>
      <c r="K162" s="83">
        <f>(J162-I162+(J162&lt;I162))*24*60</f>
        <v>9.9999999999999645</v>
      </c>
      <c r="L162" s="391"/>
      <c r="M162" s="392"/>
      <c r="N162" s="393"/>
      <c r="O162" s="90" t="str">
        <f t="shared" ref="O162:O206" si="26">IF(H162=$V$5,$F$122,"")</f>
        <v/>
      </c>
      <c r="P162" s="221"/>
      <c r="Q162" s="34"/>
      <c r="R162" s="20"/>
      <c r="S162" s="87">
        <f>IF($H162="ПЛАНОВЫЕ",$K162,0)</f>
        <v>9.9999999999999645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222"/>
      <c r="F163" s="394" t="s">
        <v>107</v>
      </c>
      <c r="G163" s="395"/>
      <c r="H163" s="38" t="s">
        <v>45</v>
      </c>
      <c r="I163" s="39">
        <v>0.84027777777777779</v>
      </c>
      <c r="J163" s="39">
        <v>0.84722222222222221</v>
      </c>
      <c r="K163" s="231">
        <f t="shared" ref="K163:K226" si="27">(J163-I163+(J163&lt;I163))*24*60</f>
        <v>9.9999999999999645</v>
      </c>
      <c r="L163" s="396"/>
      <c r="M163" s="397"/>
      <c r="N163" s="398"/>
      <c r="O163" s="91" t="str">
        <f t="shared" si="26"/>
        <v/>
      </c>
      <c r="P163" s="222"/>
      <c r="Q163" s="41"/>
      <c r="R163" s="20"/>
      <c r="S163" s="87">
        <f t="shared" ref="S163:S226" si="28">IF($H163="ПЛАНОВЫЕ",$K163,0)</f>
        <v>9.9999999999999645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222"/>
      <c r="F164" s="399" t="s">
        <v>130</v>
      </c>
      <c r="G164" s="399"/>
      <c r="H164" s="38" t="s">
        <v>45</v>
      </c>
      <c r="I164" s="39">
        <v>0.84722222222222221</v>
      </c>
      <c r="J164" s="39">
        <v>0.86805555555555547</v>
      </c>
      <c r="K164" s="231">
        <f t="shared" si="27"/>
        <v>29.999999999999893</v>
      </c>
      <c r="L164" s="396"/>
      <c r="M164" s="397"/>
      <c r="N164" s="398"/>
      <c r="O164" s="91" t="str">
        <f t="shared" si="26"/>
        <v/>
      </c>
      <c r="P164" s="222"/>
      <c r="Q164" s="41"/>
      <c r="R164" s="20"/>
      <c r="S164" s="87">
        <f t="shared" si="28"/>
        <v>29.999999999999893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222"/>
      <c r="F165" s="399" t="s">
        <v>107</v>
      </c>
      <c r="G165" s="399"/>
      <c r="H165" s="38" t="s">
        <v>46</v>
      </c>
      <c r="I165" s="39">
        <v>0.86805555555555547</v>
      </c>
      <c r="J165" s="39">
        <v>0.89930555555555547</v>
      </c>
      <c r="K165" s="231">
        <f t="shared" si="27"/>
        <v>45</v>
      </c>
      <c r="L165" s="396" t="s">
        <v>450</v>
      </c>
      <c r="M165" s="397"/>
      <c r="N165" s="398"/>
      <c r="O165" s="91">
        <f t="shared" si="26"/>
        <v>0</v>
      </c>
      <c r="P165" s="22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45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222"/>
      <c r="F166" s="399" t="s">
        <v>451</v>
      </c>
      <c r="G166" s="399"/>
      <c r="H166" s="38" t="s">
        <v>46</v>
      </c>
      <c r="I166" s="39">
        <v>0.89930555555555547</v>
      </c>
      <c r="J166" s="39">
        <v>0.91319444444444453</v>
      </c>
      <c r="K166" s="231">
        <f t="shared" si="27"/>
        <v>20.000000000000249</v>
      </c>
      <c r="L166" s="396" t="s">
        <v>452</v>
      </c>
      <c r="M166" s="397"/>
      <c r="N166" s="398"/>
      <c r="O166" s="91">
        <f t="shared" si="26"/>
        <v>0</v>
      </c>
      <c r="P166" s="22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20.000000000000249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222"/>
      <c r="F167" s="399" t="s">
        <v>453</v>
      </c>
      <c r="G167" s="399"/>
      <c r="H167" s="38" t="s">
        <v>45</v>
      </c>
      <c r="I167" s="39">
        <v>0.22916666666666666</v>
      </c>
      <c r="J167" s="39">
        <v>0.23958333333333334</v>
      </c>
      <c r="K167" s="231">
        <f t="shared" si="27"/>
        <v>15.000000000000027</v>
      </c>
      <c r="L167" s="396"/>
      <c r="M167" s="397"/>
      <c r="N167" s="398"/>
      <c r="O167" s="91" t="str">
        <f t="shared" si="26"/>
        <v/>
      </c>
      <c r="P167" s="222"/>
      <c r="Q167" s="41"/>
      <c r="R167" s="20"/>
      <c r="S167" s="87">
        <f t="shared" si="28"/>
        <v>15.000000000000027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 t="s">
        <v>454</v>
      </c>
      <c r="G168" s="399"/>
      <c r="H168" s="38" t="s">
        <v>45</v>
      </c>
      <c r="I168" s="39">
        <v>0.23958333333333334</v>
      </c>
      <c r="J168" s="39">
        <v>0.24305555555555555</v>
      </c>
      <c r="K168" s="231">
        <f t="shared" si="27"/>
        <v>4.9999999999999822</v>
      </c>
      <c r="L168" s="396"/>
      <c r="M168" s="397"/>
      <c r="N168" s="398"/>
      <c r="O168" s="91" t="str">
        <f t="shared" si="26"/>
        <v/>
      </c>
      <c r="P168" s="222"/>
      <c r="Q168" s="41"/>
      <c r="R168" s="20"/>
      <c r="S168" s="87">
        <f t="shared" si="28"/>
        <v>4.9999999999999822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 t="s">
        <v>121</v>
      </c>
      <c r="G169" s="395"/>
      <c r="H169" s="38" t="s">
        <v>45</v>
      </c>
      <c r="I169" s="39">
        <v>0.24305555555555555</v>
      </c>
      <c r="J169" s="39">
        <v>0.33333333333333331</v>
      </c>
      <c r="K169" s="231">
        <f t="shared" si="27"/>
        <v>129.99999999999997</v>
      </c>
      <c r="L169" s="396"/>
      <c r="M169" s="397"/>
      <c r="N169" s="398"/>
      <c r="O169" s="91" t="str">
        <f t="shared" si="26"/>
        <v/>
      </c>
      <c r="P169" s="222"/>
      <c r="Q169" s="41"/>
      <c r="R169" s="20"/>
      <c r="S169" s="87">
        <f t="shared" si="28"/>
        <v>129.99999999999997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231">
        <f t="shared" si="27"/>
        <v>0</v>
      </c>
      <c r="L170" s="396"/>
      <c r="M170" s="397"/>
      <c r="N170" s="398"/>
      <c r="O170" s="91" t="str">
        <f t="shared" si="26"/>
        <v/>
      </c>
      <c r="P170" s="22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231">
        <f t="shared" si="27"/>
        <v>0</v>
      </c>
      <c r="L171" s="396"/>
      <c r="M171" s="397"/>
      <c r="N171" s="398"/>
      <c r="O171" s="91" t="str">
        <f t="shared" si="26"/>
        <v/>
      </c>
      <c r="P171" s="22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231">
        <f t="shared" si="27"/>
        <v>0</v>
      </c>
      <c r="L172" s="396"/>
      <c r="M172" s="397"/>
      <c r="N172" s="398"/>
      <c r="O172" s="91" t="str">
        <f t="shared" si="26"/>
        <v/>
      </c>
      <c r="P172" s="22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22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221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22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222"/>
      <c r="F175" s="394"/>
      <c r="G175" s="395"/>
      <c r="H175" s="38"/>
      <c r="I175" s="39"/>
      <c r="J175" s="39"/>
      <c r="K175" s="231">
        <f t="shared" si="27"/>
        <v>0</v>
      </c>
      <c r="L175" s="396"/>
      <c r="M175" s="397"/>
      <c r="N175" s="398"/>
      <c r="O175" s="91" t="str">
        <f t="shared" si="26"/>
        <v/>
      </c>
      <c r="P175" s="22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22"/>
      <c r="F176" s="399"/>
      <c r="G176" s="399"/>
      <c r="H176" s="38"/>
      <c r="I176" s="39"/>
      <c r="J176" s="39"/>
      <c r="K176" s="231">
        <f t="shared" si="27"/>
        <v>0</v>
      </c>
      <c r="L176" s="396"/>
      <c r="M176" s="397"/>
      <c r="N176" s="398"/>
      <c r="O176" s="91" t="str">
        <f t="shared" si="26"/>
        <v/>
      </c>
      <c r="P176" s="22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222"/>
      <c r="F177" s="399"/>
      <c r="G177" s="399"/>
      <c r="H177" s="38"/>
      <c r="I177" s="39"/>
      <c r="J177" s="39"/>
      <c r="K177" s="231">
        <f t="shared" si="27"/>
        <v>0</v>
      </c>
      <c r="L177" s="396"/>
      <c r="M177" s="397"/>
      <c r="N177" s="398"/>
      <c r="O177" s="91" t="str">
        <f t="shared" si="26"/>
        <v/>
      </c>
      <c r="P177" s="22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222"/>
      <c r="F178" s="399"/>
      <c r="G178" s="399"/>
      <c r="H178" s="38"/>
      <c r="I178" s="39"/>
      <c r="J178" s="39"/>
      <c r="K178" s="231">
        <f t="shared" si="27"/>
        <v>0</v>
      </c>
      <c r="L178" s="396"/>
      <c r="M178" s="397"/>
      <c r="N178" s="398"/>
      <c r="O178" s="91" t="str">
        <f t="shared" si="26"/>
        <v/>
      </c>
      <c r="P178" s="22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222"/>
      <c r="F179" s="399"/>
      <c r="G179" s="399"/>
      <c r="H179" s="38"/>
      <c r="I179" s="39"/>
      <c r="J179" s="39"/>
      <c r="K179" s="231">
        <f t="shared" si="27"/>
        <v>0</v>
      </c>
      <c r="L179" s="396"/>
      <c r="M179" s="397"/>
      <c r="N179" s="398"/>
      <c r="O179" s="91" t="str">
        <f t="shared" si="26"/>
        <v/>
      </c>
      <c r="P179" s="22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231">
        <f t="shared" si="27"/>
        <v>0</v>
      </c>
      <c r="L180" s="396"/>
      <c r="M180" s="397"/>
      <c r="N180" s="398"/>
      <c r="O180" s="91" t="str">
        <f t="shared" si="26"/>
        <v/>
      </c>
      <c r="P180" s="22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231">
        <f t="shared" si="27"/>
        <v>0</v>
      </c>
      <c r="L181" s="396"/>
      <c r="M181" s="397"/>
      <c r="N181" s="398"/>
      <c r="O181" s="91" t="str">
        <f t="shared" si="26"/>
        <v/>
      </c>
      <c r="P181" s="22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231">
        <f t="shared" si="27"/>
        <v>0</v>
      </c>
      <c r="L182" s="396"/>
      <c r="M182" s="397"/>
      <c r="N182" s="398"/>
      <c r="O182" s="91" t="str">
        <f t="shared" si="26"/>
        <v/>
      </c>
      <c r="P182" s="22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231">
        <f t="shared" si="27"/>
        <v>0</v>
      </c>
      <c r="L183" s="396"/>
      <c r="M183" s="397"/>
      <c r="N183" s="398"/>
      <c r="O183" s="91" t="str">
        <f t="shared" si="26"/>
        <v/>
      </c>
      <c r="P183" s="22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22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221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22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222"/>
      <c r="F186" s="394"/>
      <c r="G186" s="395"/>
      <c r="H186" s="38"/>
      <c r="I186" s="39"/>
      <c r="J186" s="39"/>
      <c r="K186" s="231">
        <f t="shared" si="27"/>
        <v>0</v>
      </c>
      <c r="L186" s="396"/>
      <c r="M186" s="397"/>
      <c r="N186" s="398"/>
      <c r="O186" s="91" t="str">
        <f t="shared" si="26"/>
        <v/>
      </c>
      <c r="P186" s="22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22"/>
      <c r="F187" s="399"/>
      <c r="G187" s="399"/>
      <c r="H187" s="38"/>
      <c r="I187" s="39"/>
      <c r="J187" s="39"/>
      <c r="K187" s="231">
        <f t="shared" si="27"/>
        <v>0</v>
      </c>
      <c r="L187" s="396"/>
      <c r="M187" s="397"/>
      <c r="N187" s="398"/>
      <c r="O187" s="91" t="str">
        <f t="shared" si="26"/>
        <v/>
      </c>
      <c r="P187" s="22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222"/>
      <c r="F188" s="399"/>
      <c r="G188" s="399"/>
      <c r="H188" s="38"/>
      <c r="I188" s="39"/>
      <c r="J188" s="39"/>
      <c r="K188" s="231">
        <f t="shared" si="27"/>
        <v>0</v>
      </c>
      <c r="L188" s="396"/>
      <c r="M188" s="397"/>
      <c r="N188" s="398"/>
      <c r="O188" s="91" t="str">
        <f t="shared" si="26"/>
        <v/>
      </c>
      <c r="P188" s="22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222"/>
      <c r="F189" s="399"/>
      <c r="G189" s="399"/>
      <c r="H189" s="38"/>
      <c r="I189" s="39"/>
      <c r="J189" s="39"/>
      <c r="K189" s="231">
        <f t="shared" si="27"/>
        <v>0</v>
      </c>
      <c r="L189" s="396"/>
      <c r="M189" s="397"/>
      <c r="N189" s="398"/>
      <c r="O189" s="91" t="str">
        <f t="shared" si="26"/>
        <v/>
      </c>
      <c r="P189" s="22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222"/>
      <c r="F190" s="399"/>
      <c r="G190" s="399"/>
      <c r="H190" s="38"/>
      <c r="I190" s="39"/>
      <c r="J190" s="39"/>
      <c r="K190" s="231">
        <f t="shared" si="27"/>
        <v>0</v>
      </c>
      <c r="L190" s="396"/>
      <c r="M190" s="397"/>
      <c r="N190" s="398"/>
      <c r="O190" s="91" t="str">
        <f t="shared" si="26"/>
        <v/>
      </c>
      <c r="P190" s="22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231">
        <f t="shared" si="27"/>
        <v>0</v>
      </c>
      <c r="L191" s="396"/>
      <c r="M191" s="397"/>
      <c r="N191" s="398"/>
      <c r="O191" s="91" t="str">
        <f t="shared" si="26"/>
        <v/>
      </c>
      <c r="P191" s="22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231">
        <f t="shared" si="27"/>
        <v>0</v>
      </c>
      <c r="L192" s="396"/>
      <c r="M192" s="397"/>
      <c r="N192" s="398"/>
      <c r="O192" s="91" t="str">
        <f t="shared" si="26"/>
        <v/>
      </c>
      <c r="P192" s="22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231">
        <f t="shared" si="27"/>
        <v>0</v>
      </c>
      <c r="L193" s="396"/>
      <c r="M193" s="397"/>
      <c r="N193" s="398"/>
      <c r="O193" s="91" t="str">
        <f t="shared" si="26"/>
        <v/>
      </c>
      <c r="P193" s="22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231">
        <f t="shared" si="27"/>
        <v>0</v>
      </c>
      <c r="L194" s="396"/>
      <c r="M194" s="397"/>
      <c r="N194" s="398"/>
      <c r="O194" s="91" t="str">
        <f t="shared" si="26"/>
        <v/>
      </c>
      <c r="P194" s="22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22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221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22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222"/>
      <c r="F197" s="394"/>
      <c r="G197" s="395"/>
      <c r="H197" s="38"/>
      <c r="I197" s="39"/>
      <c r="J197" s="39"/>
      <c r="K197" s="231">
        <f t="shared" si="27"/>
        <v>0</v>
      </c>
      <c r="L197" s="396"/>
      <c r="M197" s="397"/>
      <c r="N197" s="398"/>
      <c r="O197" s="91" t="str">
        <f t="shared" si="26"/>
        <v/>
      </c>
      <c r="P197" s="22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22"/>
      <c r="F198" s="399"/>
      <c r="G198" s="399"/>
      <c r="H198" s="38"/>
      <c r="I198" s="39"/>
      <c r="J198" s="39"/>
      <c r="K198" s="231">
        <f t="shared" si="27"/>
        <v>0</v>
      </c>
      <c r="L198" s="396"/>
      <c r="M198" s="397"/>
      <c r="N198" s="398"/>
      <c r="O198" s="91" t="str">
        <f t="shared" si="26"/>
        <v/>
      </c>
      <c r="P198" s="22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222"/>
      <c r="F199" s="399"/>
      <c r="G199" s="399"/>
      <c r="H199" s="38"/>
      <c r="I199" s="39"/>
      <c r="J199" s="39"/>
      <c r="K199" s="231">
        <f t="shared" si="27"/>
        <v>0</v>
      </c>
      <c r="L199" s="396"/>
      <c r="M199" s="397"/>
      <c r="N199" s="398"/>
      <c r="O199" s="91" t="str">
        <f t="shared" si="26"/>
        <v/>
      </c>
      <c r="P199" s="22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222"/>
      <c r="F200" s="399"/>
      <c r="G200" s="399"/>
      <c r="H200" s="38"/>
      <c r="I200" s="39"/>
      <c r="J200" s="39"/>
      <c r="K200" s="231">
        <f t="shared" si="27"/>
        <v>0</v>
      </c>
      <c r="L200" s="396"/>
      <c r="M200" s="397"/>
      <c r="N200" s="398"/>
      <c r="O200" s="91" t="str">
        <f t="shared" si="26"/>
        <v/>
      </c>
      <c r="P200" s="22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222"/>
      <c r="F201" s="399"/>
      <c r="G201" s="399"/>
      <c r="H201" s="38"/>
      <c r="I201" s="39"/>
      <c r="J201" s="39"/>
      <c r="K201" s="231">
        <f t="shared" si="27"/>
        <v>0</v>
      </c>
      <c r="L201" s="396"/>
      <c r="M201" s="397"/>
      <c r="N201" s="398"/>
      <c r="O201" s="91" t="str">
        <f t="shared" si="26"/>
        <v/>
      </c>
      <c r="P201" s="22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231">
        <f t="shared" si="27"/>
        <v>0</v>
      </c>
      <c r="L202" s="396"/>
      <c r="M202" s="397"/>
      <c r="N202" s="398"/>
      <c r="O202" s="91" t="str">
        <f t="shared" si="26"/>
        <v/>
      </c>
      <c r="P202" s="22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231">
        <f t="shared" si="27"/>
        <v>0</v>
      </c>
      <c r="L203" s="396"/>
      <c r="M203" s="397"/>
      <c r="N203" s="398"/>
      <c r="O203" s="91" t="str">
        <f t="shared" si="26"/>
        <v/>
      </c>
      <c r="P203" s="22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231">
        <f t="shared" si="27"/>
        <v>0</v>
      </c>
      <c r="L204" s="396"/>
      <c r="M204" s="397"/>
      <c r="N204" s="398"/>
      <c r="O204" s="91" t="str">
        <f t="shared" si="26"/>
        <v/>
      </c>
      <c r="P204" s="22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231">
        <f t="shared" si="27"/>
        <v>0</v>
      </c>
      <c r="L205" s="396"/>
      <c r="M205" s="397"/>
      <c r="N205" s="398"/>
      <c r="O205" s="91" t="str">
        <f t="shared" si="26"/>
        <v/>
      </c>
      <c r="P205" s="22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223" t="str">
        <f t="shared" si="26"/>
        <v/>
      </c>
      <c r="P206" s="22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22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22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22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22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22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22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22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22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22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22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22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22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22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22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22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22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22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22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22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22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22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22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199.9999999999998</v>
      </c>
      <c r="T229" s="88">
        <f t="shared" si="45"/>
        <v>0</v>
      </c>
      <c r="U229" s="88">
        <f t="shared" si="45"/>
        <v>65.000000000000256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265.00000000000006</v>
      </c>
      <c r="AB229" s="35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323" priority="6" stopIfTrue="1">
      <formula>LEN(TRIM(A37))=0</formula>
    </cfRule>
  </conditionalFormatting>
  <conditionalFormatting sqref="A152:F157">
    <cfRule type="containsBlanks" dxfId="322" priority="14" stopIfTrue="1">
      <formula>LEN(TRIM(A152))=0</formula>
    </cfRule>
  </conditionalFormatting>
  <conditionalFormatting sqref="B21:C32">
    <cfRule type="containsBlanks" dxfId="321" priority="4" stopIfTrue="1">
      <formula>LEN(TRIM(B21))=0</formula>
    </cfRule>
  </conditionalFormatting>
  <conditionalFormatting sqref="B136:C147">
    <cfRule type="containsBlanks" dxfId="320" priority="33" stopIfTrue="1">
      <formula>LEN(TRIM(B136))=0</formula>
    </cfRule>
  </conditionalFormatting>
  <conditionalFormatting sqref="D47:E56">
    <cfRule type="containsBlanks" dxfId="319" priority="16" stopIfTrue="1">
      <formula>LEN(TRIM(D47))=0</formula>
    </cfRule>
  </conditionalFormatting>
  <conditionalFormatting sqref="D169:F170">
    <cfRule type="containsBlanks" dxfId="318" priority="31" stopIfTrue="1">
      <formula>LEN(TRIM(D169))=0</formula>
    </cfRule>
  </conditionalFormatting>
  <conditionalFormatting sqref="D59:G65 D66:F67 D68:J69">
    <cfRule type="containsBlanks" dxfId="317" priority="38" stopIfTrue="1">
      <formula>LEN(TRIM(D59))=0</formula>
    </cfRule>
  </conditionalFormatting>
  <conditionalFormatting sqref="D70:G76 D77:F78 D79:J80">
    <cfRule type="containsBlanks" dxfId="316" priority="37" stopIfTrue="1">
      <formula>LEN(TRIM(D70))=0</formula>
    </cfRule>
  </conditionalFormatting>
  <conditionalFormatting sqref="D81:G87 D88:F89 D90:J91">
    <cfRule type="containsBlanks" dxfId="315" priority="36" stopIfTrue="1">
      <formula>LEN(TRIM(D81))=0</formula>
    </cfRule>
  </conditionalFormatting>
  <conditionalFormatting sqref="D162:G168">
    <cfRule type="containsBlanks" dxfId="314" priority="13" stopIfTrue="1">
      <formula>LEN(TRIM(D162))=0</formula>
    </cfRule>
  </conditionalFormatting>
  <conditionalFormatting sqref="D171:G180 D181:F182">
    <cfRule type="containsBlanks" dxfId="313" priority="30" stopIfTrue="1">
      <formula>LEN(TRIM(D171))=0</formula>
    </cfRule>
  </conditionalFormatting>
  <conditionalFormatting sqref="D183:G191 D192:F193">
    <cfRule type="containsBlanks" dxfId="312" priority="29" stopIfTrue="1">
      <formula>LEN(TRIM(D183))=0</formula>
    </cfRule>
  </conditionalFormatting>
  <conditionalFormatting sqref="D194:G202 D203:F204 D205:J206">
    <cfRule type="containsBlanks" dxfId="311" priority="28" stopIfTrue="1">
      <formula>LEN(TRIM(D194))=0</formula>
    </cfRule>
  </conditionalFormatting>
  <conditionalFormatting sqref="D57:J58">
    <cfRule type="containsBlanks" dxfId="310" priority="39" stopIfTrue="1">
      <formula>LEN(TRIM(D57))=0</formula>
    </cfRule>
  </conditionalFormatting>
  <conditionalFormatting sqref="E21:E32">
    <cfRule type="containsBlanks" dxfId="309" priority="5" stopIfTrue="1">
      <formula>LEN(TRIM(E21))=0</formula>
    </cfRule>
  </conditionalFormatting>
  <conditionalFormatting sqref="E136:E147">
    <cfRule type="containsBlanks" dxfId="308" priority="32" stopIfTrue="1">
      <formula>LEN(TRIM(E136))=0</formula>
    </cfRule>
  </conditionalFormatting>
  <conditionalFormatting sqref="F54:F55 H54:J55 F56:J56">
    <cfRule type="containsBlanks" dxfId="307" priority="3" stopIfTrue="1">
      <formula>LEN(TRIM(F54))=0</formula>
    </cfRule>
  </conditionalFormatting>
  <conditionalFormatting sqref="F5:H13">
    <cfRule type="containsBlanks" dxfId="306" priority="8" stopIfTrue="1">
      <formula>LEN(TRIM(F5))=0</formula>
    </cfRule>
  </conditionalFormatting>
  <conditionalFormatting sqref="F120:H128">
    <cfRule type="containsBlanks" dxfId="305" priority="10" stopIfTrue="1">
      <formula>LEN(TRIM(F120))=0</formula>
    </cfRule>
  </conditionalFormatting>
  <conditionalFormatting sqref="F47:J53">
    <cfRule type="containsBlanks" dxfId="304" priority="2" stopIfTrue="1">
      <formula>LEN(TRIM(F47))=0</formula>
    </cfRule>
  </conditionalFormatting>
  <conditionalFormatting sqref="G38:G42">
    <cfRule type="containsBlanks" dxfId="303" priority="21" stopIfTrue="1">
      <formula>LEN(TRIM(G38))=0</formula>
    </cfRule>
  </conditionalFormatting>
  <conditionalFormatting sqref="H59:J67">
    <cfRule type="containsBlanks" dxfId="302" priority="24" stopIfTrue="1">
      <formula>LEN(TRIM(H59))=0</formula>
    </cfRule>
  </conditionalFormatting>
  <conditionalFormatting sqref="H70:J78">
    <cfRule type="containsBlanks" dxfId="301" priority="23" stopIfTrue="1">
      <formula>LEN(TRIM(H70))=0</formula>
    </cfRule>
  </conditionalFormatting>
  <conditionalFormatting sqref="H81:J89">
    <cfRule type="containsBlanks" dxfId="300" priority="22" stopIfTrue="1">
      <formula>LEN(TRIM(H81))=0</formula>
    </cfRule>
  </conditionalFormatting>
  <conditionalFormatting sqref="H162:J204">
    <cfRule type="containsBlanks" dxfId="299" priority="11" stopIfTrue="1">
      <formula>LEN(TRIM(H162))=0</formula>
    </cfRule>
  </conditionalFormatting>
  <conditionalFormatting sqref="K5:L9 K10:K13">
    <cfRule type="containsBlanks" dxfId="298" priority="7" stopIfTrue="1">
      <formula>LEN(TRIM(K5))=0</formula>
    </cfRule>
  </conditionalFormatting>
  <conditionalFormatting sqref="K120:L124 K125:K128">
    <cfRule type="containsBlanks" dxfId="297" priority="9" stopIfTrue="1">
      <formula>LEN(TRIM(K120))=0</formula>
    </cfRule>
  </conditionalFormatting>
  <conditionalFormatting sqref="L47:L91">
    <cfRule type="containsBlanks" dxfId="296" priority="1" stopIfTrue="1">
      <formula>LEN(TRIM(L47))=0</formula>
    </cfRule>
  </conditionalFormatting>
  <conditionalFormatting sqref="L162:L206">
    <cfRule type="containsBlanks" dxfId="295" priority="12" stopIfTrue="1">
      <formula>LEN(TRIM(L162))=0</formula>
    </cfRule>
  </conditionalFormatting>
  <conditionalFormatting sqref="O163:O228">
    <cfRule type="containsBlanks" dxfId="294" priority="25" stopIfTrue="1">
      <formula>LEN(TRIM(O163))=0</formula>
    </cfRule>
  </conditionalFormatting>
  <conditionalFormatting sqref="O47:Q51 O52:O113">
    <cfRule type="containsBlanks" dxfId="293" priority="35" stopIfTrue="1">
      <formula>LEN(TRIM(O47))=0</formula>
    </cfRule>
  </conditionalFormatting>
  <conditionalFormatting sqref="O162:Q162">
    <cfRule type="containsBlanks" dxfId="292" priority="27" stopIfTrue="1">
      <formula>LEN(TRIM(O162))=0</formula>
    </cfRule>
  </conditionalFormatting>
  <conditionalFormatting sqref="P52:Q91">
    <cfRule type="containsBlanks" dxfId="291" priority="34" stopIfTrue="1">
      <formula>LEN(TRIM(P52))=0</formula>
    </cfRule>
  </conditionalFormatting>
  <conditionalFormatting sqref="P163:Q206">
    <cfRule type="containsBlanks" dxfId="290" priority="26" stopIfTrue="1">
      <formula>LEN(TRIM(P163))=0</formula>
    </cfRule>
  </conditionalFormatting>
  <dataValidations count="3">
    <dataValidation type="list" showInputMessage="1" showErrorMessage="1" sqref="H162:H164 H47:H49" xr:uid="{FDE6A970-81C2-4E62-A348-530D784634DA}">
      <formula1>$V$3:$V$13</formula1>
    </dataValidation>
    <dataValidation type="list" showInputMessage="1" showErrorMessage="1" sqref="H68:H69 H79:H80 H90:H91 H101:H102 H112:H113 H216:H217 H227:H228 H205:H206 H183:H184 H194:H195" xr:uid="{16D59F70-F50C-42CC-8803-8DFDEFC3F178}">
      <formula1>$V$3:$V$5</formula1>
    </dataValidation>
    <dataValidation type="list" showInputMessage="1" showErrorMessage="1" sqref="H218:H226 H185:H193 H165:H182 H196:H204 H103:H111 H81:H89 H70:H78 H92:H100 H207:H215 H50:H67" xr:uid="{AE5118D5-9951-4F62-91FF-D0B98A70D2AD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CB18-3166-46FE-973B-7307620B9C56}">
  <sheetPr codeName="Лист23">
    <outlinePr summaryBelow="0"/>
    <pageSetUpPr fitToPage="1"/>
  </sheetPr>
  <dimension ref="A1:AB229"/>
  <sheetViews>
    <sheetView topLeftCell="A122" zoomScale="70" zoomScaleNormal="70" workbookViewId="0">
      <selection activeCell="J170" sqref="J170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10"/>
      <c r="S1" s="210"/>
      <c r="T1" s="210"/>
      <c r="U1" s="210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11"/>
      <c r="S2" s="211"/>
      <c r="T2" s="211"/>
      <c r="U2" s="211"/>
    </row>
    <row r="3" spans="1:24" ht="18">
      <c r="A3" s="444" t="s">
        <v>89</v>
      </c>
      <c r="B3" s="445"/>
      <c r="C3" s="445"/>
      <c r="D3" s="445"/>
      <c r="E3" s="446"/>
      <c r="F3" s="226" t="s">
        <v>69</v>
      </c>
      <c r="G3" s="227">
        <f>SUM(J21:J32)+SUM(J136:J147)</f>
        <v>64811.666666666686</v>
      </c>
      <c r="H3" s="227">
        <f>SUM(K21:K32)+SUM(K136:K147)</f>
        <v>63342</v>
      </c>
      <c r="I3" s="228" t="s">
        <v>56</v>
      </c>
      <c r="J3" s="229">
        <v>3700</v>
      </c>
      <c r="K3" s="230" t="s">
        <v>63</v>
      </c>
      <c r="L3" s="230">
        <v>720</v>
      </c>
      <c r="V3" s="63" t="s">
        <v>45</v>
      </c>
    </row>
    <row r="4" spans="1:24" ht="20.25" customHeight="1">
      <c r="A4" s="434" t="s">
        <v>8</v>
      </c>
      <c r="B4" s="434"/>
      <c r="C4" s="434"/>
      <c r="D4" s="434"/>
      <c r="E4" s="434"/>
      <c r="F4" s="434" t="s">
        <v>34</v>
      </c>
      <c r="G4" s="434"/>
      <c r="H4" s="434"/>
      <c r="I4" s="434" t="s">
        <v>9</v>
      </c>
      <c r="J4" s="434"/>
      <c r="K4" s="434" t="s">
        <v>16</v>
      </c>
      <c r="L4" s="434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4.25">
      <c r="A5" s="435" t="s">
        <v>71</v>
      </c>
      <c r="B5" s="436"/>
      <c r="C5" s="436"/>
      <c r="D5" s="436"/>
      <c r="E5" s="436"/>
      <c r="F5" s="433" t="s">
        <v>111</v>
      </c>
      <c r="G5" s="433"/>
      <c r="H5" s="433"/>
      <c r="I5" s="432" t="s">
        <v>421</v>
      </c>
      <c r="J5" s="432" t="s">
        <v>421</v>
      </c>
      <c r="K5" s="433" t="s">
        <v>456</v>
      </c>
      <c r="L5" s="433"/>
      <c r="N5" s="275"/>
      <c r="O5" s="277" t="s">
        <v>29</v>
      </c>
      <c r="P5" s="278"/>
      <c r="Q5" s="278"/>
      <c r="R5" s="212"/>
      <c r="S5" s="212"/>
      <c r="T5" s="212"/>
      <c r="U5" s="212"/>
      <c r="V5" s="63" t="s">
        <v>46</v>
      </c>
      <c r="X5" s="23"/>
    </row>
    <row r="6" spans="1:24" ht="14.25">
      <c r="A6" s="435" t="s">
        <v>7</v>
      </c>
      <c r="B6" s="436"/>
      <c r="C6" s="436"/>
      <c r="D6" s="436"/>
      <c r="E6" s="442"/>
      <c r="F6" s="433" t="s">
        <v>112</v>
      </c>
      <c r="G6" s="433"/>
      <c r="H6" s="433"/>
      <c r="I6" s="432" t="s">
        <v>422</v>
      </c>
      <c r="J6" s="432" t="s">
        <v>422</v>
      </c>
      <c r="K6" s="433" t="s">
        <v>116</v>
      </c>
      <c r="L6" s="433"/>
      <c r="N6" s="276"/>
      <c r="O6" s="279"/>
      <c r="P6" s="280"/>
      <c r="Q6" s="280"/>
      <c r="R6" s="213"/>
      <c r="S6" s="213"/>
      <c r="T6" s="213"/>
      <c r="U6" s="213"/>
      <c r="V6" s="63" t="s">
        <v>52</v>
      </c>
      <c r="X6" s="23"/>
    </row>
    <row r="7" spans="1:24" ht="16.5" customHeight="1">
      <c r="A7" s="432" t="s">
        <v>55</v>
      </c>
      <c r="B7" s="432"/>
      <c r="C7" s="432"/>
      <c r="D7" s="432"/>
      <c r="E7" s="443"/>
      <c r="F7" s="433" t="s">
        <v>455</v>
      </c>
      <c r="G7" s="433"/>
      <c r="H7" s="433"/>
      <c r="I7" s="432" t="s">
        <v>423</v>
      </c>
      <c r="J7" s="432" t="s">
        <v>423</v>
      </c>
      <c r="K7" s="433" t="s">
        <v>270</v>
      </c>
      <c r="L7" s="433"/>
      <c r="N7" s="294"/>
      <c r="O7" s="277" t="s">
        <v>30</v>
      </c>
      <c r="P7" s="278"/>
      <c r="Q7" s="296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2"/>
      <c r="B8" s="432"/>
      <c r="C8" s="432"/>
      <c r="D8" s="432"/>
      <c r="E8" s="432"/>
      <c r="F8" s="433"/>
      <c r="G8" s="433"/>
      <c r="H8" s="433"/>
      <c r="I8" s="432" t="s">
        <v>424</v>
      </c>
      <c r="J8" s="432" t="s">
        <v>424</v>
      </c>
      <c r="K8" s="433" t="s">
        <v>460</v>
      </c>
      <c r="L8" s="433"/>
      <c r="N8" s="295"/>
      <c r="O8" s="297"/>
      <c r="P8" s="298"/>
      <c r="Q8" s="299"/>
      <c r="R8" s="218"/>
      <c r="S8" s="218"/>
      <c r="T8" s="218"/>
      <c r="U8" s="218"/>
      <c r="V8" s="63" t="s">
        <v>49</v>
      </c>
      <c r="X8" s="23"/>
    </row>
    <row r="9" spans="1:24" ht="14.25">
      <c r="A9" s="432"/>
      <c r="B9" s="432"/>
      <c r="C9" s="432"/>
      <c r="D9" s="432"/>
      <c r="E9" s="432"/>
      <c r="F9" s="433"/>
      <c r="G9" s="433"/>
      <c r="H9" s="433"/>
      <c r="I9" s="432" t="s">
        <v>425</v>
      </c>
      <c r="J9" s="432" t="s">
        <v>425</v>
      </c>
      <c r="K9" s="433" t="s">
        <v>457</v>
      </c>
      <c r="L9" s="433"/>
      <c r="N9" s="293"/>
      <c r="O9" s="293"/>
      <c r="P9" s="303"/>
      <c r="Q9" s="303"/>
      <c r="R9" s="219"/>
      <c r="S9" s="219"/>
      <c r="T9" s="219"/>
      <c r="U9" s="219"/>
      <c r="V9" s="63" t="s">
        <v>50</v>
      </c>
      <c r="X9" s="23"/>
    </row>
    <row r="10" spans="1:24" ht="14.25">
      <c r="A10" s="432"/>
      <c r="B10" s="432"/>
      <c r="C10" s="432"/>
      <c r="D10" s="432"/>
      <c r="E10" s="432"/>
      <c r="F10" s="433"/>
      <c r="G10" s="433"/>
      <c r="H10" s="433"/>
      <c r="I10" s="432" t="s">
        <v>425</v>
      </c>
      <c r="J10" s="432" t="s">
        <v>425</v>
      </c>
      <c r="K10" s="440" t="s">
        <v>459</v>
      </c>
      <c r="L10" s="441"/>
      <c r="N10" s="216"/>
      <c r="O10" s="216"/>
      <c r="P10" s="219"/>
      <c r="Q10" s="219"/>
      <c r="R10" s="219"/>
      <c r="S10" s="219"/>
      <c r="T10" s="219"/>
      <c r="U10" s="219"/>
      <c r="V10" s="63"/>
      <c r="X10" s="23"/>
    </row>
    <row r="11" spans="1:24" ht="14.25">
      <c r="A11" s="432"/>
      <c r="B11" s="432"/>
      <c r="C11" s="432"/>
      <c r="D11" s="432"/>
      <c r="E11" s="432"/>
      <c r="F11" s="433"/>
      <c r="G11" s="433"/>
      <c r="H11" s="433"/>
      <c r="I11" s="432"/>
      <c r="J11" s="432"/>
      <c r="K11" s="440"/>
      <c r="L11" s="441"/>
      <c r="N11" s="216"/>
      <c r="O11" s="216"/>
      <c r="P11" s="219"/>
      <c r="Q11" s="219"/>
      <c r="R11" s="219"/>
      <c r="S11" s="219"/>
      <c r="T11" s="219"/>
      <c r="U11" s="219"/>
      <c r="V11" s="63"/>
      <c r="X11" s="23"/>
    </row>
    <row r="12" spans="1:24" ht="14.25">
      <c r="A12" s="432"/>
      <c r="B12" s="432"/>
      <c r="C12" s="432"/>
      <c r="D12" s="432"/>
      <c r="E12" s="432"/>
      <c r="F12" s="433"/>
      <c r="G12" s="433"/>
      <c r="H12" s="433"/>
      <c r="I12" s="432"/>
      <c r="J12" s="432"/>
      <c r="K12" s="440"/>
      <c r="L12" s="441"/>
      <c r="N12" s="216"/>
      <c r="O12" s="216"/>
      <c r="P12" s="219"/>
      <c r="Q12" s="219"/>
      <c r="R12" s="219"/>
      <c r="S12" s="219"/>
      <c r="T12" s="219"/>
      <c r="U12" s="219"/>
      <c r="V12" s="63"/>
      <c r="X12" s="23"/>
    </row>
    <row r="13" spans="1:24" ht="14.25">
      <c r="A13" s="432"/>
      <c r="B13" s="432"/>
      <c r="C13" s="432"/>
      <c r="D13" s="432"/>
      <c r="E13" s="432"/>
      <c r="F13" s="433"/>
      <c r="G13" s="433"/>
      <c r="H13" s="433"/>
      <c r="I13" s="432"/>
      <c r="J13" s="432"/>
      <c r="K13" s="440"/>
      <c r="L13" s="441"/>
      <c r="N13" s="216"/>
      <c r="O13" s="216"/>
      <c r="P13" s="219"/>
      <c r="Q13" s="219"/>
      <c r="R13" s="219"/>
      <c r="S13" s="219"/>
      <c r="T13" s="219"/>
      <c r="U13" s="219"/>
      <c r="V13" s="63"/>
      <c r="X13" s="23"/>
    </row>
    <row r="14" spans="1:24" ht="18.75" customHeight="1" thickBot="1">
      <c r="A14" s="437" t="s">
        <v>33</v>
      </c>
      <c r="B14" s="438"/>
      <c r="C14" s="438"/>
      <c r="D14" s="438"/>
      <c r="E14" s="438"/>
      <c r="F14" s="438"/>
      <c r="G14" s="438"/>
      <c r="H14" s="438"/>
      <c r="I14" s="438"/>
      <c r="J14" s="438"/>
      <c r="K14" s="438"/>
      <c r="L14" s="439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122.99999999999997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122.99999999999997</v>
      </c>
      <c r="X19" s="219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5" t="s">
        <v>18</v>
      </c>
      <c r="O20" s="21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19"/>
    </row>
    <row r="21" spans="1:24" ht="17.25" customHeight="1">
      <c r="A21" s="307" t="str">
        <f>A37</f>
        <v>нектар морковь гранде 0,75</v>
      </c>
      <c r="B21" s="326">
        <v>0.33333333333333331</v>
      </c>
      <c r="C21" s="326">
        <v>0.83333333333333337</v>
      </c>
      <c r="D21" s="322">
        <f>(C21-B21+(C21&lt;B21))*24*60</f>
        <v>720</v>
      </c>
      <c r="E21" s="328">
        <v>3700</v>
      </c>
      <c r="F21" s="330">
        <f>IF(E21=0,0,(F37/J3*60))</f>
        <v>603.74594594594589</v>
      </c>
      <c r="G21" s="320">
        <f>IF($K21=0,0,(K21*100)/(D21*$J$3/60))</f>
        <v>83.853603603603602</v>
      </c>
      <c r="H21" s="330">
        <f>P19+P26</f>
        <v>122.99999999999997</v>
      </c>
      <c r="I21" s="320">
        <f>D21-F21-P27</f>
        <v>-20.745945945945806</v>
      </c>
      <c r="J21" s="322">
        <f>(D21-H21)/60*E21</f>
        <v>36815</v>
      </c>
      <c r="K21" s="324">
        <f>F37</f>
        <v>37231</v>
      </c>
      <c r="L21" s="66">
        <f>IF($K21=0,0,K21/J21)</f>
        <v>1.0112997419530083</v>
      </c>
      <c r="N21" s="215" t="s">
        <v>19</v>
      </c>
      <c r="O21" s="215"/>
      <c r="P21" s="70">
        <f>SUM(U46:U57)</f>
        <v>3.9999999999999858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3.9999999999999858</v>
      </c>
      <c r="W21" s="219"/>
      <c r="X21" s="219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416</v>
      </c>
      <c r="N22" s="215" t="s">
        <v>20</v>
      </c>
      <c r="O22" s="21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19"/>
      <c r="X22" s="219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215" t="s">
        <v>27</v>
      </c>
      <c r="O23" s="215"/>
      <c r="P23" s="70">
        <f>SUM(W46:W57)</f>
        <v>9.9999999999999645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9.9999999999999645</v>
      </c>
      <c r="W23" s="219"/>
      <c r="X23" s="219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220" t="s">
        <v>21</v>
      </c>
      <c r="O24" s="22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19"/>
      <c r="X24" s="219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220" t="s">
        <v>39</v>
      </c>
      <c r="O25" s="22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19"/>
      <c r="X25" s="219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19"/>
      <c r="X26" s="219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136.99999999999991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136.99999999999991</v>
      </c>
      <c r="W27" s="219"/>
      <c r="X27" s="219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219"/>
      <c r="X28" s="219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219"/>
      <c r="W29" s="219"/>
      <c r="X29" s="219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219"/>
      <c r="W30" s="219"/>
      <c r="X30" s="219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219"/>
      <c r="W31" s="219"/>
      <c r="X31" s="219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219"/>
      <c r="W32" s="219"/>
      <c r="X32" s="219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214" t="s">
        <v>90</v>
      </c>
      <c r="K33" s="168" t="s">
        <v>91</v>
      </c>
      <c r="L33" s="354">
        <f>IF($K34=0,0,K34/J34)</f>
        <v>1.0112997419530083</v>
      </c>
      <c r="N33" s="20"/>
      <c r="O33" s="20"/>
      <c r="P33" s="20"/>
      <c r="Q33" s="20"/>
      <c r="R33" s="20"/>
      <c r="S33" s="20"/>
      <c r="T33" s="20"/>
      <c r="U33" s="20"/>
      <c r="V33" s="219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36815</v>
      </c>
      <c r="K34" s="168">
        <f>K21+K23+K25+K27+K29+K31</f>
        <v>37231</v>
      </c>
      <c r="L34" s="355"/>
      <c r="M34" s="219"/>
      <c r="V34" s="219"/>
      <c r="W34" s="219"/>
      <c r="X34" s="219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219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219"/>
      <c r="W36" s="27"/>
      <c r="X36" s="27"/>
    </row>
    <row r="37" spans="1:28" ht="15.75" thickBot="1">
      <c r="A37" s="351" t="s">
        <v>458</v>
      </c>
      <c r="B37" s="352"/>
      <c r="C37" s="352"/>
      <c r="D37" s="352"/>
      <c r="E37" s="353"/>
      <c r="F37" s="15">
        <v>37231</v>
      </c>
      <c r="G37" s="146">
        <v>30996</v>
      </c>
      <c r="H37" s="1"/>
      <c r="I37" s="2"/>
      <c r="J37" s="3"/>
      <c r="K37" s="67">
        <f>G37</f>
        <v>30996</v>
      </c>
      <c r="L37" s="16"/>
      <c r="M37" s="28"/>
      <c r="V37" s="219"/>
      <c r="W37" s="219"/>
      <c r="X37" s="219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19"/>
      <c r="W38" s="219"/>
      <c r="X38" s="219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19"/>
      <c r="W39" s="219"/>
      <c r="X39" s="219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19"/>
      <c r="W40" s="219"/>
      <c r="X40" s="219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19"/>
      <c r="W41" s="219"/>
      <c r="X41" s="219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19"/>
      <c r="W42" s="219"/>
      <c r="X42" s="219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30996</v>
      </c>
      <c r="L43" s="76">
        <f>SUM(L38+L38)</f>
        <v>0</v>
      </c>
      <c r="M43" s="29"/>
      <c r="V43" s="219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 t="str">
        <f>A37</f>
        <v>нектар морковь гранде 0,75</v>
      </c>
      <c r="B47" s="77">
        <f>B21</f>
        <v>0.33333333333333331</v>
      </c>
      <c r="C47" s="77">
        <f>B47+1/24</f>
        <v>0.375</v>
      </c>
      <c r="D47" s="30"/>
      <c r="E47" s="221"/>
      <c r="F47" s="389" t="s">
        <v>121</v>
      </c>
      <c r="G47" s="390"/>
      <c r="H47" s="31" t="s">
        <v>45</v>
      </c>
      <c r="I47" s="32">
        <v>0.33333333333333331</v>
      </c>
      <c r="J47" s="32">
        <v>0.3979166666666667</v>
      </c>
      <c r="K47" s="83">
        <f>(J47-I47+(J47&lt;I47))*24*60</f>
        <v>93.000000000000071</v>
      </c>
      <c r="L47" s="391"/>
      <c r="M47" s="392"/>
      <c r="N47" s="393"/>
      <c r="O47" s="90" t="str">
        <f t="shared" ref="O47:O110" si="3">IF(H47=$V$5,$F$7,"")</f>
        <v/>
      </c>
      <c r="P47" s="221"/>
      <c r="Q47" s="34"/>
      <c r="R47" s="20"/>
      <c r="S47" s="87">
        <f>IF($H47="ПЛАНОВЫЕ",$K47,0)</f>
        <v>93.000000000000071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0.375</v>
      </c>
      <c r="C48" s="78">
        <f>B48+1/24</f>
        <v>0.41666666666666669</v>
      </c>
      <c r="D48" s="37"/>
      <c r="E48" s="222"/>
      <c r="F48" s="394" t="s">
        <v>124</v>
      </c>
      <c r="G48" s="395"/>
      <c r="H48" s="38" t="s">
        <v>48</v>
      </c>
      <c r="I48" s="39">
        <v>0.3979166666666667</v>
      </c>
      <c r="J48" s="39">
        <v>0.40486111111111112</v>
      </c>
      <c r="K48" s="231">
        <f t="shared" ref="K48:K111" si="4">(J48-I48+(J48&lt;I48))*24*60</f>
        <v>9.9999999999999645</v>
      </c>
      <c r="L48" s="396"/>
      <c r="M48" s="397"/>
      <c r="N48" s="398"/>
      <c r="O48" s="91" t="str">
        <f t="shared" si="3"/>
        <v/>
      </c>
      <c r="P48" s="22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9.9999999999999645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222"/>
      <c r="F49" s="399" t="s">
        <v>461</v>
      </c>
      <c r="G49" s="399"/>
      <c r="H49" s="38" t="s">
        <v>46</v>
      </c>
      <c r="I49" s="39">
        <v>0.40486111111111112</v>
      </c>
      <c r="J49" s="39">
        <v>0.40763888888888888</v>
      </c>
      <c r="K49" s="231">
        <f t="shared" si="4"/>
        <v>3.9999999999999858</v>
      </c>
      <c r="L49" s="396"/>
      <c r="M49" s="397"/>
      <c r="N49" s="398"/>
      <c r="O49" s="91" t="str">
        <f t="shared" si="3"/>
        <v>Касяненько</v>
      </c>
      <c r="P49" s="22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3.9999999999999858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0.45833333333333337</v>
      </c>
      <c r="C50" s="78">
        <f t="shared" si="14"/>
        <v>0.5</v>
      </c>
      <c r="D50" s="37"/>
      <c r="E50" s="222"/>
      <c r="F50" s="399" t="s">
        <v>409</v>
      </c>
      <c r="G50" s="399"/>
      <c r="H50" s="38" t="s">
        <v>45</v>
      </c>
      <c r="I50" s="39">
        <v>0.41736111111111113</v>
      </c>
      <c r="J50" s="39">
        <v>0.42430555555555555</v>
      </c>
      <c r="K50" s="231">
        <f t="shared" si="4"/>
        <v>9.9999999999999645</v>
      </c>
      <c r="L50" s="396"/>
      <c r="M50" s="397"/>
      <c r="N50" s="398"/>
      <c r="O50" s="91" t="str">
        <f t="shared" si="3"/>
        <v/>
      </c>
      <c r="P50" s="222"/>
      <c r="Q50" s="41"/>
      <c r="R50" s="20"/>
      <c r="S50" s="87">
        <f t="shared" si="5"/>
        <v>9.9999999999999645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222"/>
      <c r="F51" s="399" t="s">
        <v>153</v>
      </c>
      <c r="G51" s="399"/>
      <c r="H51" s="38" t="s">
        <v>45</v>
      </c>
      <c r="I51" s="39">
        <v>0.43194444444444446</v>
      </c>
      <c r="J51" s="39">
        <v>0.43888888888888888</v>
      </c>
      <c r="K51" s="231">
        <f t="shared" si="4"/>
        <v>9.9999999999999645</v>
      </c>
      <c r="L51" s="396"/>
      <c r="M51" s="397"/>
      <c r="N51" s="398"/>
      <c r="O51" s="91" t="str">
        <f t="shared" si="3"/>
        <v/>
      </c>
      <c r="P51" s="222"/>
      <c r="Q51" s="41"/>
      <c r="R51" s="20"/>
      <c r="S51" s="87">
        <f t="shared" si="5"/>
        <v>9.9999999999999645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222"/>
      <c r="F52" s="399" t="s">
        <v>403</v>
      </c>
      <c r="G52" s="399"/>
      <c r="H52" s="38" t="s">
        <v>45</v>
      </c>
      <c r="I52" s="39">
        <v>0.45902777777777781</v>
      </c>
      <c r="J52" s="39">
        <v>0.46597222222222223</v>
      </c>
      <c r="K52" s="231">
        <f t="shared" si="4"/>
        <v>9.9999999999999645</v>
      </c>
      <c r="L52" s="396"/>
      <c r="M52" s="397"/>
      <c r="N52" s="398"/>
      <c r="O52" s="91" t="str">
        <f t="shared" si="3"/>
        <v/>
      </c>
      <c r="P52" s="222"/>
      <c r="Q52" s="41"/>
      <c r="R52" s="20"/>
      <c r="S52" s="87">
        <f t="shared" si="5"/>
        <v>9.9999999999999645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/>
      <c r="G53" s="399"/>
      <c r="H53" s="38"/>
      <c r="I53" s="39"/>
      <c r="J53" s="39"/>
      <c r="K53" s="231">
        <f t="shared" si="4"/>
        <v>0</v>
      </c>
      <c r="L53" s="396"/>
      <c r="M53" s="397"/>
      <c r="N53" s="398"/>
      <c r="O53" s="91" t="str">
        <f t="shared" si="3"/>
        <v/>
      </c>
      <c r="P53" s="22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4"/>
      <c r="G54" s="395"/>
      <c r="H54" s="38"/>
      <c r="I54" s="39"/>
      <c r="J54" s="39"/>
      <c r="K54" s="231">
        <f t="shared" si="4"/>
        <v>0</v>
      </c>
      <c r="L54" s="396"/>
      <c r="M54" s="397"/>
      <c r="N54" s="398"/>
      <c r="O54" s="91" t="str">
        <f t="shared" si="3"/>
        <v/>
      </c>
      <c r="P54" s="22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4"/>
      <c r="G55" s="395"/>
      <c r="H55" s="38"/>
      <c r="I55" s="39"/>
      <c r="J55" s="39"/>
      <c r="K55" s="231">
        <f t="shared" si="4"/>
        <v>0</v>
      </c>
      <c r="L55" s="396"/>
      <c r="M55" s="397"/>
      <c r="N55" s="398"/>
      <c r="O55" s="91" t="str">
        <f t="shared" si="3"/>
        <v/>
      </c>
      <c r="P55" s="22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/>
      <c r="G56" s="399"/>
      <c r="H56" s="38"/>
      <c r="I56" s="39"/>
      <c r="J56" s="39"/>
      <c r="K56" s="231">
        <f t="shared" si="4"/>
        <v>0</v>
      </c>
      <c r="L56" s="396"/>
      <c r="M56" s="397"/>
      <c r="N56" s="398"/>
      <c r="O56" s="91" t="str">
        <f t="shared" si="3"/>
        <v/>
      </c>
      <c r="P56" s="22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231">
        <f t="shared" si="4"/>
        <v>0</v>
      </c>
      <c r="L57" s="396"/>
      <c r="M57" s="397"/>
      <c r="N57" s="398"/>
      <c r="O57" s="91" t="str">
        <f t="shared" si="3"/>
        <v/>
      </c>
      <c r="P57" s="22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222" t="str">
        <f t="shared" si="3"/>
        <v/>
      </c>
      <c r="P58" s="22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221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22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222"/>
      <c r="F60" s="394"/>
      <c r="G60" s="395"/>
      <c r="H60" s="38"/>
      <c r="I60" s="39"/>
      <c r="J60" s="39"/>
      <c r="K60" s="231">
        <f t="shared" si="4"/>
        <v>0</v>
      </c>
      <c r="L60" s="396"/>
      <c r="M60" s="397"/>
      <c r="N60" s="398"/>
      <c r="O60" s="91" t="str">
        <f t="shared" si="3"/>
        <v/>
      </c>
      <c r="P60" s="22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22"/>
      <c r="F61" s="399"/>
      <c r="G61" s="399"/>
      <c r="H61" s="38"/>
      <c r="I61" s="39"/>
      <c r="J61" s="39"/>
      <c r="K61" s="231">
        <f t="shared" si="4"/>
        <v>0</v>
      </c>
      <c r="L61" s="396"/>
      <c r="M61" s="397"/>
      <c r="N61" s="398"/>
      <c r="O61" s="91" t="str">
        <f t="shared" si="3"/>
        <v/>
      </c>
      <c r="P61" s="22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222"/>
      <c r="F62" s="399"/>
      <c r="G62" s="399"/>
      <c r="H62" s="38"/>
      <c r="I62" s="39"/>
      <c r="J62" s="39"/>
      <c r="K62" s="231">
        <f t="shared" si="4"/>
        <v>0</v>
      </c>
      <c r="L62" s="396"/>
      <c r="M62" s="397"/>
      <c r="N62" s="398"/>
      <c r="O62" s="91" t="str">
        <f t="shared" si="3"/>
        <v/>
      </c>
      <c r="P62" s="22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222"/>
      <c r="F63" s="399"/>
      <c r="G63" s="399"/>
      <c r="H63" s="38"/>
      <c r="I63" s="39"/>
      <c r="J63" s="39"/>
      <c r="K63" s="231">
        <f t="shared" si="4"/>
        <v>0</v>
      </c>
      <c r="L63" s="396"/>
      <c r="M63" s="397"/>
      <c r="N63" s="398"/>
      <c r="O63" s="91" t="str">
        <f t="shared" si="3"/>
        <v/>
      </c>
      <c r="P63" s="22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222"/>
      <c r="F64" s="399"/>
      <c r="G64" s="399"/>
      <c r="H64" s="38"/>
      <c r="I64" s="39"/>
      <c r="J64" s="39"/>
      <c r="K64" s="231">
        <f t="shared" si="4"/>
        <v>0</v>
      </c>
      <c r="L64" s="396"/>
      <c r="M64" s="397"/>
      <c r="N64" s="398"/>
      <c r="O64" s="91" t="str">
        <f t="shared" si="3"/>
        <v/>
      </c>
      <c r="P64" s="22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231">
        <f t="shared" si="4"/>
        <v>0</v>
      </c>
      <c r="L65" s="396"/>
      <c r="M65" s="397"/>
      <c r="N65" s="398"/>
      <c r="O65" s="91" t="str">
        <f t="shared" si="3"/>
        <v/>
      </c>
      <c r="P65" s="22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231">
        <f t="shared" si="4"/>
        <v>0</v>
      </c>
      <c r="L66" s="396"/>
      <c r="M66" s="397"/>
      <c r="N66" s="398"/>
      <c r="O66" s="91" t="str">
        <f t="shared" si="3"/>
        <v/>
      </c>
      <c r="P66" s="22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231">
        <f t="shared" si="4"/>
        <v>0</v>
      </c>
      <c r="L67" s="396"/>
      <c r="M67" s="397"/>
      <c r="N67" s="398"/>
      <c r="O67" s="91" t="str">
        <f t="shared" si="3"/>
        <v/>
      </c>
      <c r="P67" s="22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231">
        <f t="shared" si="4"/>
        <v>0</v>
      </c>
      <c r="L68" s="396"/>
      <c r="M68" s="397"/>
      <c r="N68" s="398"/>
      <c r="O68" s="91" t="str">
        <f t="shared" si="3"/>
        <v/>
      </c>
      <c r="P68" s="22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222" t="str">
        <f t="shared" si="3"/>
        <v/>
      </c>
      <c r="P69" s="22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221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22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222"/>
      <c r="F71" s="394"/>
      <c r="G71" s="395"/>
      <c r="H71" s="38"/>
      <c r="I71" s="39"/>
      <c r="J71" s="39"/>
      <c r="K71" s="231">
        <f t="shared" si="4"/>
        <v>0</v>
      </c>
      <c r="L71" s="396"/>
      <c r="M71" s="397"/>
      <c r="N71" s="398"/>
      <c r="O71" s="91" t="str">
        <f t="shared" si="3"/>
        <v/>
      </c>
      <c r="P71" s="22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22"/>
      <c r="F72" s="399"/>
      <c r="G72" s="399"/>
      <c r="H72" s="38"/>
      <c r="I72" s="39"/>
      <c r="J72" s="39"/>
      <c r="K72" s="231">
        <f t="shared" si="4"/>
        <v>0</v>
      </c>
      <c r="L72" s="396"/>
      <c r="M72" s="397"/>
      <c r="N72" s="398"/>
      <c r="O72" s="91" t="str">
        <f t="shared" si="3"/>
        <v/>
      </c>
      <c r="P72" s="22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222"/>
      <c r="F73" s="399"/>
      <c r="G73" s="399"/>
      <c r="H73" s="38"/>
      <c r="I73" s="39"/>
      <c r="J73" s="39"/>
      <c r="K73" s="231">
        <f t="shared" si="4"/>
        <v>0</v>
      </c>
      <c r="L73" s="396"/>
      <c r="M73" s="397"/>
      <c r="N73" s="398"/>
      <c r="O73" s="91" t="str">
        <f t="shared" si="3"/>
        <v/>
      </c>
      <c r="P73" s="22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222"/>
      <c r="F74" s="399"/>
      <c r="G74" s="399"/>
      <c r="H74" s="38"/>
      <c r="I74" s="39"/>
      <c r="J74" s="39"/>
      <c r="K74" s="231">
        <f t="shared" si="4"/>
        <v>0</v>
      </c>
      <c r="L74" s="396"/>
      <c r="M74" s="397"/>
      <c r="N74" s="398"/>
      <c r="O74" s="91" t="str">
        <f t="shared" si="3"/>
        <v/>
      </c>
      <c r="P74" s="22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222"/>
      <c r="F75" s="399"/>
      <c r="G75" s="399"/>
      <c r="H75" s="38"/>
      <c r="I75" s="39"/>
      <c r="J75" s="39"/>
      <c r="K75" s="231">
        <f t="shared" si="4"/>
        <v>0</v>
      </c>
      <c r="L75" s="396"/>
      <c r="M75" s="397"/>
      <c r="N75" s="398"/>
      <c r="O75" s="91" t="str">
        <f t="shared" si="3"/>
        <v/>
      </c>
      <c r="P75" s="22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231">
        <f t="shared" si="4"/>
        <v>0</v>
      </c>
      <c r="L76" s="396"/>
      <c r="M76" s="397"/>
      <c r="N76" s="398"/>
      <c r="O76" s="91" t="str">
        <f t="shared" si="3"/>
        <v/>
      </c>
      <c r="P76" s="22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231">
        <f t="shared" si="4"/>
        <v>0</v>
      </c>
      <c r="L77" s="396"/>
      <c r="M77" s="397"/>
      <c r="N77" s="398"/>
      <c r="O77" s="91" t="str">
        <f t="shared" si="3"/>
        <v/>
      </c>
      <c r="P77" s="22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231">
        <f t="shared" si="4"/>
        <v>0</v>
      </c>
      <c r="L78" s="396"/>
      <c r="M78" s="397"/>
      <c r="N78" s="398"/>
      <c r="O78" s="91" t="str">
        <f t="shared" si="3"/>
        <v/>
      </c>
      <c r="P78" s="22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231">
        <f t="shared" si="4"/>
        <v>0</v>
      </c>
      <c r="L79" s="396"/>
      <c r="M79" s="397"/>
      <c r="N79" s="398"/>
      <c r="O79" s="91" t="str">
        <f t="shared" si="3"/>
        <v/>
      </c>
      <c r="P79" s="22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222" t="str">
        <f t="shared" si="3"/>
        <v/>
      </c>
      <c r="P80" s="22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221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22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222"/>
      <c r="F82" s="394"/>
      <c r="G82" s="395"/>
      <c r="H82" s="38"/>
      <c r="I82" s="39"/>
      <c r="J82" s="39"/>
      <c r="K82" s="231">
        <f t="shared" si="4"/>
        <v>0</v>
      </c>
      <c r="L82" s="396"/>
      <c r="M82" s="397"/>
      <c r="N82" s="398"/>
      <c r="O82" s="91" t="str">
        <f t="shared" si="3"/>
        <v/>
      </c>
      <c r="P82" s="22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22"/>
      <c r="F83" s="399"/>
      <c r="G83" s="399"/>
      <c r="H83" s="38"/>
      <c r="I83" s="39"/>
      <c r="J83" s="39"/>
      <c r="K83" s="231">
        <f t="shared" si="4"/>
        <v>0</v>
      </c>
      <c r="L83" s="396"/>
      <c r="M83" s="397"/>
      <c r="N83" s="398"/>
      <c r="O83" s="91" t="str">
        <f t="shared" si="3"/>
        <v/>
      </c>
      <c r="P83" s="22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222"/>
      <c r="F84" s="399"/>
      <c r="G84" s="399"/>
      <c r="H84" s="38"/>
      <c r="I84" s="39"/>
      <c r="J84" s="39"/>
      <c r="K84" s="231">
        <f t="shared" si="4"/>
        <v>0</v>
      </c>
      <c r="L84" s="396"/>
      <c r="M84" s="397"/>
      <c r="N84" s="398"/>
      <c r="O84" s="91" t="str">
        <f t="shared" si="3"/>
        <v/>
      </c>
      <c r="P84" s="22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222"/>
      <c r="F85" s="399"/>
      <c r="G85" s="399"/>
      <c r="H85" s="38"/>
      <c r="I85" s="39"/>
      <c r="J85" s="39"/>
      <c r="K85" s="231">
        <f t="shared" si="4"/>
        <v>0</v>
      </c>
      <c r="L85" s="396"/>
      <c r="M85" s="397"/>
      <c r="N85" s="398"/>
      <c r="O85" s="91" t="str">
        <f t="shared" si="3"/>
        <v/>
      </c>
      <c r="P85" s="22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222"/>
      <c r="F86" s="399"/>
      <c r="G86" s="399"/>
      <c r="H86" s="38"/>
      <c r="I86" s="39"/>
      <c r="J86" s="39"/>
      <c r="K86" s="231">
        <f t="shared" si="4"/>
        <v>0</v>
      </c>
      <c r="L86" s="396"/>
      <c r="M86" s="397"/>
      <c r="N86" s="398"/>
      <c r="O86" s="91" t="str">
        <f t="shared" si="3"/>
        <v/>
      </c>
      <c r="P86" s="22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231">
        <f t="shared" si="4"/>
        <v>0</v>
      </c>
      <c r="L87" s="396"/>
      <c r="M87" s="397"/>
      <c r="N87" s="398"/>
      <c r="O87" s="91" t="str">
        <f t="shared" si="3"/>
        <v/>
      </c>
      <c r="P87" s="22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231">
        <f t="shared" si="4"/>
        <v>0</v>
      </c>
      <c r="L88" s="396"/>
      <c r="M88" s="397"/>
      <c r="N88" s="398"/>
      <c r="O88" s="91" t="str">
        <f t="shared" si="3"/>
        <v/>
      </c>
      <c r="P88" s="22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231">
        <f t="shared" si="4"/>
        <v>0</v>
      </c>
      <c r="L89" s="396"/>
      <c r="M89" s="397"/>
      <c r="N89" s="398"/>
      <c r="O89" s="91" t="str">
        <f t="shared" si="3"/>
        <v/>
      </c>
      <c r="P89" s="22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231">
        <f t="shared" si="4"/>
        <v>0</v>
      </c>
      <c r="L90" s="396"/>
      <c r="M90" s="397"/>
      <c r="N90" s="398"/>
      <c r="O90" s="91" t="str">
        <f t="shared" si="3"/>
        <v/>
      </c>
      <c r="P90" s="22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222" t="str">
        <f t="shared" si="3"/>
        <v/>
      </c>
      <c r="P91" s="22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22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22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22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22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22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22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22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22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22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22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22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22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22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22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22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22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22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22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22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22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22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22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122.99999999999997</v>
      </c>
      <c r="T114" s="88">
        <f t="shared" si="22"/>
        <v>0</v>
      </c>
      <c r="U114" s="88">
        <f t="shared" si="22"/>
        <v>3.9999999999999858</v>
      </c>
      <c r="V114" s="88">
        <f t="shared" si="22"/>
        <v>0</v>
      </c>
      <c r="W114" s="88">
        <f t="shared" si="22"/>
        <v>9.9999999999999645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136.99999999999991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10"/>
      <c r="S116" s="210"/>
      <c r="T116" s="210"/>
      <c r="U116" s="210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11"/>
      <c r="S117" s="211"/>
      <c r="T117" s="211"/>
      <c r="U117" s="211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232" t="s">
        <v>56</v>
      </c>
      <c r="J118" s="95">
        <v>3700</v>
      </c>
      <c r="K118" s="233" t="s">
        <v>63</v>
      </c>
      <c r="L118" s="233">
        <v>720</v>
      </c>
      <c r="V118" s="63" t="s">
        <v>45</v>
      </c>
    </row>
    <row r="119" spans="1:28" ht="20.25" customHeight="1">
      <c r="A119" s="434" t="s">
        <v>8</v>
      </c>
      <c r="B119" s="434"/>
      <c r="C119" s="434"/>
      <c r="D119" s="434"/>
      <c r="E119" s="434"/>
      <c r="F119" s="434" t="s">
        <v>34</v>
      </c>
      <c r="G119" s="434"/>
      <c r="H119" s="434"/>
      <c r="I119" s="434" t="s">
        <v>9</v>
      </c>
      <c r="J119" s="434"/>
      <c r="K119" s="434" t="s">
        <v>16</v>
      </c>
      <c r="L119" s="434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4.25">
      <c r="A120" s="435" t="s">
        <v>71</v>
      </c>
      <c r="B120" s="436"/>
      <c r="C120" s="436"/>
      <c r="D120" s="436"/>
      <c r="E120" s="436"/>
      <c r="F120" s="433" t="s">
        <v>392</v>
      </c>
      <c r="G120" s="433"/>
      <c r="H120" s="433"/>
      <c r="I120" s="432" t="s">
        <v>421</v>
      </c>
      <c r="J120" s="432" t="s">
        <v>421</v>
      </c>
      <c r="K120" s="433" t="s">
        <v>462</v>
      </c>
      <c r="L120" s="433"/>
      <c r="N120" s="275"/>
      <c r="O120" s="277" t="s">
        <v>29</v>
      </c>
      <c r="P120" s="278"/>
      <c r="Q120" s="278"/>
      <c r="R120" s="212"/>
      <c r="S120" s="212"/>
      <c r="T120" s="212"/>
      <c r="U120" s="212"/>
      <c r="V120" s="63" t="s">
        <v>46</v>
      </c>
      <c r="X120" s="23"/>
    </row>
    <row r="121" spans="1:28" ht="14.25">
      <c r="A121" s="435" t="s">
        <v>7</v>
      </c>
      <c r="B121" s="436"/>
      <c r="C121" s="436"/>
      <c r="D121" s="436"/>
      <c r="E121" s="442"/>
      <c r="F121" s="433" t="s">
        <v>393</v>
      </c>
      <c r="G121" s="433"/>
      <c r="H121" s="433"/>
      <c r="I121" s="432" t="s">
        <v>422</v>
      </c>
      <c r="J121" s="432" t="s">
        <v>422</v>
      </c>
      <c r="K121" s="433" t="s">
        <v>463</v>
      </c>
      <c r="L121" s="433"/>
      <c r="N121" s="276"/>
      <c r="O121" s="279"/>
      <c r="P121" s="280"/>
      <c r="Q121" s="280"/>
      <c r="R121" s="213"/>
      <c r="S121" s="213"/>
      <c r="T121" s="213"/>
      <c r="U121" s="213"/>
      <c r="V121" s="63" t="s">
        <v>52</v>
      </c>
      <c r="X121" s="23"/>
    </row>
    <row r="122" spans="1:28" ht="16.5" customHeight="1">
      <c r="A122" s="432" t="s">
        <v>55</v>
      </c>
      <c r="B122" s="432"/>
      <c r="C122" s="432"/>
      <c r="D122" s="432"/>
      <c r="E122" s="443"/>
      <c r="F122" s="433"/>
      <c r="G122" s="433"/>
      <c r="H122" s="433"/>
      <c r="I122" s="432" t="s">
        <v>423</v>
      </c>
      <c r="J122" s="432" t="s">
        <v>423</v>
      </c>
      <c r="K122" s="433" t="s">
        <v>212</v>
      </c>
      <c r="L122" s="433"/>
      <c r="N122" s="294"/>
      <c r="O122" s="277" t="s">
        <v>30</v>
      </c>
      <c r="P122" s="278"/>
      <c r="Q122" s="296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2"/>
      <c r="B123" s="432"/>
      <c r="C123" s="432"/>
      <c r="D123" s="432"/>
      <c r="E123" s="432"/>
      <c r="F123" s="433"/>
      <c r="G123" s="433"/>
      <c r="H123" s="433"/>
      <c r="I123" s="432" t="s">
        <v>424</v>
      </c>
      <c r="J123" s="432" t="s">
        <v>424</v>
      </c>
      <c r="K123" s="433"/>
      <c r="L123" s="433"/>
      <c r="N123" s="295"/>
      <c r="O123" s="297"/>
      <c r="P123" s="298"/>
      <c r="Q123" s="299"/>
      <c r="R123" s="218"/>
      <c r="S123" s="218"/>
      <c r="T123" s="218"/>
      <c r="U123" s="218"/>
      <c r="V123" s="63" t="s">
        <v>49</v>
      </c>
      <c r="X123" s="23"/>
    </row>
    <row r="124" spans="1:28" ht="14.25">
      <c r="A124" s="432"/>
      <c r="B124" s="432"/>
      <c r="C124" s="432"/>
      <c r="D124" s="432"/>
      <c r="E124" s="432"/>
      <c r="F124" s="433"/>
      <c r="G124" s="433"/>
      <c r="H124" s="433"/>
      <c r="I124" s="432" t="s">
        <v>425</v>
      </c>
      <c r="J124" s="432" t="s">
        <v>425</v>
      </c>
      <c r="K124" s="433"/>
      <c r="L124" s="433"/>
      <c r="N124" s="421"/>
      <c r="O124" s="421"/>
      <c r="P124" s="425"/>
      <c r="Q124" s="425"/>
      <c r="R124" s="225"/>
      <c r="S124" s="225"/>
      <c r="T124" s="225"/>
      <c r="U124" s="225"/>
      <c r="V124" s="63" t="s">
        <v>50</v>
      </c>
      <c r="X124" s="23"/>
    </row>
    <row r="125" spans="1:28" ht="14.45" customHeight="1">
      <c r="A125" s="432"/>
      <c r="B125" s="432"/>
      <c r="C125" s="432"/>
      <c r="D125" s="432"/>
      <c r="E125" s="432"/>
      <c r="F125" s="433"/>
      <c r="G125" s="433"/>
      <c r="H125" s="433"/>
      <c r="I125" s="432" t="s">
        <v>426</v>
      </c>
      <c r="J125" s="432" t="s">
        <v>426</v>
      </c>
      <c r="K125" s="440"/>
      <c r="L125" s="441"/>
      <c r="N125" s="224"/>
      <c r="O125" s="224"/>
      <c r="P125" s="225"/>
      <c r="Q125" s="225"/>
      <c r="R125" s="225"/>
      <c r="S125" s="225"/>
      <c r="T125" s="225"/>
      <c r="U125" s="225"/>
      <c r="V125" s="63"/>
      <c r="X125" s="23"/>
    </row>
    <row r="126" spans="1:28" ht="14.45" customHeight="1">
      <c r="A126" s="432"/>
      <c r="B126" s="432"/>
      <c r="C126" s="432"/>
      <c r="D126" s="432"/>
      <c r="E126" s="432"/>
      <c r="F126" s="433"/>
      <c r="G126" s="433"/>
      <c r="H126" s="433"/>
      <c r="I126" s="432"/>
      <c r="J126" s="432"/>
      <c r="K126" s="440"/>
      <c r="L126" s="441"/>
      <c r="N126" s="224"/>
      <c r="O126" s="224"/>
      <c r="P126" s="225"/>
      <c r="Q126" s="225"/>
      <c r="R126" s="225"/>
      <c r="S126" s="225"/>
      <c r="T126" s="225"/>
      <c r="U126" s="225"/>
      <c r="V126" s="63"/>
      <c r="X126" s="23"/>
    </row>
    <row r="127" spans="1:28" ht="14.45" customHeight="1">
      <c r="A127" s="432"/>
      <c r="B127" s="432"/>
      <c r="C127" s="432"/>
      <c r="D127" s="432"/>
      <c r="E127" s="432"/>
      <c r="F127" s="433"/>
      <c r="G127" s="433"/>
      <c r="H127" s="433"/>
      <c r="I127" s="432"/>
      <c r="J127" s="432"/>
      <c r="K127" s="440"/>
      <c r="L127" s="441"/>
      <c r="N127" s="224"/>
      <c r="O127" s="224"/>
      <c r="P127" s="225"/>
      <c r="Q127" s="225"/>
      <c r="R127" s="225"/>
      <c r="S127" s="225"/>
      <c r="T127" s="225"/>
      <c r="U127" s="225"/>
      <c r="V127" s="63"/>
      <c r="X127" s="23"/>
    </row>
    <row r="128" spans="1:28" ht="14.45" customHeight="1" thickBot="1">
      <c r="A128" s="432"/>
      <c r="B128" s="432"/>
      <c r="C128" s="432"/>
      <c r="D128" s="432"/>
      <c r="E128" s="432"/>
      <c r="F128" s="433"/>
      <c r="G128" s="433"/>
      <c r="H128" s="433"/>
      <c r="I128" s="432"/>
      <c r="J128" s="432"/>
      <c r="K128" s="440"/>
      <c r="L128" s="441"/>
      <c r="N128" s="224"/>
      <c r="O128" s="224"/>
      <c r="P128" s="225"/>
      <c r="Q128" s="225"/>
      <c r="R128" s="225"/>
      <c r="S128" s="225"/>
      <c r="T128" s="225"/>
      <c r="U128" s="225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255.9999999999998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255.9999999999998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5" t="s">
        <v>18</v>
      </c>
      <c r="O135" s="21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 t="str">
        <f>A152</f>
        <v>морковь гранде 0,75</v>
      </c>
      <c r="B136" s="326">
        <v>0.83333333333333337</v>
      </c>
      <c r="C136" s="326">
        <v>0.3263888888888889</v>
      </c>
      <c r="D136" s="322">
        <f>(C136-B136+(C136&lt;B136))*24*60</f>
        <v>710</v>
      </c>
      <c r="E136" s="328">
        <v>3700</v>
      </c>
      <c r="F136" s="330">
        <f>IF(E136=0,0,(F152/J118*60))</f>
        <v>421.11891891891889</v>
      </c>
      <c r="G136" s="320">
        <f>IF($K136=0,0,(K136*100)/(D136*$J$3/60))</f>
        <v>59.312523791397027</v>
      </c>
      <c r="H136" s="330">
        <f>P134+P141</f>
        <v>255.9999999999998</v>
      </c>
      <c r="I136" s="320">
        <f>D136-F136-P142</f>
        <v>-62.118918918918837</v>
      </c>
      <c r="J136" s="322">
        <f>(D136-H136)/60*E136</f>
        <v>27996.666666666682</v>
      </c>
      <c r="K136" s="426">
        <f>F152</f>
        <v>25969</v>
      </c>
      <c r="L136" s="66">
        <f>IF($K136=0,0,K136/J136)</f>
        <v>0.92757471127515123</v>
      </c>
      <c r="N136" s="215" t="s">
        <v>19</v>
      </c>
      <c r="O136" s="215"/>
      <c r="P136" s="70">
        <f>SUM(U161:U172)</f>
        <v>55.000000000000128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55.000000000000128</v>
      </c>
      <c r="W136" s="219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-2027.6666666666824</v>
      </c>
      <c r="N137" s="215" t="s">
        <v>20</v>
      </c>
      <c r="O137" s="215"/>
      <c r="P137" s="70">
        <f>SUM(V161:V172)</f>
        <v>40.000000000000014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40.000000000000014</v>
      </c>
      <c r="W137" s="219"/>
    </row>
    <row r="138" spans="1:24" ht="17.25" customHeight="1">
      <c r="A138" s="307" t="str">
        <f>A153</f>
        <v>тыква МД</v>
      </c>
      <c r="B138" s="326">
        <v>0.3263888888888889</v>
      </c>
      <c r="C138" s="326">
        <v>0.33333333333333331</v>
      </c>
      <c r="D138" s="322">
        <f>(C138-B138+(C138&lt;B138))*24*60</f>
        <v>9.9999999999999645</v>
      </c>
      <c r="E138" s="328"/>
      <c r="F138" s="330">
        <f>IF(E138=0,0,(F153/J118*60))</f>
        <v>0</v>
      </c>
      <c r="G138" s="320">
        <f>IF($K138=0,0,(K138*100)/(D138*$J$3/60))</f>
        <v>23.02702702702711</v>
      </c>
      <c r="H138" s="330">
        <f>Q134+Q141</f>
        <v>0</v>
      </c>
      <c r="I138" s="320">
        <f>D138-F138-Q142</f>
        <v>9.9999999999999645</v>
      </c>
      <c r="J138" s="322">
        <f>(D138-H138)/60*E138</f>
        <v>0</v>
      </c>
      <c r="K138" s="426">
        <f>F153</f>
        <v>142</v>
      </c>
      <c r="L138" s="68" t="e">
        <f>IF($K138=0,0,K138/J138)</f>
        <v>#DIV/0!</v>
      </c>
      <c r="N138" s="215" t="s">
        <v>27</v>
      </c>
      <c r="O138" s="21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19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142</v>
      </c>
      <c r="N139" s="220" t="s">
        <v>21</v>
      </c>
      <c r="O139" s="22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19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220" t="s">
        <v>39</v>
      </c>
      <c r="O140" s="22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19"/>
      <c r="X140" s="219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19"/>
      <c r="X141" s="219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350.99999999999994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350.99999999999994</v>
      </c>
      <c r="W142" s="219"/>
      <c r="X142" s="219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219"/>
      <c r="X143" s="219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219"/>
      <c r="W144" s="219"/>
      <c r="X144" s="219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219"/>
      <c r="W145" s="219"/>
      <c r="X145" s="219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219"/>
      <c r="W146" s="219"/>
      <c r="X146" s="219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219"/>
      <c r="W147" s="219"/>
      <c r="X147" s="219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214" t="s">
        <v>90</v>
      </c>
      <c r="K148" s="168" t="s">
        <v>91</v>
      </c>
      <c r="L148" s="354">
        <f>IF($K149=0,0,K149/J149)</f>
        <v>0.93264674365995903</v>
      </c>
      <c r="N148" s="20"/>
      <c r="O148" s="20"/>
      <c r="P148" s="20"/>
      <c r="Q148" s="20"/>
      <c r="R148" s="20"/>
      <c r="S148" s="20"/>
      <c r="T148" s="20"/>
      <c r="U148" s="20"/>
      <c r="V148" s="219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27996.666666666682</v>
      </c>
      <c r="K149" s="168">
        <f>K136+K138+K140+K142+K144+K146</f>
        <v>26111</v>
      </c>
      <c r="L149" s="355"/>
      <c r="M149" s="219"/>
      <c r="V149" s="219"/>
      <c r="W149" s="219"/>
      <c r="X149" s="219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219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219"/>
      <c r="W151" s="27"/>
      <c r="X151" s="27"/>
    </row>
    <row r="152" spans="1:27" ht="15.75" thickBot="1">
      <c r="A152" s="429" t="s">
        <v>196</v>
      </c>
      <c r="B152" s="430"/>
      <c r="C152" s="430"/>
      <c r="D152" s="430"/>
      <c r="E152" s="431"/>
      <c r="F152" s="15">
        <v>25969</v>
      </c>
      <c r="G152" s="146">
        <v>32040</v>
      </c>
      <c r="H152" s="1"/>
      <c r="I152" s="2"/>
      <c r="J152" s="3"/>
      <c r="K152" s="67">
        <f>G152</f>
        <v>32040</v>
      </c>
      <c r="L152" s="16"/>
      <c r="M152" s="28"/>
      <c r="V152" s="219"/>
      <c r="W152" s="219"/>
      <c r="X152" s="219"/>
    </row>
    <row r="153" spans="1:27" ht="13.5" customHeight="1" thickBot="1">
      <c r="A153" s="351" t="s">
        <v>468</v>
      </c>
      <c r="B153" s="352"/>
      <c r="C153" s="352"/>
      <c r="D153" s="352"/>
      <c r="E153" s="353"/>
      <c r="F153" s="15">
        <v>142</v>
      </c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19"/>
      <c r="W153" s="219"/>
      <c r="X153" s="219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19"/>
      <c r="W154" s="219"/>
      <c r="X154" s="219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19"/>
      <c r="W155" s="219"/>
      <c r="X155" s="219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19"/>
      <c r="W156" s="219"/>
      <c r="X156" s="219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19"/>
      <c r="W157" s="219"/>
      <c r="X157" s="219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32040</v>
      </c>
      <c r="L158" s="76">
        <f>SUM(L153+L153)</f>
        <v>0</v>
      </c>
      <c r="M158" s="29"/>
      <c r="V158" s="219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морковь гранде 0,75</v>
      </c>
      <c r="B162" s="77">
        <f>B136</f>
        <v>0.83333333333333337</v>
      </c>
      <c r="C162" s="77">
        <f>B162+1/24</f>
        <v>0.875</v>
      </c>
      <c r="D162" s="30"/>
      <c r="E162" s="221"/>
      <c r="F162" s="389" t="s">
        <v>264</v>
      </c>
      <c r="G162" s="390"/>
      <c r="H162" s="31" t="s">
        <v>45</v>
      </c>
      <c r="I162" s="32">
        <v>0.83333333333333337</v>
      </c>
      <c r="J162" s="32">
        <v>0.84027777777777779</v>
      </c>
      <c r="K162" s="83">
        <f>(J162-I162+(J162&lt;I162))*24*60</f>
        <v>9.9999999999999645</v>
      </c>
      <c r="L162" s="391"/>
      <c r="M162" s="392"/>
      <c r="N162" s="393"/>
      <c r="O162" s="90" t="str">
        <f t="shared" ref="O162:O206" si="26">IF(H162=$V$5,$F$122,"")</f>
        <v/>
      </c>
      <c r="P162" s="221"/>
      <c r="Q162" s="34"/>
      <c r="R162" s="20"/>
      <c r="S162" s="87">
        <f>IF($H162="ПЛАНОВЫЕ",$K162,0)</f>
        <v>9.9999999999999645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222"/>
      <c r="F163" s="394" t="s">
        <v>103</v>
      </c>
      <c r="G163" s="395"/>
      <c r="H163" s="38" t="s">
        <v>45</v>
      </c>
      <c r="I163" s="39">
        <v>0.84027777777777779</v>
      </c>
      <c r="J163" s="39">
        <v>0.84722222222222221</v>
      </c>
      <c r="K163" s="231">
        <f t="shared" ref="K163:K226" si="27">(J163-I163+(J163&lt;I163))*24*60</f>
        <v>9.9999999999999645</v>
      </c>
      <c r="L163" s="396"/>
      <c r="M163" s="397"/>
      <c r="N163" s="398"/>
      <c r="O163" s="91" t="str">
        <f t="shared" si="26"/>
        <v/>
      </c>
      <c r="P163" s="222"/>
      <c r="Q163" s="41"/>
      <c r="R163" s="20"/>
      <c r="S163" s="87">
        <f t="shared" ref="S163:S226" si="28">IF($H163="ПЛАНОВЫЕ",$K163,0)</f>
        <v>9.9999999999999645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222"/>
      <c r="F164" s="399" t="s">
        <v>130</v>
      </c>
      <c r="G164" s="399"/>
      <c r="H164" s="38" t="s">
        <v>45</v>
      </c>
      <c r="I164" s="39">
        <v>0.84722222222222221</v>
      </c>
      <c r="J164" s="39">
        <v>0.86805555555555547</v>
      </c>
      <c r="K164" s="231">
        <f t="shared" si="27"/>
        <v>29.999999999999893</v>
      </c>
      <c r="L164" s="396"/>
      <c r="M164" s="397"/>
      <c r="N164" s="398"/>
      <c r="O164" s="91" t="str">
        <f t="shared" si="26"/>
        <v/>
      </c>
      <c r="P164" s="222"/>
      <c r="Q164" s="41"/>
      <c r="R164" s="20"/>
      <c r="S164" s="87">
        <f t="shared" si="28"/>
        <v>29.999999999999893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222"/>
      <c r="F165" s="399" t="s">
        <v>464</v>
      </c>
      <c r="G165" s="399"/>
      <c r="H165" s="38" t="s">
        <v>46</v>
      </c>
      <c r="I165" s="39">
        <v>0.86805555555555547</v>
      </c>
      <c r="J165" s="39">
        <v>0.90625</v>
      </c>
      <c r="K165" s="231">
        <f t="shared" si="27"/>
        <v>55.000000000000128</v>
      </c>
      <c r="L165" s="396" t="s">
        <v>465</v>
      </c>
      <c r="M165" s="397"/>
      <c r="N165" s="398"/>
      <c r="O165" s="91">
        <f t="shared" si="26"/>
        <v>0</v>
      </c>
      <c r="P165" s="22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55.000000000000128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222"/>
      <c r="F166" s="399" t="s">
        <v>466</v>
      </c>
      <c r="G166" s="399"/>
      <c r="H166" s="38" t="s">
        <v>45</v>
      </c>
      <c r="I166" s="39">
        <v>0.14166666666666666</v>
      </c>
      <c r="J166" s="39">
        <v>0.16111111111111112</v>
      </c>
      <c r="K166" s="231">
        <f t="shared" si="27"/>
        <v>28.000000000000021</v>
      </c>
      <c r="L166" s="396"/>
      <c r="M166" s="397"/>
      <c r="N166" s="398"/>
      <c r="O166" s="91" t="str">
        <f t="shared" si="26"/>
        <v/>
      </c>
      <c r="P166" s="222"/>
      <c r="Q166" s="41"/>
      <c r="R166" s="20"/>
      <c r="S166" s="87">
        <f t="shared" si="28"/>
        <v>28.000000000000021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222"/>
      <c r="F167" s="399" t="s">
        <v>467</v>
      </c>
      <c r="G167" s="399"/>
      <c r="H167" s="38" t="s">
        <v>45</v>
      </c>
      <c r="I167" s="39">
        <v>0.16111111111111112</v>
      </c>
      <c r="J167" s="39">
        <v>0.27777777777777779</v>
      </c>
      <c r="K167" s="231">
        <f t="shared" si="27"/>
        <v>168</v>
      </c>
      <c r="L167" s="396"/>
      <c r="M167" s="397"/>
      <c r="N167" s="398"/>
      <c r="O167" s="91" t="str">
        <f t="shared" si="26"/>
        <v/>
      </c>
      <c r="P167" s="222"/>
      <c r="Q167" s="41"/>
      <c r="R167" s="20"/>
      <c r="S167" s="87">
        <f t="shared" si="28"/>
        <v>168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 t="s">
        <v>124</v>
      </c>
      <c r="G168" s="399"/>
      <c r="H168" s="38" t="s">
        <v>45</v>
      </c>
      <c r="I168" s="39">
        <v>0.27777777777777779</v>
      </c>
      <c r="J168" s="39">
        <v>0.28472222222222221</v>
      </c>
      <c r="K168" s="231">
        <f t="shared" si="27"/>
        <v>9.9999999999999645</v>
      </c>
      <c r="L168" s="396"/>
      <c r="M168" s="397"/>
      <c r="N168" s="398"/>
      <c r="O168" s="91" t="str">
        <f t="shared" si="26"/>
        <v/>
      </c>
      <c r="P168" s="222"/>
      <c r="Q168" s="41"/>
      <c r="R168" s="20"/>
      <c r="S168" s="87">
        <f t="shared" si="28"/>
        <v>9.9999999999999645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 t="s">
        <v>189</v>
      </c>
      <c r="G169" s="395"/>
      <c r="H169" s="38" t="s">
        <v>52</v>
      </c>
      <c r="I169" s="39">
        <v>0.28472222222222221</v>
      </c>
      <c r="J169" s="39">
        <v>0.3125</v>
      </c>
      <c r="K169" s="231">
        <f t="shared" si="27"/>
        <v>40.000000000000014</v>
      </c>
      <c r="L169" s="396"/>
      <c r="M169" s="397"/>
      <c r="N169" s="398"/>
      <c r="O169" s="91" t="str">
        <f t="shared" si="26"/>
        <v/>
      </c>
      <c r="P169" s="22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40.000000000000014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231">
        <f t="shared" si="27"/>
        <v>0</v>
      </c>
      <c r="L170" s="396"/>
      <c r="M170" s="397"/>
      <c r="N170" s="398"/>
      <c r="O170" s="91" t="str">
        <f t="shared" si="26"/>
        <v/>
      </c>
      <c r="P170" s="22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231">
        <f t="shared" si="27"/>
        <v>0</v>
      </c>
      <c r="L171" s="396"/>
      <c r="M171" s="397"/>
      <c r="N171" s="398"/>
      <c r="O171" s="91" t="str">
        <f t="shared" si="26"/>
        <v/>
      </c>
      <c r="P171" s="22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231">
        <f t="shared" si="27"/>
        <v>0</v>
      </c>
      <c r="L172" s="396"/>
      <c r="M172" s="397"/>
      <c r="N172" s="398"/>
      <c r="O172" s="91" t="str">
        <f t="shared" si="26"/>
        <v/>
      </c>
      <c r="P172" s="22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22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 t="str">
        <f>A153</f>
        <v>тыква МД</v>
      </c>
      <c r="B174" s="77">
        <f>B138</f>
        <v>0.3263888888888889</v>
      </c>
      <c r="C174" s="77">
        <f>B174+1/24</f>
        <v>0.36805555555555558</v>
      </c>
      <c r="D174" s="30"/>
      <c r="E174" s="221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22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0.36805555555555558</v>
      </c>
      <c r="C175" s="78">
        <f>B175+1/24</f>
        <v>0.40972222222222227</v>
      </c>
      <c r="D175" s="37"/>
      <c r="E175" s="222"/>
      <c r="F175" s="394"/>
      <c r="G175" s="395"/>
      <c r="H175" s="38"/>
      <c r="I175" s="39"/>
      <c r="J175" s="39"/>
      <c r="K175" s="231">
        <f t="shared" si="27"/>
        <v>0</v>
      </c>
      <c r="L175" s="396"/>
      <c r="M175" s="397"/>
      <c r="N175" s="398"/>
      <c r="O175" s="91" t="str">
        <f t="shared" si="26"/>
        <v/>
      </c>
      <c r="P175" s="22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0.40972222222222227</v>
      </c>
      <c r="C176" s="78">
        <f t="shared" ref="C176:C184" si="39">B176+1/24</f>
        <v>0.45138888888888895</v>
      </c>
      <c r="D176" s="37"/>
      <c r="E176" s="222"/>
      <c r="F176" s="399"/>
      <c r="G176" s="399"/>
      <c r="H176" s="38"/>
      <c r="I176" s="39"/>
      <c r="J176" s="39"/>
      <c r="K176" s="231">
        <f t="shared" si="27"/>
        <v>0</v>
      </c>
      <c r="L176" s="396"/>
      <c r="M176" s="397"/>
      <c r="N176" s="398"/>
      <c r="O176" s="91" t="str">
        <f t="shared" si="26"/>
        <v/>
      </c>
      <c r="P176" s="22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0.45138888888888895</v>
      </c>
      <c r="C177" s="78">
        <f t="shared" si="39"/>
        <v>0.49305555555555564</v>
      </c>
      <c r="D177" s="37"/>
      <c r="E177" s="222"/>
      <c r="F177" s="399"/>
      <c r="G177" s="399"/>
      <c r="H177" s="38"/>
      <c r="I177" s="39"/>
      <c r="J177" s="39"/>
      <c r="K177" s="231">
        <f t="shared" si="27"/>
        <v>0</v>
      </c>
      <c r="L177" s="396"/>
      <c r="M177" s="397"/>
      <c r="N177" s="398"/>
      <c r="O177" s="91" t="str">
        <f t="shared" si="26"/>
        <v/>
      </c>
      <c r="P177" s="22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0.49305555555555564</v>
      </c>
      <c r="C178" s="78">
        <f t="shared" si="39"/>
        <v>0.53472222222222232</v>
      </c>
      <c r="D178" s="37"/>
      <c r="E178" s="222"/>
      <c r="F178" s="399"/>
      <c r="G178" s="399"/>
      <c r="H178" s="38"/>
      <c r="I178" s="39"/>
      <c r="J178" s="39"/>
      <c r="K178" s="231">
        <f t="shared" si="27"/>
        <v>0</v>
      </c>
      <c r="L178" s="396"/>
      <c r="M178" s="397"/>
      <c r="N178" s="398"/>
      <c r="O178" s="91" t="str">
        <f t="shared" si="26"/>
        <v/>
      </c>
      <c r="P178" s="22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0.53472222222222232</v>
      </c>
      <c r="C179" s="78">
        <f t="shared" si="39"/>
        <v>0.57638888888888895</v>
      </c>
      <c r="D179" s="37"/>
      <c r="E179" s="222"/>
      <c r="F179" s="399"/>
      <c r="G179" s="399"/>
      <c r="H179" s="38"/>
      <c r="I179" s="39"/>
      <c r="J179" s="39"/>
      <c r="K179" s="231">
        <f t="shared" si="27"/>
        <v>0</v>
      </c>
      <c r="L179" s="396"/>
      <c r="M179" s="397"/>
      <c r="N179" s="398"/>
      <c r="O179" s="91" t="str">
        <f t="shared" si="26"/>
        <v/>
      </c>
      <c r="P179" s="22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0.57638888888888895</v>
      </c>
      <c r="C180" s="78">
        <f t="shared" si="39"/>
        <v>0.61805555555555558</v>
      </c>
      <c r="D180" s="37"/>
      <c r="E180" s="143"/>
      <c r="F180" s="399"/>
      <c r="G180" s="399"/>
      <c r="H180" s="38"/>
      <c r="I180" s="39"/>
      <c r="J180" s="39"/>
      <c r="K180" s="231">
        <f t="shared" si="27"/>
        <v>0</v>
      </c>
      <c r="L180" s="396"/>
      <c r="M180" s="397"/>
      <c r="N180" s="398"/>
      <c r="O180" s="91" t="str">
        <f t="shared" si="26"/>
        <v/>
      </c>
      <c r="P180" s="22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0.61805555555555558</v>
      </c>
      <c r="C181" s="78">
        <f t="shared" si="39"/>
        <v>0.65972222222222221</v>
      </c>
      <c r="D181" s="37"/>
      <c r="E181" s="143"/>
      <c r="F181" s="394"/>
      <c r="G181" s="395"/>
      <c r="H181" s="38"/>
      <c r="I181" s="39"/>
      <c r="J181" s="39"/>
      <c r="K181" s="231">
        <f t="shared" si="27"/>
        <v>0</v>
      </c>
      <c r="L181" s="396"/>
      <c r="M181" s="397"/>
      <c r="N181" s="398"/>
      <c r="O181" s="91" t="str">
        <f t="shared" si="26"/>
        <v/>
      </c>
      <c r="P181" s="22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0.65972222222222221</v>
      </c>
      <c r="C182" s="78">
        <f t="shared" si="39"/>
        <v>0.70138888888888884</v>
      </c>
      <c r="D182" s="37"/>
      <c r="E182" s="143"/>
      <c r="F182" s="394"/>
      <c r="G182" s="395"/>
      <c r="H182" s="38"/>
      <c r="I182" s="39"/>
      <c r="J182" s="39"/>
      <c r="K182" s="231">
        <f t="shared" si="27"/>
        <v>0</v>
      </c>
      <c r="L182" s="396"/>
      <c r="M182" s="397"/>
      <c r="N182" s="398"/>
      <c r="O182" s="91" t="str">
        <f t="shared" si="26"/>
        <v/>
      </c>
      <c r="P182" s="22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0.70138888888888884</v>
      </c>
      <c r="C183" s="78">
        <f t="shared" si="39"/>
        <v>0.74305555555555547</v>
      </c>
      <c r="D183" s="37"/>
      <c r="E183" s="143"/>
      <c r="F183" s="399"/>
      <c r="G183" s="399"/>
      <c r="H183" s="38"/>
      <c r="I183" s="39"/>
      <c r="J183" s="39"/>
      <c r="K183" s="231">
        <f t="shared" si="27"/>
        <v>0</v>
      </c>
      <c r="L183" s="396"/>
      <c r="M183" s="397"/>
      <c r="N183" s="398"/>
      <c r="O183" s="91" t="str">
        <f t="shared" si="26"/>
        <v/>
      </c>
      <c r="P183" s="22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0.74305555555555547</v>
      </c>
      <c r="C184" s="79">
        <f t="shared" si="39"/>
        <v>0.7847222222222221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22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221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22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222"/>
      <c r="F186" s="394"/>
      <c r="G186" s="395"/>
      <c r="H186" s="38"/>
      <c r="I186" s="39"/>
      <c r="J186" s="39"/>
      <c r="K186" s="231">
        <f t="shared" si="27"/>
        <v>0</v>
      </c>
      <c r="L186" s="396"/>
      <c r="M186" s="397"/>
      <c r="N186" s="398"/>
      <c r="O186" s="91" t="str">
        <f t="shared" si="26"/>
        <v/>
      </c>
      <c r="P186" s="22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22"/>
      <c r="F187" s="399"/>
      <c r="G187" s="399"/>
      <c r="H187" s="38"/>
      <c r="I187" s="39"/>
      <c r="J187" s="39"/>
      <c r="K187" s="231">
        <f t="shared" si="27"/>
        <v>0</v>
      </c>
      <c r="L187" s="396"/>
      <c r="M187" s="397"/>
      <c r="N187" s="398"/>
      <c r="O187" s="91" t="str">
        <f t="shared" si="26"/>
        <v/>
      </c>
      <c r="P187" s="22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222"/>
      <c r="F188" s="399"/>
      <c r="G188" s="399"/>
      <c r="H188" s="38"/>
      <c r="I188" s="39"/>
      <c r="J188" s="39"/>
      <c r="K188" s="231">
        <f t="shared" si="27"/>
        <v>0</v>
      </c>
      <c r="L188" s="396"/>
      <c r="M188" s="397"/>
      <c r="N188" s="398"/>
      <c r="O188" s="91" t="str">
        <f t="shared" si="26"/>
        <v/>
      </c>
      <c r="P188" s="22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222"/>
      <c r="F189" s="399"/>
      <c r="G189" s="399"/>
      <c r="H189" s="38"/>
      <c r="I189" s="39"/>
      <c r="J189" s="39"/>
      <c r="K189" s="231">
        <f t="shared" si="27"/>
        <v>0</v>
      </c>
      <c r="L189" s="396"/>
      <c r="M189" s="397"/>
      <c r="N189" s="398"/>
      <c r="O189" s="91" t="str">
        <f t="shared" si="26"/>
        <v/>
      </c>
      <c r="P189" s="22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222"/>
      <c r="F190" s="399"/>
      <c r="G190" s="399"/>
      <c r="H190" s="38"/>
      <c r="I190" s="39"/>
      <c r="J190" s="39"/>
      <c r="K190" s="231">
        <f t="shared" si="27"/>
        <v>0</v>
      </c>
      <c r="L190" s="396"/>
      <c r="M190" s="397"/>
      <c r="N190" s="398"/>
      <c r="O190" s="91" t="str">
        <f t="shared" si="26"/>
        <v/>
      </c>
      <c r="P190" s="22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231">
        <f t="shared" si="27"/>
        <v>0</v>
      </c>
      <c r="L191" s="396"/>
      <c r="M191" s="397"/>
      <c r="N191" s="398"/>
      <c r="O191" s="91" t="str">
        <f t="shared" si="26"/>
        <v/>
      </c>
      <c r="P191" s="22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231">
        <f t="shared" si="27"/>
        <v>0</v>
      </c>
      <c r="L192" s="396"/>
      <c r="M192" s="397"/>
      <c r="N192" s="398"/>
      <c r="O192" s="91" t="str">
        <f t="shared" si="26"/>
        <v/>
      </c>
      <c r="P192" s="22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231">
        <f t="shared" si="27"/>
        <v>0</v>
      </c>
      <c r="L193" s="396"/>
      <c r="M193" s="397"/>
      <c r="N193" s="398"/>
      <c r="O193" s="91" t="str">
        <f t="shared" si="26"/>
        <v/>
      </c>
      <c r="P193" s="22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231">
        <f t="shared" si="27"/>
        <v>0</v>
      </c>
      <c r="L194" s="396"/>
      <c r="M194" s="397"/>
      <c r="N194" s="398"/>
      <c r="O194" s="91" t="str">
        <f t="shared" si="26"/>
        <v/>
      </c>
      <c r="P194" s="22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22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221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22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222"/>
      <c r="F197" s="394"/>
      <c r="G197" s="395"/>
      <c r="H197" s="38"/>
      <c r="I197" s="39"/>
      <c r="J197" s="39"/>
      <c r="K197" s="231">
        <f t="shared" si="27"/>
        <v>0</v>
      </c>
      <c r="L197" s="396"/>
      <c r="M197" s="397"/>
      <c r="N197" s="398"/>
      <c r="O197" s="91" t="str">
        <f t="shared" si="26"/>
        <v/>
      </c>
      <c r="P197" s="22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22"/>
      <c r="F198" s="399"/>
      <c r="G198" s="399"/>
      <c r="H198" s="38"/>
      <c r="I198" s="39"/>
      <c r="J198" s="39"/>
      <c r="K198" s="231">
        <f t="shared" si="27"/>
        <v>0</v>
      </c>
      <c r="L198" s="396"/>
      <c r="M198" s="397"/>
      <c r="N198" s="398"/>
      <c r="O198" s="91" t="str">
        <f t="shared" si="26"/>
        <v/>
      </c>
      <c r="P198" s="22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222"/>
      <c r="F199" s="399"/>
      <c r="G199" s="399"/>
      <c r="H199" s="38"/>
      <c r="I199" s="39"/>
      <c r="J199" s="39"/>
      <c r="K199" s="231">
        <f t="shared" si="27"/>
        <v>0</v>
      </c>
      <c r="L199" s="396"/>
      <c r="M199" s="397"/>
      <c r="N199" s="398"/>
      <c r="O199" s="91" t="str">
        <f t="shared" si="26"/>
        <v/>
      </c>
      <c r="P199" s="22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222"/>
      <c r="F200" s="399"/>
      <c r="G200" s="399"/>
      <c r="H200" s="38"/>
      <c r="I200" s="39"/>
      <c r="J200" s="39"/>
      <c r="K200" s="231">
        <f t="shared" si="27"/>
        <v>0</v>
      </c>
      <c r="L200" s="396"/>
      <c r="M200" s="397"/>
      <c r="N200" s="398"/>
      <c r="O200" s="91" t="str">
        <f t="shared" si="26"/>
        <v/>
      </c>
      <c r="P200" s="22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222"/>
      <c r="F201" s="399"/>
      <c r="G201" s="399"/>
      <c r="H201" s="38"/>
      <c r="I201" s="39"/>
      <c r="J201" s="39"/>
      <c r="K201" s="231">
        <f t="shared" si="27"/>
        <v>0</v>
      </c>
      <c r="L201" s="396"/>
      <c r="M201" s="397"/>
      <c r="N201" s="398"/>
      <c r="O201" s="91" t="str">
        <f t="shared" si="26"/>
        <v/>
      </c>
      <c r="P201" s="22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231">
        <f t="shared" si="27"/>
        <v>0</v>
      </c>
      <c r="L202" s="396"/>
      <c r="M202" s="397"/>
      <c r="N202" s="398"/>
      <c r="O202" s="91" t="str">
        <f t="shared" si="26"/>
        <v/>
      </c>
      <c r="P202" s="22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231">
        <f t="shared" si="27"/>
        <v>0</v>
      </c>
      <c r="L203" s="396"/>
      <c r="M203" s="397"/>
      <c r="N203" s="398"/>
      <c r="O203" s="91" t="str">
        <f t="shared" si="26"/>
        <v/>
      </c>
      <c r="P203" s="22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231">
        <f t="shared" si="27"/>
        <v>0</v>
      </c>
      <c r="L204" s="396"/>
      <c r="M204" s="397"/>
      <c r="N204" s="398"/>
      <c r="O204" s="91" t="str">
        <f t="shared" si="26"/>
        <v/>
      </c>
      <c r="P204" s="22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231">
        <f t="shared" si="27"/>
        <v>0</v>
      </c>
      <c r="L205" s="396"/>
      <c r="M205" s="397"/>
      <c r="N205" s="398"/>
      <c r="O205" s="91" t="str">
        <f t="shared" si="26"/>
        <v/>
      </c>
      <c r="P205" s="22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223" t="str">
        <f t="shared" si="26"/>
        <v/>
      </c>
      <c r="P206" s="22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22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22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22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22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22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22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22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22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22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22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22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22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22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22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22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22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22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22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22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22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22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22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255.9999999999998</v>
      </c>
      <c r="T229" s="88">
        <f t="shared" si="45"/>
        <v>0</v>
      </c>
      <c r="U229" s="88">
        <f t="shared" si="45"/>
        <v>55.000000000000128</v>
      </c>
      <c r="V229" s="88">
        <f t="shared" si="45"/>
        <v>40.000000000000014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350.99999999999994</v>
      </c>
      <c r="AB229" s="35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289" priority="9" stopIfTrue="1">
      <formula>LEN(TRIM(A37))=0</formula>
    </cfRule>
  </conditionalFormatting>
  <conditionalFormatting sqref="A152:F157">
    <cfRule type="containsBlanks" dxfId="288" priority="6" stopIfTrue="1">
      <formula>LEN(TRIM(A152))=0</formula>
    </cfRule>
  </conditionalFormatting>
  <conditionalFormatting sqref="B21:C32">
    <cfRule type="containsBlanks" dxfId="287" priority="10" stopIfTrue="1">
      <formula>LEN(TRIM(B21))=0</formula>
    </cfRule>
  </conditionalFormatting>
  <conditionalFormatting sqref="B136:C147">
    <cfRule type="containsBlanks" dxfId="286" priority="25" stopIfTrue="1">
      <formula>LEN(TRIM(B136))=0</formula>
    </cfRule>
  </conditionalFormatting>
  <conditionalFormatting sqref="D54:F55 H54:J55 D56:J58">
    <cfRule type="containsBlanks" dxfId="285" priority="31" stopIfTrue="1">
      <formula>LEN(TRIM(D54))=0</formula>
    </cfRule>
  </conditionalFormatting>
  <conditionalFormatting sqref="D169:F170">
    <cfRule type="containsBlanks" dxfId="284" priority="23" stopIfTrue="1">
      <formula>LEN(TRIM(D169))=0</formula>
    </cfRule>
  </conditionalFormatting>
  <conditionalFormatting sqref="D59:G65 D66:F67 D68:J69">
    <cfRule type="containsBlanks" dxfId="283" priority="30" stopIfTrue="1">
      <formula>LEN(TRIM(D59))=0</formula>
    </cfRule>
  </conditionalFormatting>
  <conditionalFormatting sqref="D70:G76 D77:F78 D79:J80">
    <cfRule type="containsBlanks" dxfId="282" priority="29" stopIfTrue="1">
      <formula>LEN(TRIM(D70))=0</formula>
    </cfRule>
  </conditionalFormatting>
  <conditionalFormatting sqref="D81:G87 D88:F89 D90:J91">
    <cfRule type="containsBlanks" dxfId="281" priority="28" stopIfTrue="1">
      <formula>LEN(TRIM(D81))=0</formula>
    </cfRule>
  </conditionalFormatting>
  <conditionalFormatting sqref="D162:G168">
    <cfRule type="containsBlanks" dxfId="280" priority="5" stopIfTrue="1">
      <formula>LEN(TRIM(D162))=0</formula>
    </cfRule>
  </conditionalFormatting>
  <conditionalFormatting sqref="D171:G180 D181:F182">
    <cfRule type="containsBlanks" dxfId="279" priority="22" stopIfTrue="1">
      <formula>LEN(TRIM(D171))=0</formula>
    </cfRule>
  </conditionalFormatting>
  <conditionalFormatting sqref="D183:G191 D192:F193">
    <cfRule type="containsBlanks" dxfId="278" priority="21" stopIfTrue="1">
      <formula>LEN(TRIM(D183))=0</formula>
    </cfRule>
  </conditionalFormatting>
  <conditionalFormatting sqref="D194:G202 D203:F204 D205:J206">
    <cfRule type="containsBlanks" dxfId="277" priority="20" stopIfTrue="1">
      <formula>LEN(TRIM(D194))=0</formula>
    </cfRule>
  </conditionalFormatting>
  <conditionalFormatting sqref="D47:J53">
    <cfRule type="containsBlanks" dxfId="276" priority="8" stopIfTrue="1">
      <formula>LEN(TRIM(D47))=0</formula>
    </cfRule>
  </conditionalFormatting>
  <conditionalFormatting sqref="E21:E32">
    <cfRule type="containsBlanks" dxfId="275" priority="32" stopIfTrue="1">
      <formula>LEN(TRIM(E21))=0</formula>
    </cfRule>
  </conditionalFormatting>
  <conditionalFormatting sqref="E136:E147">
    <cfRule type="containsBlanks" dxfId="274" priority="24" stopIfTrue="1">
      <formula>LEN(TRIM(E136))=0</formula>
    </cfRule>
  </conditionalFormatting>
  <conditionalFormatting sqref="F5:H13">
    <cfRule type="containsBlanks" dxfId="273" priority="12" stopIfTrue="1">
      <formula>LEN(TRIM(F5))=0</formula>
    </cfRule>
  </conditionalFormatting>
  <conditionalFormatting sqref="F120:H128">
    <cfRule type="containsBlanks" dxfId="272" priority="2" stopIfTrue="1">
      <formula>LEN(TRIM(F120))=0</formula>
    </cfRule>
  </conditionalFormatting>
  <conditionalFormatting sqref="G38:G42">
    <cfRule type="containsBlanks" dxfId="271" priority="13" stopIfTrue="1">
      <formula>LEN(TRIM(G38))=0</formula>
    </cfRule>
  </conditionalFormatting>
  <conditionalFormatting sqref="H59:J67">
    <cfRule type="containsBlanks" dxfId="270" priority="16" stopIfTrue="1">
      <formula>LEN(TRIM(H59))=0</formula>
    </cfRule>
  </conditionalFormatting>
  <conditionalFormatting sqref="H70:J78">
    <cfRule type="containsBlanks" dxfId="269" priority="15" stopIfTrue="1">
      <formula>LEN(TRIM(H70))=0</formula>
    </cfRule>
  </conditionalFormatting>
  <conditionalFormatting sqref="H81:J89">
    <cfRule type="containsBlanks" dxfId="268" priority="14" stopIfTrue="1">
      <formula>LEN(TRIM(H81))=0</formula>
    </cfRule>
  </conditionalFormatting>
  <conditionalFormatting sqref="H162:J204">
    <cfRule type="containsBlanks" dxfId="267" priority="3" stopIfTrue="1">
      <formula>LEN(TRIM(H162))=0</formula>
    </cfRule>
  </conditionalFormatting>
  <conditionalFormatting sqref="K5:L9 K10:K13">
    <cfRule type="containsBlanks" dxfId="266" priority="11" stopIfTrue="1">
      <formula>LEN(TRIM(K5))=0</formula>
    </cfRule>
  </conditionalFormatting>
  <conditionalFormatting sqref="K120:L124 K125:K128">
    <cfRule type="containsBlanks" dxfId="265" priority="1" stopIfTrue="1">
      <formula>LEN(TRIM(K120))=0</formula>
    </cfRule>
  </conditionalFormatting>
  <conditionalFormatting sqref="L47:L91">
    <cfRule type="containsBlanks" dxfId="264" priority="7" stopIfTrue="1">
      <formula>LEN(TRIM(L47))=0</formula>
    </cfRule>
  </conditionalFormatting>
  <conditionalFormatting sqref="L162:L206">
    <cfRule type="containsBlanks" dxfId="263" priority="4" stopIfTrue="1">
      <formula>LEN(TRIM(L162))=0</formula>
    </cfRule>
  </conditionalFormatting>
  <conditionalFormatting sqref="O163:O228">
    <cfRule type="containsBlanks" dxfId="262" priority="17" stopIfTrue="1">
      <formula>LEN(TRIM(O163))=0</formula>
    </cfRule>
  </conditionalFormatting>
  <conditionalFormatting sqref="O47:Q51 O52:O113">
    <cfRule type="containsBlanks" dxfId="261" priority="27" stopIfTrue="1">
      <formula>LEN(TRIM(O47))=0</formula>
    </cfRule>
  </conditionalFormatting>
  <conditionalFormatting sqref="O162:Q162">
    <cfRule type="containsBlanks" dxfId="260" priority="19" stopIfTrue="1">
      <formula>LEN(TRIM(O162))=0</formula>
    </cfRule>
  </conditionalFormatting>
  <conditionalFormatting sqref="P52:Q91">
    <cfRule type="containsBlanks" dxfId="259" priority="26" stopIfTrue="1">
      <formula>LEN(TRIM(P52))=0</formula>
    </cfRule>
  </conditionalFormatting>
  <conditionalFormatting sqref="P163:Q206">
    <cfRule type="containsBlanks" dxfId="258" priority="18" stopIfTrue="1">
      <formula>LEN(TRIM(P163))=0</formula>
    </cfRule>
  </conditionalFormatting>
  <dataValidations count="3">
    <dataValidation type="list" showInputMessage="1" showErrorMessage="1" sqref="H47:H49 H162:H164" xr:uid="{EDA9B9B0-CEBF-4C8D-B912-19794B6EB9E2}">
      <formula1>$V$3:$V$13</formula1>
    </dataValidation>
    <dataValidation type="list" showInputMessage="1" showErrorMessage="1" sqref="H68:H69 H79:H80 H90:H91 H101:H102 H112:H113 H216:H217 H227:H228 H205:H206 H183:H184 H194:H195" xr:uid="{006EF4C1-8AA3-4676-800D-7B23FFB38345}">
      <formula1>$V$3:$V$5</formula1>
    </dataValidation>
    <dataValidation type="list" showInputMessage="1" showErrorMessage="1" sqref="H218:H226 H185:H193 H50:H67 H196:H204 H103:H111 H81:H89 H70:H78 H92:H100 H207:H215 H165:H182" xr:uid="{AC411632-5BEE-4744-8562-4127BA4FFFFE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6D5B-11BB-4222-BDE8-8145569C1F30}">
  <sheetPr codeName="Лист24">
    <outlinePr summaryBelow="0"/>
    <pageSetUpPr fitToPage="1"/>
  </sheetPr>
  <dimension ref="A1:AB229"/>
  <sheetViews>
    <sheetView topLeftCell="A158" zoomScale="70" zoomScaleNormal="70" workbookViewId="0">
      <selection activeCell="F175" sqref="F175:H177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10"/>
      <c r="S1" s="210"/>
      <c r="T1" s="210"/>
      <c r="U1" s="210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11"/>
      <c r="S2" s="211"/>
      <c r="T2" s="211"/>
      <c r="U2" s="211"/>
    </row>
    <row r="3" spans="1:24" ht="18">
      <c r="A3" s="444" t="s">
        <v>89</v>
      </c>
      <c r="B3" s="445"/>
      <c r="C3" s="445"/>
      <c r="D3" s="445"/>
      <c r="E3" s="446"/>
      <c r="F3" s="226" t="s">
        <v>69</v>
      </c>
      <c r="G3" s="227">
        <f>SUM(J21:J32)+SUM(J136:J147)</f>
        <v>82800</v>
      </c>
      <c r="H3" s="227">
        <f>SUM(K21:K32)+SUM(K136:K147)</f>
        <v>73683</v>
      </c>
      <c r="I3" s="228" t="s">
        <v>56</v>
      </c>
      <c r="J3" s="229">
        <v>4600</v>
      </c>
      <c r="K3" s="230" t="s">
        <v>63</v>
      </c>
      <c r="L3" s="230">
        <v>720</v>
      </c>
      <c r="V3" s="63" t="s">
        <v>45</v>
      </c>
    </row>
    <row r="4" spans="1:24" ht="20.25" customHeight="1">
      <c r="A4" s="434" t="s">
        <v>8</v>
      </c>
      <c r="B4" s="434"/>
      <c r="C4" s="434"/>
      <c r="D4" s="434"/>
      <c r="E4" s="434"/>
      <c r="F4" s="434" t="s">
        <v>34</v>
      </c>
      <c r="G4" s="434"/>
      <c r="H4" s="434"/>
      <c r="I4" s="434" t="s">
        <v>9</v>
      </c>
      <c r="J4" s="434"/>
      <c r="K4" s="434" t="s">
        <v>16</v>
      </c>
      <c r="L4" s="434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4.25">
      <c r="A5" s="435" t="s">
        <v>71</v>
      </c>
      <c r="B5" s="436"/>
      <c r="C5" s="436"/>
      <c r="D5" s="436"/>
      <c r="E5" s="436"/>
      <c r="F5" s="433" t="s">
        <v>223</v>
      </c>
      <c r="G5" s="433"/>
      <c r="H5" s="433"/>
      <c r="I5" s="432" t="s">
        <v>421</v>
      </c>
      <c r="J5" s="432" t="s">
        <v>421</v>
      </c>
      <c r="K5" s="433" t="s">
        <v>301</v>
      </c>
      <c r="L5" s="433"/>
      <c r="N5" s="275"/>
      <c r="O5" s="277" t="s">
        <v>29</v>
      </c>
      <c r="P5" s="278"/>
      <c r="Q5" s="278"/>
      <c r="R5" s="212"/>
      <c r="S5" s="212"/>
      <c r="T5" s="212"/>
      <c r="U5" s="212"/>
      <c r="V5" s="63" t="s">
        <v>46</v>
      </c>
      <c r="X5" s="23"/>
    </row>
    <row r="6" spans="1:24" ht="14.25">
      <c r="A6" s="435" t="s">
        <v>7</v>
      </c>
      <c r="B6" s="436"/>
      <c r="C6" s="436"/>
      <c r="D6" s="436"/>
      <c r="E6" s="442"/>
      <c r="F6" s="433" t="s">
        <v>224</v>
      </c>
      <c r="G6" s="433"/>
      <c r="H6" s="433"/>
      <c r="I6" s="432" t="s">
        <v>422</v>
      </c>
      <c r="J6" s="432" t="s">
        <v>422</v>
      </c>
      <c r="K6" s="433" t="s">
        <v>469</v>
      </c>
      <c r="L6" s="433"/>
      <c r="N6" s="276"/>
      <c r="O6" s="279"/>
      <c r="P6" s="280"/>
      <c r="Q6" s="280"/>
      <c r="R6" s="213"/>
      <c r="S6" s="213"/>
      <c r="T6" s="213"/>
      <c r="U6" s="213"/>
      <c r="V6" s="63" t="s">
        <v>52</v>
      </c>
      <c r="X6" s="23"/>
    </row>
    <row r="7" spans="1:24" ht="16.5" customHeight="1">
      <c r="A7" s="432" t="s">
        <v>55</v>
      </c>
      <c r="B7" s="432"/>
      <c r="C7" s="432"/>
      <c r="D7" s="432"/>
      <c r="E7" s="443"/>
      <c r="F7" s="433" t="s">
        <v>160</v>
      </c>
      <c r="G7" s="433"/>
      <c r="H7" s="433"/>
      <c r="I7" s="432" t="s">
        <v>423</v>
      </c>
      <c r="J7" s="432" t="s">
        <v>423</v>
      </c>
      <c r="K7" s="433" t="s">
        <v>244</v>
      </c>
      <c r="L7" s="433"/>
      <c r="N7" s="294"/>
      <c r="O7" s="277" t="s">
        <v>30</v>
      </c>
      <c r="P7" s="278"/>
      <c r="Q7" s="296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2"/>
      <c r="B8" s="432"/>
      <c r="C8" s="432"/>
      <c r="D8" s="432"/>
      <c r="E8" s="432"/>
      <c r="F8" s="433"/>
      <c r="G8" s="433"/>
      <c r="H8" s="433"/>
      <c r="I8" s="432" t="s">
        <v>424</v>
      </c>
      <c r="J8" s="432" t="s">
        <v>424</v>
      </c>
      <c r="K8" s="433" t="s">
        <v>472</v>
      </c>
      <c r="L8" s="433"/>
      <c r="N8" s="295"/>
      <c r="O8" s="297"/>
      <c r="P8" s="298"/>
      <c r="Q8" s="299"/>
      <c r="R8" s="218"/>
      <c r="S8" s="218"/>
      <c r="T8" s="218"/>
      <c r="U8" s="218"/>
      <c r="V8" s="63" t="s">
        <v>49</v>
      </c>
      <c r="X8" s="23"/>
    </row>
    <row r="9" spans="1:24" ht="14.25">
      <c r="A9" s="432"/>
      <c r="B9" s="432"/>
      <c r="C9" s="432"/>
      <c r="D9" s="432"/>
      <c r="E9" s="432"/>
      <c r="F9" s="433"/>
      <c r="G9" s="433"/>
      <c r="H9" s="433"/>
      <c r="I9" s="432" t="s">
        <v>425</v>
      </c>
      <c r="J9" s="432" t="s">
        <v>425</v>
      </c>
      <c r="K9" s="433" t="s">
        <v>474</v>
      </c>
      <c r="L9" s="433"/>
      <c r="N9" s="293"/>
      <c r="O9" s="293"/>
      <c r="P9" s="303"/>
      <c r="Q9" s="303"/>
      <c r="R9" s="219"/>
      <c r="S9" s="219"/>
      <c r="T9" s="219"/>
      <c r="U9" s="219"/>
      <c r="V9" s="63" t="s">
        <v>50</v>
      </c>
      <c r="X9" s="23"/>
    </row>
    <row r="10" spans="1:24" ht="14.25">
      <c r="A10" s="432"/>
      <c r="B10" s="432"/>
      <c r="C10" s="432"/>
      <c r="D10" s="432"/>
      <c r="E10" s="432"/>
      <c r="F10" s="433"/>
      <c r="G10" s="433"/>
      <c r="H10" s="433"/>
      <c r="I10" s="432" t="s">
        <v>426</v>
      </c>
      <c r="J10" s="432" t="s">
        <v>426</v>
      </c>
      <c r="K10" s="440" t="s">
        <v>302</v>
      </c>
      <c r="L10" s="441"/>
      <c r="N10" s="216"/>
      <c r="O10" s="216"/>
      <c r="P10" s="219"/>
      <c r="Q10" s="219"/>
      <c r="R10" s="219"/>
      <c r="S10" s="219"/>
      <c r="T10" s="219"/>
      <c r="U10" s="219"/>
      <c r="V10" s="63"/>
      <c r="X10" s="23"/>
    </row>
    <row r="11" spans="1:24" ht="14.25">
      <c r="A11" s="432"/>
      <c r="B11" s="432"/>
      <c r="C11" s="432"/>
      <c r="D11" s="432"/>
      <c r="E11" s="432"/>
      <c r="F11" s="433"/>
      <c r="G11" s="433"/>
      <c r="H11" s="433"/>
      <c r="I11" s="432" t="s">
        <v>470</v>
      </c>
      <c r="J11" s="432"/>
      <c r="K11" s="440" t="s">
        <v>473</v>
      </c>
      <c r="L11" s="441"/>
      <c r="N11" s="216"/>
      <c r="O11" s="216"/>
      <c r="P11" s="219"/>
      <c r="Q11" s="219"/>
      <c r="R11" s="219"/>
      <c r="S11" s="219"/>
      <c r="T11" s="219"/>
      <c r="U11" s="219"/>
      <c r="V11" s="63"/>
      <c r="X11" s="23"/>
    </row>
    <row r="12" spans="1:24" ht="14.25">
      <c r="A12" s="432"/>
      <c r="B12" s="432"/>
      <c r="C12" s="432"/>
      <c r="D12" s="432"/>
      <c r="E12" s="432"/>
      <c r="F12" s="433"/>
      <c r="G12" s="433"/>
      <c r="H12" s="433"/>
      <c r="I12" s="432" t="s">
        <v>471</v>
      </c>
      <c r="J12" s="432"/>
      <c r="K12" s="440" t="s">
        <v>475</v>
      </c>
      <c r="L12" s="441"/>
      <c r="N12" s="216"/>
      <c r="O12" s="216"/>
      <c r="P12" s="219"/>
      <c r="Q12" s="219"/>
      <c r="R12" s="219"/>
      <c r="S12" s="219"/>
      <c r="T12" s="219"/>
      <c r="U12" s="219"/>
      <c r="V12" s="63"/>
      <c r="X12" s="23"/>
    </row>
    <row r="13" spans="1:24" ht="14.25">
      <c r="A13" s="432"/>
      <c r="B13" s="432"/>
      <c r="C13" s="432"/>
      <c r="D13" s="432"/>
      <c r="E13" s="432"/>
      <c r="F13" s="433"/>
      <c r="G13" s="433"/>
      <c r="H13" s="433"/>
      <c r="I13" s="432"/>
      <c r="J13" s="432"/>
      <c r="K13" s="440"/>
      <c r="L13" s="441"/>
      <c r="N13" s="216"/>
      <c r="O13" s="216"/>
      <c r="P13" s="219"/>
      <c r="Q13" s="219"/>
      <c r="R13" s="219"/>
      <c r="S13" s="219"/>
      <c r="T13" s="219"/>
      <c r="U13" s="219"/>
      <c r="V13" s="63"/>
      <c r="X13" s="23"/>
    </row>
    <row r="14" spans="1:24" ht="18.75" customHeight="1" thickBot="1">
      <c r="A14" s="437" t="s">
        <v>33</v>
      </c>
      <c r="B14" s="438"/>
      <c r="C14" s="438"/>
      <c r="D14" s="438"/>
      <c r="E14" s="438"/>
      <c r="F14" s="438"/>
      <c r="G14" s="438"/>
      <c r="H14" s="438"/>
      <c r="I14" s="438"/>
      <c r="J14" s="438"/>
      <c r="K14" s="438"/>
      <c r="L14" s="439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54.999999999999964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54.999999999999964</v>
      </c>
      <c r="X19" s="219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5" t="s">
        <v>18</v>
      </c>
      <c r="O20" s="215"/>
      <c r="P20" s="70">
        <f>SUM(T46:T57)</f>
        <v>40.000000000000099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40.000000000000099</v>
      </c>
      <c r="X20" s="219"/>
    </row>
    <row r="21" spans="1:24" ht="17.25" customHeight="1">
      <c r="A21" s="307" t="str">
        <f>A37</f>
        <v>Тыква Мамина дача</v>
      </c>
      <c r="B21" s="326">
        <v>0.33333333333333331</v>
      </c>
      <c r="C21" s="326">
        <v>0.83333333333333337</v>
      </c>
      <c r="D21" s="322">
        <f>(C21-B21+(C21&lt;B21))*24*60</f>
        <v>720</v>
      </c>
      <c r="E21" s="328">
        <v>4600</v>
      </c>
      <c r="F21" s="330">
        <f>IF(E21=0,0,(F37/J3*60))</f>
        <v>598.63043478260863</v>
      </c>
      <c r="G21" s="320">
        <f>IF($K21=0,0,(K21*100)/(D21*$J$3/60))</f>
        <v>83.143115942028984</v>
      </c>
      <c r="H21" s="330">
        <f>P19+P26</f>
        <v>54.999999999999964</v>
      </c>
      <c r="I21" s="320">
        <f>D21-F21-P27</f>
        <v>1.3695652173912407</v>
      </c>
      <c r="J21" s="322">
        <f>(D21-H21)/60*E21</f>
        <v>50983.333333333336</v>
      </c>
      <c r="K21" s="324">
        <f>F37</f>
        <v>45895</v>
      </c>
      <c r="L21" s="66">
        <f>IF($K21=0,0,K21/J21)</f>
        <v>0.90019614253023861</v>
      </c>
      <c r="N21" s="215" t="s">
        <v>19</v>
      </c>
      <c r="O21" s="215"/>
      <c r="P21" s="70">
        <f>SUM(U46:U57)</f>
        <v>25.000000000000071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25.000000000000071</v>
      </c>
      <c r="W21" s="219"/>
      <c r="X21" s="219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-5088.3333333333358</v>
      </c>
      <c r="N22" s="215" t="s">
        <v>20</v>
      </c>
      <c r="O22" s="21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19"/>
      <c r="X22" s="219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215" t="s">
        <v>27</v>
      </c>
      <c r="O23" s="21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19"/>
      <c r="X23" s="219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220" t="s">
        <v>21</v>
      </c>
      <c r="O24" s="22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19"/>
      <c r="X24" s="219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220" t="s">
        <v>39</v>
      </c>
      <c r="O25" s="22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19"/>
      <c r="X25" s="219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19"/>
      <c r="X26" s="219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120.00000000000013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120.00000000000013</v>
      </c>
      <c r="W27" s="219"/>
      <c r="X27" s="219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219"/>
      <c r="X28" s="219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219"/>
      <c r="W29" s="219"/>
      <c r="X29" s="219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219"/>
      <c r="W30" s="219"/>
      <c r="X30" s="219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219"/>
      <c r="W31" s="219"/>
      <c r="X31" s="219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219"/>
      <c r="W32" s="219"/>
      <c r="X32" s="219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214" t="s">
        <v>90</v>
      </c>
      <c r="K33" s="168" t="s">
        <v>91</v>
      </c>
      <c r="L33" s="354">
        <f>IF($K34=0,0,K34/J34)</f>
        <v>0.90019614253023861</v>
      </c>
      <c r="N33" s="20"/>
      <c r="O33" s="20"/>
      <c r="P33" s="20"/>
      <c r="Q33" s="20"/>
      <c r="R33" s="20"/>
      <c r="S33" s="20"/>
      <c r="T33" s="20"/>
      <c r="U33" s="20"/>
      <c r="V33" s="219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50983.333333333336</v>
      </c>
      <c r="K34" s="168">
        <f>K21+K23+K25+K27+K29+K31</f>
        <v>45895</v>
      </c>
      <c r="L34" s="355"/>
      <c r="M34" s="219"/>
      <c r="V34" s="219"/>
      <c r="W34" s="219"/>
      <c r="X34" s="219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219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219"/>
      <c r="W36" s="27"/>
      <c r="X36" s="27"/>
    </row>
    <row r="37" spans="1:28" ht="15.75" thickBot="1">
      <c r="A37" s="351" t="s">
        <v>476</v>
      </c>
      <c r="B37" s="352"/>
      <c r="C37" s="352"/>
      <c r="D37" s="352"/>
      <c r="E37" s="353"/>
      <c r="F37" s="15">
        <v>45895</v>
      </c>
      <c r="G37" s="146"/>
      <c r="H37" s="1"/>
      <c r="I37" s="2"/>
      <c r="J37" s="3"/>
      <c r="K37" s="67">
        <f>G37</f>
        <v>0</v>
      </c>
      <c r="L37" s="16"/>
      <c r="M37" s="28"/>
      <c r="V37" s="219"/>
      <c r="W37" s="219"/>
      <c r="X37" s="219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19"/>
      <c r="W38" s="219"/>
      <c r="X38" s="219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19"/>
      <c r="W39" s="219"/>
      <c r="X39" s="219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19"/>
      <c r="W40" s="219"/>
      <c r="X40" s="219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19"/>
      <c r="W41" s="219"/>
      <c r="X41" s="219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19"/>
      <c r="W42" s="219"/>
      <c r="X42" s="219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0</v>
      </c>
      <c r="L43" s="76">
        <f>SUM(L38+L38)</f>
        <v>0</v>
      </c>
      <c r="M43" s="29"/>
      <c r="V43" s="219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 thickBot="1">
      <c r="A47" s="386" t="str">
        <f>A37</f>
        <v>Тыква Мамина дача</v>
      </c>
      <c r="B47" s="77">
        <f>B21</f>
        <v>0.33333333333333331</v>
      </c>
      <c r="C47" s="77">
        <f>B47+1/24</f>
        <v>0.375</v>
      </c>
      <c r="D47" s="30"/>
      <c r="E47" s="221"/>
      <c r="F47" s="389" t="s">
        <v>311</v>
      </c>
      <c r="G47" s="390"/>
      <c r="H47" s="31" t="s">
        <v>47</v>
      </c>
      <c r="I47" s="32">
        <v>0.3347222222222222</v>
      </c>
      <c r="J47" s="32">
        <v>0.34513888888888888</v>
      </c>
      <c r="K47" s="83">
        <f>(J47-I47+(J47&lt;I47))*24*60</f>
        <v>15.000000000000027</v>
      </c>
      <c r="L47" s="391" t="s">
        <v>480</v>
      </c>
      <c r="M47" s="392"/>
      <c r="N47" s="393"/>
      <c r="O47" s="90" t="str">
        <f t="shared" ref="O47:O110" si="3">IF(H47=$V$5,$F$7,"")</f>
        <v/>
      </c>
      <c r="P47" s="221"/>
      <c r="Q47" s="34"/>
      <c r="R47" s="20"/>
      <c r="S47" s="87">
        <f>IF($H47="ПЛАНОВЫЕ",$K47,0)</f>
        <v>0</v>
      </c>
      <c r="T47" s="87">
        <f>IF($H47="ПРОИЗВОДСТВЕННЫЕ",$K47,0)</f>
        <v>15.000000000000027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0.375</v>
      </c>
      <c r="C48" s="78">
        <f>B48+1/24</f>
        <v>0.41666666666666669</v>
      </c>
      <c r="D48" s="37"/>
      <c r="E48" s="222"/>
      <c r="F48" s="389" t="s">
        <v>477</v>
      </c>
      <c r="G48" s="390"/>
      <c r="H48" s="31" t="s">
        <v>45</v>
      </c>
      <c r="I48" s="39">
        <v>0.34722222222222227</v>
      </c>
      <c r="J48" s="39">
        <v>0.35416666666666669</v>
      </c>
      <c r="K48" s="231">
        <f t="shared" ref="K48:K111" si="4">(J48-I48+(J48&lt;I48))*24*60</f>
        <v>9.9999999999999645</v>
      </c>
      <c r="L48" s="396"/>
      <c r="M48" s="397"/>
      <c r="N48" s="398"/>
      <c r="O48" s="91" t="str">
        <f t="shared" si="3"/>
        <v/>
      </c>
      <c r="P48" s="222"/>
      <c r="Q48" s="41"/>
      <c r="R48" s="20"/>
      <c r="S48" s="87">
        <f t="shared" ref="S48:S111" si="5">IF($H48="ПЛАНОВЫЕ",$K48,0)</f>
        <v>9.9999999999999645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222"/>
      <c r="F49" s="394" t="s">
        <v>478</v>
      </c>
      <c r="G49" s="395"/>
      <c r="H49" s="38" t="s">
        <v>45</v>
      </c>
      <c r="I49" s="39">
        <v>0.35416666666666669</v>
      </c>
      <c r="J49" s="39">
        <v>0.3611111111111111</v>
      </c>
      <c r="K49" s="231">
        <f t="shared" si="4"/>
        <v>9.9999999999999645</v>
      </c>
      <c r="L49" s="396"/>
      <c r="M49" s="397"/>
      <c r="N49" s="398"/>
      <c r="O49" s="91" t="str">
        <f t="shared" si="3"/>
        <v/>
      </c>
      <c r="P49" s="222"/>
      <c r="Q49" s="41"/>
      <c r="R49" s="20"/>
      <c r="S49" s="87">
        <f t="shared" si="5"/>
        <v>9.9999999999999645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0.45833333333333337</v>
      </c>
      <c r="C50" s="78">
        <f t="shared" si="14"/>
        <v>0.5</v>
      </c>
      <c r="D50" s="37"/>
      <c r="E50" s="222"/>
      <c r="F50" s="394" t="s">
        <v>479</v>
      </c>
      <c r="G50" s="395"/>
      <c r="H50" s="38" t="s">
        <v>45</v>
      </c>
      <c r="I50" s="39">
        <v>0.3611111111111111</v>
      </c>
      <c r="J50" s="39">
        <v>0.38541666666666669</v>
      </c>
      <c r="K50" s="231">
        <f t="shared" si="4"/>
        <v>35.000000000000036</v>
      </c>
      <c r="L50" s="396"/>
      <c r="M50" s="397"/>
      <c r="N50" s="398"/>
      <c r="O50" s="91" t="str">
        <f t="shared" si="3"/>
        <v/>
      </c>
      <c r="P50" s="222"/>
      <c r="Q50" s="41"/>
      <c r="R50" s="20"/>
      <c r="S50" s="87">
        <f t="shared" si="5"/>
        <v>35.000000000000036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0.5</v>
      </c>
      <c r="C51" s="78">
        <f t="shared" si="14"/>
        <v>0.54166666666666663</v>
      </c>
      <c r="D51" s="37"/>
      <c r="E51" s="222"/>
      <c r="F51" s="399" t="s">
        <v>339</v>
      </c>
      <c r="G51" s="399"/>
      <c r="H51" s="38" t="s">
        <v>46</v>
      </c>
      <c r="I51" s="39">
        <v>0.44444444444444442</v>
      </c>
      <c r="J51" s="39">
        <v>0.46180555555555558</v>
      </c>
      <c r="K51" s="231">
        <f t="shared" si="4"/>
        <v>25.000000000000071</v>
      </c>
      <c r="L51" s="396" t="s">
        <v>481</v>
      </c>
      <c r="M51" s="397"/>
      <c r="N51" s="398"/>
      <c r="O51" s="91" t="str">
        <f t="shared" si="3"/>
        <v>Никишова</v>
      </c>
      <c r="P51" s="22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25.000000000000071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0.54166666666666663</v>
      </c>
      <c r="C52" s="78">
        <f t="shared" si="14"/>
        <v>0.58333333333333326</v>
      </c>
      <c r="D52" s="37"/>
      <c r="E52" s="222"/>
      <c r="F52" s="399" t="s">
        <v>482</v>
      </c>
      <c r="G52" s="399"/>
      <c r="H52" s="38" t="s">
        <v>47</v>
      </c>
      <c r="I52" s="39">
        <v>0.59027777777777779</v>
      </c>
      <c r="J52" s="39">
        <v>0.60763888888888895</v>
      </c>
      <c r="K52" s="231">
        <f t="shared" si="4"/>
        <v>25.000000000000071</v>
      </c>
      <c r="L52" s="396" t="s">
        <v>483</v>
      </c>
      <c r="M52" s="397"/>
      <c r="N52" s="398"/>
      <c r="O52" s="91" t="str">
        <f t="shared" si="3"/>
        <v/>
      </c>
      <c r="P52" s="222"/>
      <c r="Q52" s="41"/>
      <c r="R52" s="20"/>
      <c r="S52" s="87">
        <f t="shared" si="5"/>
        <v>0</v>
      </c>
      <c r="T52" s="87">
        <f t="shared" si="6"/>
        <v>25.000000000000071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9"/>
      <c r="G53" s="399"/>
      <c r="H53" s="38"/>
      <c r="I53" s="39"/>
      <c r="J53" s="39"/>
      <c r="K53" s="231">
        <f t="shared" si="4"/>
        <v>0</v>
      </c>
      <c r="L53" s="396"/>
      <c r="M53" s="397"/>
      <c r="N53" s="398"/>
      <c r="O53" s="91" t="str">
        <f t="shared" si="3"/>
        <v/>
      </c>
      <c r="P53" s="22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94"/>
      <c r="G54" s="395"/>
      <c r="H54" s="38"/>
      <c r="I54" s="39"/>
      <c r="J54" s="39"/>
      <c r="K54" s="231">
        <f t="shared" si="4"/>
        <v>0</v>
      </c>
      <c r="L54" s="396"/>
      <c r="M54" s="397"/>
      <c r="N54" s="398"/>
      <c r="O54" s="91" t="str">
        <f t="shared" si="3"/>
        <v/>
      </c>
      <c r="P54" s="22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94"/>
      <c r="G55" s="395"/>
      <c r="H55" s="38"/>
      <c r="I55" s="39"/>
      <c r="J55" s="39"/>
      <c r="K55" s="231">
        <f t="shared" si="4"/>
        <v>0</v>
      </c>
      <c r="L55" s="396"/>
      <c r="M55" s="397"/>
      <c r="N55" s="398"/>
      <c r="O55" s="91" t="str">
        <f t="shared" si="3"/>
        <v/>
      </c>
      <c r="P55" s="22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9"/>
      <c r="G56" s="399"/>
      <c r="H56" s="38"/>
      <c r="I56" s="39"/>
      <c r="J56" s="39"/>
      <c r="K56" s="231">
        <f t="shared" si="4"/>
        <v>0</v>
      </c>
      <c r="L56" s="396"/>
      <c r="M56" s="397"/>
      <c r="N56" s="398"/>
      <c r="O56" s="91" t="str">
        <f t="shared" si="3"/>
        <v/>
      </c>
      <c r="P56" s="22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9"/>
      <c r="G57" s="399"/>
      <c r="H57" s="38"/>
      <c r="I57" s="39"/>
      <c r="J57" s="39"/>
      <c r="K57" s="231">
        <f t="shared" si="4"/>
        <v>0</v>
      </c>
      <c r="L57" s="396"/>
      <c r="M57" s="397"/>
      <c r="N57" s="398"/>
      <c r="O57" s="91" t="str">
        <f t="shared" si="3"/>
        <v/>
      </c>
      <c r="P57" s="22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222" t="str">
        <f t="shared" si="3"/>
        <v/>
      </c>
      <c r="P58" s="22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221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22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222"/>
      <c r="F60" s="394"/>
      <c r="G60" s="395"/>
      <c r="H60" s="38"/>
      <c r="I60" s="39"/>
      <c r="J60" s="39"/>
      <c r="K60" s="231">
        <f t="shared" si="4"/>
        <v>0</v>
      </c>
      <c r="L60" s="396"/>
      <c r="M60" s="397"/>
      <c r="N60" s="398"/>
      <c r="O60" s="91" t="str">
        <f t="shared" si="3"/>
        <v/>
      </c>
      <c r="P60" s="22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22"/>
      <c r="F61" s="399"/>
      <c r="G61" s="399"/>
      <c r="H61" s="38"/>
      <c r="I61" s="39"/>
      <c r="J61" s="39"/>
      <c r="K61" s="231">
        <f t="shared" si="4"/>
        <v>0</v>
      </c>
      <c r="L61" s="396"/>
      <c r="M61" s="397"/>
      <c r="N61" s="398"/>
      <c r="O61" s="91" t="str">
        <f t="shared" si="3"/>
        <v/>
      </c>
      <c r="P61" s="22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222"/>
      <c r="F62" s="399"/>
      <c r="G62" s="399"/>
      <c r="H62" s="38"/>
      <c r="I62" s="39"/>
      <c r="J62" s="39"/>
      <c r="K62" s="231">
        <f t="shared" si="4"/>
        <v>0</v>
      </c>
      <c r="L62" s="396"/>
      <c r="M62" s="397"/>
      <c r="N62" s="398"/>
      <c r="O62" s="91" t="str">
        <f t="shared" si="3"/>
        <v/>
      </c>
      <c r="P62" s="22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222"/>
      <c r="F63" s="399"/>
      <c r="G63" s="399"/>
      <c r="H63" s="38"/>
      <c r="I63" s="39"/>
      <c r="J63" s="39"/>
      <c r="K63" s="231">
        <f t="shared" si="4"/>
        <v>0</v>
      </c>
      <c r="L63" s="396"/>
      <c r="M63" s="397"/>
      <c r="N63" s="398"/>
      <c r="O63" s="91" t="str">
        <f t="shared" si="3"/>
        <v/>
      </c>
      <c r="P63" s="22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222"/>
      <c r="F64" s="399"/>
      <c r="G64" s="399"/>
      <c r="H64" s="38"/>
      <c r="I64" s="39"/>
      <c r="J64" s="39"/>
      <c r="K64" s="231">
        <f t="shared" si="4"/>
        <v>0</v>
      </c>
      <c r="L64" s="396"/>
      <c r="M64" s="397"/>
      <c r="N64" s="398"/>
      <c r="O64" s="91" t="str">
        <f t="shared" si="3"/>
        <v/>
      </c>
      <c r="P64" s="22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231">
        <f t="shared" si="4"/>
        <v>0</v>
      </c>
      <c r="L65" s="396"/>
      <c r="M65" s="397"/>
      <c r="N65" s="398"/>
      <c r="O65" s="91" t="str">
        <f t="shared" si="3"/>
        <v/>
      </c>
      <c r="P65" s="22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231">
        <f t="shared" si="4"/>
        <v>0</v>
      </c>
      <c r="L66" s="396"/>
      <c r="M66" s="397"/>
      <c r="N66" s="398"/>
      <c r="O66" s="91" t="str">
        <f t="shared" si="3"/>
        <v/>
      </c>
      <c r="P66" s="22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231">
        <f t="shared" si="4"/>
        <v>0</v>
      </c>
      <c r="L67" s="396"/>
      <c r="M67" s="397"/>
      <c r="N67" s="398"/>
      <c r="O67" s="91" t="str">
        <f t="shared" si="3"/>
        <v/>
      </c>
      <c r="P67" s="22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231">
        <f t="shared" si="4"/>
        <v>0</v>
      </c>
      <c r="L68" s="396"/>
      <c r="M68" s="397"/>
      <c r="N68" s="398"/>
      <c r="O68" s="91" t="str">
        <f t="shared" si="3"/>
        <v/>
      </c>
      <c r="P68" s="22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222" t="str">
        <f t="shared" si="3"/>
        <v/>
      </c>
      <c r="P69" s="22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221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22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222"/>
      <c r="F71" s="394"/>
      <c r="G71" s="395"/>
      <c r="H71" s="38"/>
      <c r="I71" s="39"/>
      <c r="J71" s="39"/>
      <c r="K71" s="231">
        <f t="shared" si="4"/>
        <v>0</v>
      </c>
      <c r="L71" s="396"/>
      <c r="M71" s="397"/>
      <c r="N71" s="398"/>
      <c r="O71" s="91" t="str">
        <f t="shared" si="3"/>
        <v/>
      </c>
      <c r="P71" s="22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22"/>
      <c r="F72" s="399"/>
      <c r="G72" s="399"/>
      <c r="H72" s="38"/>
      <c r="I72" s="39"/>
      <c r="J72" s="39"/>
      <c r="K72" s="231">
        <f t="shared" si="4"/>
        <v>0</v>
      </c>
      <c r="L72" s="396"/>
      <c r="M72" s="397"/>
      <c r="N72" s="398"/>
      <c r="O72" s="91" t="str">
        <f t="shared" si="3"/>
        <v/>
      </c>
      <c r="P72" s="22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222"/>
      <c r="F73" s="399"/>
      <c r="G73" s="399"/>
      <c r="H73" s="38"/>
      <c r="I73" s="39"/>
      <c r="J73" s="39"/>
      <c r="K73" s="231">
        <f t="shared" si="4"/>
        <v>0</v>
      </c>
      <c r="L73" s="396"/>
      <c r="M73" s="397"/>
      <c r="N73" s="398"/>
      <c r="O73" s="91" t="str">
        <f t="shared" si="3"/>
        <v/>
      </c>
      <c r="P73" s="22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222"/>
      <c r="F74" s="399"/>
      <c r="G74" s="399"/>
      <c r="H74" s="38"/>
      <c r="I74" s="39"/>
      <c r="J74" s="39"/>
      <c r="K74" s="231">
        <f t="shared" si="4"/>
        <v>0</v>
      </c>
      <c r="L74" s="396"/>
      <c r="M74" s="397"/>
      <c r="N74" s="398"/>
      <c r="O74" s="91" t="str">
        <f t="shared" si="3"/>
        <v/>
      </c>
      <c r="P74" s="22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222"/>
      <c r="F75" s="399"/>
      <c r="G75" s="399"/>
      <c r="H75" s="38"/>
      <c r="I75" s="39"/>
      <c r="J75" s="39"/>
      <c r="K75" s="231">
        <f t="shared" si="4"/>
        <v>0</v>
      </c>
      <c r="L75" s="396"/>
      <c r="M75" s="397"/>
      <c r="N75" s="398"/>
      <c r="O75" s="91" t="str">
        <f t="shared" si="3"/>
        <v/>
      </c>
      <c r="P75" s="22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231">
        <f t="shared" si="4"/>
        <v>0</v>
      </c>
      <c r="L76" s="396"/>
      <c r="M76" s="397"/>
      <c r="N76" s="398"/>
      <c r="O76" s="91" t="str">
        <f t="shared" si="3"/>
        <v/>
      </c>
      <c r="P76" s="22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231">
        <f t="shared" si="4"/>
        <v>0</v>
      </c>
      <c r="L77" s="396"/>
      <c r="M77" s="397"/>
      <c r="N77" s="398"/>
      <c r="O77" s="91" t="str">
        <f t="shared" si="3"/>
        <v/>
      </c>
      <c r="P77" s="22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231">
        <f t="shared" si="4"/>
        <v>0</v>
      </c>
      <c r="L78" s="396"/>
      <c r="M78" s="397"/>
      <c r="N78" s="398"/>
      <c r="O78" s="91" t="str">
        <f t="shared" si="3"/>
        <v/>
      </c>
      <c r="P78" s="22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231">
        <f t="shared" si="4"/>
        <v>0</v>
      </c>
      <c r="L79" s="396"/>
      <c r="M79" s="397"/>
      <c r="N79" s="398"/>
      <c r="O79" s="91" t="str">
        <f t="shared" si="3"/>
        <v/>
      </c>
      <c r="P79" s="22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222" t="str">
        <f t="shared" si="3"/>
        <v/>
      </c>
      <c r="P80" s="22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221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22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222"/>
      <c r="F82" s="394"/>
      <c r="G82" s="395"/>
      <c r="H82" s="38"/>
      <c r="I82" s="39"/>
      <c r="J82" s="39"/>
      <c r="K82" s="231">
        <f t="shared" si="4"/>
        <v>0</v>
      </c>
      <c r="L82" s="396"/>
      <c r="M82" s="397"/>
      <c r="N82" s="398"/>
      <c r="O82" s="91" t="str">
        <f t="shared" si="3"/>
        <v/>
      </c>
      <c r="P82" s="22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22"/>
      <c r="F83" s="399"/>
      <c r="G83" s="399"/>
      <c r="H83" s="38"/>
      <c r="I83" s="39"/>
      <c r="J83" s="39"/>
      <c r="K83" s="231">
        <f t="shared" si="4"/>
        <v>0</v>
      </c>
      <c r="L83" s="396"/>
      <c r="M83" s="397"/>
      <c r="N83" s="398"/>
      <c r="O83" s="91" t="str">
        <f t="shared" si="3"/>
        <v/>
      </c>
      <c r="P83" s="22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222"/>
      <c r="F84" s="399"/>
      <c r="G84" s="399"/>
      <c r="H84" s="38"/>
      <c r="I84" s="39"/>
      <c r="J84" s="39"/>
      <c r="K84" s="231">
        <f t="shared" si="4"/>
        <v>0</v>
      </c>
      <c r="L84" s="396"/>
      <c r="M84" s="397"/>
      <c r="N84" s="398"/>
      <c r="O84" s="91" t="str">
        <f t="shared" si="3"/>
        <v/>
      </c>
      <c r="P84" s="22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222"/>
      <c r="F85" s="399"/>
      <c r="G85" s="399"/>
      <c r="H85" s="38"/>
      <c r="I85" s="39"/>
      <c r="J85" s="39"/>
      <c r="K85" s="231">
        <f t="shared" si="4"/>
        <v>0</v>
      </c>
      <c r="L85" s="396"/>
      <c r="M85" s="397"/>
      <c r="N85" s="398"/>
      <c r="O85" s="91" t="str">
        <f t="shared" si="3"/>
        <v/>
      </c>
      <c r="P85" s="22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222"/>
      <c r="F86" s="399"/>
      <c r="G86" s="399"/>
      <c r="H86" s="38"/>
      <c r="I86" s="39"/>
      <c r="J86" s="39"/>
      <c r="K86" s="231">
        <f t="shared" si="4"/>
        <v>0</v>
      </c>
      <c r="L86" s="396"/>
      <c r="M86" s="397"/>
      <c r="N86" s="398"/>
      <c r="O86" s="91" t="str">
        <f t="shared" si="3"/>
        <v/>
      </c>
      <c r="P86" s="22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231">
        <f t="shared" si="4"/>
        <v>0</v>
      </c>
      <c r="L87" s="396"/>
      <c r="M87" s="397"/>
      <c r="N87" s="398"/>
      <c r="O87" s="91" t="str">
        <f t="shared" si="3"/>
        <v/>
      </c>
      <c r="P87" s="22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231">
        <f t="shared" si="4"/>
        <v>0</v>
      </c>
      <c r="L88" s="396"/>
      <c r="M88" s="397"/>
      <c r="N88" s="398"/>
      <c r="O88" s="91" t="str">
        <f t="shared" si="3"/>
        <v/>
      </c>
      <c r="P88" s="22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231">
        <f t="shared" si="4"/>
        <v>0</v>
      </c>
      <c r="L89" s="396"/>
      <c r="M89" s="397"/>
      <c r="N89" s="398"/>
      <c r="O89" s="91" t="str">
        <f t="shared" si="3"/>
        <v/>
      </c>
      <c r="P89" s="22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231">
        <f t="shared" si="4"/>
        <v>0</v>
      </c>
      <c r="L90" s="396"/>
      <c r="M90" s="397"/>
      <c r="N90" s="398"/>
      <c r="O90" s="91" t="str">
        <f t="shared" si="3"/>
        <v/>
      </c>
      <c r="P90" s="22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222" t="str">
        <f t="shared" si="3"/>
        <v/>
      </c>
      <c r="P91" s="22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22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22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22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22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22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22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22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22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22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22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22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22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22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22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22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22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22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22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22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22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22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22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54.999999999999964</v>
      </c>
      <c r="T114" s="88">
        <f t="shared" si="22"/>
        <v>40.000000000000099</v>
      </c>
      <c r="U114" s="88">
        <f t="shared" si="22"/>
        <v>25.000000000000071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120.00000000000013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10"/>
      <c r="S116" s="210"/>
      <c r="T116" s="210"/>
      <c r="U116" s="210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11"/>
      <c r="S117" s="211"/>
      <c r="T117" s="211"/>
      <c r="U117" s="211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232" t="s">
        <v>56</v>
      </c>
      <c r="J118" s="95">
        <v>4600</v>
      </c>
      <c r="K118" s="233" t="s">
        <v>63</v>
      </c>
      <c r="L118" s="233">
        <v>720</v>
      </c>
      <c r="V118" s="63" t="s">
        <v>45</v>
      </c>
    </row>
    <row r="119" spans="1:28" ht="20.25" customHeight="1">
      <c r="A119" s="434" t="s">
        <v>8</v>
      </c>
      <c r="B119" s="434"/>
      <c r="C119" s="434"/>
      <c r="D119" s="434"/>
      <c r="E119" s="434"/>
      <c r="F119" s="434" t="s">
        <v>34</v>
      </c>
      <c r="G119" s="434"/>
      <c r="H119" s="434"/>
      <c r="I119" s="434" t="s">
        <v>9</v>
      </c>
      <c r="J119" s="434"/>
      <c r="K119" s="434" t="s">
        <v>16</v>
      </c>
      <c r="L119" s="434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4.25">
      <c r="A120" s="435" t="s">
        <v>71</v>
      </c>
      <c r="B120" s="436"/>
      <c r="C120" s="436"/>
      <c r="D120" s="436"/>
      <c r="E120" s="436"/>
      <c r="F120" s="433" t="s">
        <v>156</v>
      </c>
      <c r="G120" s="433"/>
      <c r="H120" s="433"/>
      <c r="I120" s="432" t="s">
        <v>421</v>
      </c>
      <c r="J120" s="432" t="s">
        <v>421</v>
      </c>
      <c r="K120" s="433" t="s">
        <v>231</v>
      </c>
      <c r="L120" s="433"/>
      <c r="N120" s="275"/>
      <c r="O120" s="277" t="s">
        <v>29</v>
      </c>
      <c r="P120" s="278"/>
      <c r="Q120" s="278"/>
      <c r="R120" s="212"/>
      <c r="S120" s="212"/>
      <c r="T120" s="212"/>
      <c r="U120" s="212"/>
      <c r="V120" s="63" t="s">
        <v>46</v>
      </c>
      <c r="X120" s="23"/>
    </row>
    <row r="121" spans="1:28" ht="14.25">
      <c r="A121" s="435" t="s">
        <v>7</v>
      </c>
      <c r="B121" s="436"/>
      <c r="C121" s="436"/>
      <c r="D121" s="436"/>
      <c r="E121" s="442"/>
      <c r="F121" s="433" t="s">
        <v>158</v>
      </c>
      <c r="G121" s="433"/>
      <c r="H121" s="433"/>
      <c r="I121" s="432" t="s">
        <v>422</v>
      </c>
      <c r="J121" s="432" t="s">
        <v>422</v>
      </c>
      <c r="K121" s="433" t="s">
        <v>254</v>
      </c>
      <c r="L121" s="433"/>
      <c r="N121" s="276"/>
      <c r="O121" s="279"/>
      <c r="P121" s="280"/>
      <c r="Q121" s="280"/>
      <c r="R121" s="213"/>
      <c r="S121" s="213"/>
      <c r="T121" s="213"/>
      <c r="U121" s="213"/>
      <c r="V121" s="63" t="s">
        <v>52</v>
      </c>
      <c r="X121" s="23"/>
    </row>
    <row r="122" spans="1:28" ht="16.5" customHeight="1">
      <c r="A122" s="432" t="s">
        <v>55</v>
      </c>
      <c r="B122" s="432"/>
      <c r="C122" s="432"/>
      <c r="D122" s="432"/>
      <c r="E122" s="443"/>
      <c r="F122" s="433"/>
      <c r="G122" s="433"/>
      <c r="H122" s="433"/>
      <c r="I122" s="432" t="s">
        <v>423</v>
      </c>
      <c r="J122" s="432" t="s">
        <v>423</v>
      </c>
      <c r="K122" s="433" t="s">
        <v>161</v>
      </c>
      <c r="L122" s="433"/>
      <c r="N122" s="294"/>
      <c r="O122" s="277" t="s">
        <v>30</v>
      </c>
      <c r="P122" s="278"/>
      <c r="Q122" s="296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2" t="s">
        <v>484</v>
      </c>
      <c r="B123" s="432"/>
      <c r="C123" s="432"/>
      <c r="D123" s="432"/>
      <c r="E123" s="432"/>
      <c r="F123" s="433" t="s">
        <v>159</v>
      </c>
      <c r="G123" s="433"/>
      <c r="H123" s="433"/>
      <c r="I123" s="432" t="s">
        <v>424</v>
      </c>
      <c r="J123" s="432" t="s">
        <v>424</v>
      </c>
      <c r="K123" s="433" t="s">
        <v>485</v>
      </c>
      <c r="L123" s="433"/>
      <c r="N123" s="295"/>
      <c r="O123" s="297"/>
      <c r="P123" s="298"/>
      <c r="Q123" s="299"/>
      <c r="R123" s="218"/>
      <c r="S123" s="218"/>
      <c r="T123" s="218"/>
      <c r="U123" s="218"/>
      <c r="V123" s="63" t="s">
        <v>49</v>
      </c>
      <c r="X123" s="23"/>
    </row>
    <row r="124" spans="1:28" ht="14.25">
      <c r="A124" s="432" t="s">
        <v>484</v>
      </c>
      <c r="B124" s="432"/>
      <c r="C124" s="432"/>
      <c r="D124" s="432"/>
      <c r="E124" s="432"/>
      <c r="F124" s="433" t="s">
        <v>163</v>
      </c>
      <c r="G124" s="433"/>
      <c r="H124" s="433"/>
      <c r="I124" s="432" t="s">
        <v>425</v>
      </c>
      <c r="J124" s="432" t="s">
        <v>425</v>
      </c>
      <c r="K124" s="433" t="s">
        <v>487</v>
      </c>
      <c r="L124" s="433"/>
      <c r="N124" s="421"/>
      <c r="O124" s="421"/>
      <c r="P124" s="425"/>
      <c r="Q124" s="425"/>
      <c r="R124" s="225"/>
      <c r="S124" s="225"/>
      <c r="T124" s="225"/>
      <c r="U124" s="225"/>
      <c r="V124" s="63" t="s">
        <v>50</v>
      </c>
      <c r="X124" s="23"/>
    </row>
    <row r="125" spans="1:28" ht="14.45" customHeight="1">
      <c r="A125" s="432"/>
      <c r="B125" s="432"/>
      <c r="C125" s="432"/>
      <c r="D125" s="432"/>
      <c r="E125" s="432"/>
      <c r="F125" s="433"/>
      <c r="G125" s="433"/>
      <c r="H125" s="433"/>
      <c r="I125" s="432" t="s">
        <v>426</v>
      </c>
      <c r="J125" s="432" t="s">
        <v>426</v>
      </c>
      <c r="K125" s="440" t="s">
        <v>162</v>
      </c>
      <c r="L125" s="441"/>
      <c r="N125" s="224"/>
      <c r="O125" s="224"/>
      <c r="P125" s="225"/>
      <c r="Q125" s="225"/>
      <c r="R125" s="225"/>
      <c r="S125" s="225"/>
      <c r="T125" s="225"/>
      <c r="U125" s="225"/>
      <c r="V125" s="63"/>
      <c r="X125" s="23"/>
    </row>
    <row r="126" spans="1:28" ht="14.45" customHeight="1">
      <c r="A126" s="432"/>
      <c r="B126" s="432"/>
      <c r="C126" s="432"/>
      <c r="D126" s="432"/>
      <c r="E126" s="432"/>
      <c r="F126" s="433"/>
      <c r="G126" s="433"/>
      <c r="H126" s="433"/>
      <c r="I126" s="432" t="s">
        <v>470</v>
      </c>
      <c r="J126" s="432"/>
      <c r="K126" s="440" t="s">
        <v>486</v>
      </c>
      <c r="L126" s="441"/>
      <c r="N126" s="224"/>
      <c r="O126" s="224"/>
      <c r="P126" s="225"/>
      <c r="Q126" s="225"/>
      <c r="R126" s="225"/>
      <c r="S126" s="225"/>
      <c r="T126" s="225"/>
      <c r="U126" s="225"/>
      <c r="V126" s="63"/>
      <c r="X126" s="23"/>
    </row>
    <row r="127" spans="1:28" ht="14.45" customHeight="1">
      <c r="A127" s="432"/>
      <c r="B127" s="432"/>
      <c r="C127" s="432"/>
      <c r="D127" s="432"/>
      <c r="E127" s="432"/>
      <c r="F127" s="433"/>
      <c r="G127" s="433"/>
      <c r="H127" s="433"/>
      <c r="I127" s="432" t="s">
        <v>471</v>
      </c>
      <c r="J127" s="432"/>
      <c r="K127" s="440" t="s">
        <v>488</v>
      </c>
      <c r="L127" s="441"/>
      <c r="N127" s="224"/>
      <c r="O127" s="224"/>
      <c r="P127" s="225"/>
      <c r="Q127" s="225"/>
      <c r="R127" s="225"/>
      <c r="S127" s="225"/>
      <c r="T127" s="225"/>
      <c r="U127" s="225"/>
      <c r="V127" s="63"/>
      <c r="X127" s="23"/>
    </row>
    <row r="128" spans="1:28" ht="14.45" customHeight="1" thickBot="1">
      <c r="A128" s="432"/>
      <c r="B128" s="432"/>
      <c r="C128" s="432"/>
      <c r="D128" s="432"/>
      <c r="E128" s="432"/>
      <c r="F128" s="433"/>
      <c r="G128" s="433"/>
      <c r="H128" s="433"/>
      <c r="I128" s="432"/>
      <c r="J128" s="432"/>
      <c r="K128" s="440"/>
      <c r="L128" s="441"/>
      <c r="N128" s="224"/>
      <c r="O128" s="224"/>
      <c r="P128" s="225"/>
      <c r="Q128" s="225"/>
      <c r="R128" s="225"/>
      <c r="S128" s="225"/>
      <c r="T128" s="225"/>
      <c r="U128" s="225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225</v>
      </c>
      <c r="Q134" s="70">
        <f>SUM(S174:S184)</f>
        <v>80.000000000000014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305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5" t="s">
        <v>18</v>
      </c>
      <c r="O135" s="21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 t="str">
        <f>A152</f>
        <v>Тыква Мамина дача</v>
      </c>
      <c r="B136" s="326">
        <v>0.83333333333333337</v>
      </c>
      <c r="C136" s="326">
        <v>3.125E-2</v>
      </c>
      <c r="D136" s="322">
        <f>(C136-B136+(C136&lt;B136))*24*60</f>
        <v>284.99999999999994</v>
      </c>
      <c r="E136" s="328">
        <v>4600</v>
      </c>
      <c r="F136" s="330">
        <f>IF(E136=0,0,(F152/J118*60))</f>
        <v>58.421739130434787</v>
      </c>
      <c r="G136" s="320">
        <f>IF($K136=0,0,(K136*100)/(D136*$J$3/60))</f>
        <v>20.498855835240278</v>
      </c>
      <c r="H136" s="330">
        <f>P134+P141</f>
        <v>225</v>
      </c>
      <c r="I136" s="320">
        <f>D136-F136-P142</f>
        <v>1.5782608695651561</v>
      </c>
      <c r="J136" s="322">
        <f>(D136-H136)/60*E136</f>
        <v>4599.9999999999955</v>
      </c>
      <c r="K136" s="426">
        <f>F152</f>
        <v>4479</v>
      </c>
      <c r="L136" s="66">
        <f>IF($K136=0,0,K136/J136)</f>
        <v>0.97369565217391396</v>
      </c>
      <c r="N136" s="215" t="s">
        <v>19</v>
      </c>
      <c r="O136" s="215"/>
      <c r="P136" s="70">
        <f>SUM(U161:U172)</f>
        <v>0</v>
      </c>
      <c r="Q136" s="70">
        <f>SUM(U173:U183)</f>
        <v>35.000000000000036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35.000000000000036</v>
      </c>
      <c r="W136" s="219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-120.99999999999545</v>
      </c>
      <c r="N137" s="215" t="s">
        <v>20</v>
      </c>
      <c r="O137" s="21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19"/>
    </row>
    <row r="138" spans="1:24" ht="17.25" customHeight="1">
      <c r="A138" s="307" t="str">
        <f>A153</f>
        <v>Тыква Гранде</v>
      </c>
      <c r="B138" s="326">
        <v>3.125E-2</v>
      </c>
      <c r="C138" s="326">
        <v>0.33333333333333331</v>
      </c>
      <c r="D138" s="322">
        <f>(C138-B138+(C138&lt;B138))*24*60</f>
        <v>435</v>
      </c>
      <c r="E138" s="328">
        <v>4600</v>
      </c>
      <c r="F138" s="330">
        <f>IF(E138=0,0,(F153/J118*60))</f>
        <v>304.03043478260872</v>
      </c>
      <c r="G138" s="320">
        <f>IF($K138=0,0,(K138*100)/(D138*$J$3/60))</f>
        <v>69.892053973013489</v>
      </c>
      <c r="H138" s="330">
        <f>Q134+Q141</f>
        <v>80.000000000000014</v>
      </c>
      <c r="I138" s="320">
        <f>D138-F138-Q142</f>
        <v>15.969565217391221</v>
      </c>
      <c r="J138" s="322">
        <f>(D138-H138)/60*E138</f>
        <v>27216.666666666668</v>
      </c>
      <c r="K138" s="426">
        <f>F153</f>
        <v>23309</v>
      </c>
      <c r="L138" s="68">
        <f>IF($K138=0,0,K138/J138)</f>
        <v>0.85642375995101039</v>
      </c>
      <c r="N138" s="215" t="s">
        <v>27</v>
      </c>
      <c r="O138" s="21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19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-3907.6666666666679</v>
      </c>
      <c r="N139" s="220" t="s">
        <v>21</v>
      </c>
      <c r="O139" s="22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19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220" t="s">
        <v>39</v>
      </c>
      <c r="O140" s="22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19"/>
      <c r="X140" s="219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19"/>
      <c r="X141" s="219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225</v>
      </c>
      <c r="Q142" s="71">
        <f t="shared" si="24"/>
        <v>115.00000000000006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340.00000000000006</v>
      </c>
      <c r="W142" s="219"/>
      <c r="X142" s="219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219"/>
      <c r="X143" s="219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219"/>
      <c r="W144" s="219"/>
      <c r="X144" s="219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219"/>
      <c r="W145" s="219"/>
      <c r="X145" s="219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219"/>
      <c r="W146" s="219"/>
      <c r="X146" s="219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219"/>
      <c r="W147" s="219"/>
      <c r="X147" s="219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214" t="s">
        <v>90</v>
      </c>
      <c r="K148" s="168" t="s">
        <v>91</v>
      </c>
      <c r="L148" s="354">
        <f>IF($K149=0,0,K149/J149)</f>
        <v>0.87337873232058671</v>
      </c>
      <c r="N148" s="20"/>
      <c r="O148" s="20"/>
      <c r="P148" s="20"/>
      <c r="Q148" s="20"/>
      <c r="R148" s="20"/>
      <c r="S148" s="20"/>
      <c r="T148" s="20"/>
      <c r="U148" s="20"/>
      <c r="V148" s="219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31816.666666666664</v>
      </c>
      <c r="K149" s="168">
        <f>K136+K138+K140+K142+K144+K146</f>
        <v>27788</v>
      </c>
      <c r="L149" s="355"/>
      <c r="M149" s="219"/>
      <c r="V149" s="219"/>
      <c r="W149" s="219"/>
      <c r="X149" s="219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219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219"/>
      <c r="W151" s="27"/>
      <c r="X151" s="27"/>
    </row>
    <row r="152" spans="1:27" ht="15.75" thickBot="1">
      <c r="A152" s="429" t="s">
        <v>476</v>
      </c>
      <c r="B152" s="430"/>
      <c r="C152" s="430"/>
      <c r="D152" s="430"/>
      <c r="E152" s="431"/>
      <c r="F152" s="15">
        <v>4479</v>
      </c>
      <c r="G152" s="146">
        <v>11766</v>
      </c>
      <c r="H152" s="1"/>
      <c r="I152" s="2"/>
      <c r="J152" s="3"/>
      <c r="K152" s="67">
        <f>G152</f>
        <v>11766</v>
      </c>
      <c r="L152" s="16"/>
      <c r="M152" s="28"/>
      <c r="V152" s="219"/>
      <c r="W152" s="219"/>
      <c r="X152" s="219"/>
    </row>
    <row r="153" spans="1:27" ht="13.5" customHeight="1" thickBot="1">
      <c r="A153" s="351" t="s">
        <v>489</v>
      </c>
      <c r="B153" s="352"/>
      <c r="C153" s="352"/>
      <c r="D153" s="352"/>
      <c r="E153" s="353"/>
      <c r="F153" s="15">
        <v>23309</v>
      </c>
      <c r="G153" s="147">
        <v>17388</v>
      </c>
      <c r="H153" s="4"/>
      <c r="I153" s="5"/>
      <c r="J153" s="6"/>
      <c r="K153" s="67">
        <f t="shared" ref="K153:K157" si="25">G153</f>
        <v>17388</v>
      </c>
      <c r="L153" s="17"/>
      <c r="M153" s="28"/>
      <c r="V153" s="219"/>
      <c r="W153" s="219"/>
      <c r="X153" s="219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19"/>
      <c r="W154" s="219"/>
      <c r="X154" s="219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19"/>
      <c r="W155" s="219"/>
      <c r="X155" s="219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19"/>
      <c r="W156" s="219"/>
      <c r="X156" s="219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19"/>
      <c r="W157" s="219"/>
      <c r="X157" s="219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29154</v>
      </c>
      <c r="L158" s="76">
        <f>SUM(L153+L153)</f>
        <v>0</v>
      </c>
      <c r="M158" s="29"/>
      <c r="V158" s="219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 t="str">
        <f>A152</f>
        <v>Тыква Мамина дача</v>
      </c>
      <c r="B162" s="77">
        <f>B136</f>
        <v>0.83333333333333337</v>
      </c>
      <c r="C162" s="77">
        <f>B162+1/24</f>
        <v>0.875</v>
      </c>
      <c r="D162" s="30"/>
      <c r="E162" s="221"/>
      <c r="F162" s="389" t="s">
        <v>382</v>
      </c>
      <c r="G162" s="390"/>
      <c r="H162" s="31" t="s">
        <v>45</v>
      </c>
      <c r="I162" s="32">
        <v>0.875</v>
      </c>
      <c r="J162" s="32">
        <v>3.125E-2</v>
      </c>
      <c r="K162" s="83">
        <f>(J162-I162+(J162&lt;I162))*24*60</f>
        <v>225</v>
      </c>
      <c r="L162" s="391"/>
      <c r="M162" s="392"/>
      <c r="N162" s="393"/>
      <c r="O162" s="90" t="str">
        <f t="shared" ref="O162:O206" si="26">IF(H162=$V$5,$F$122,"")</f>
        <v/>
      </c>
      <c r="P162" s="221"/>
      <c r="Q162" s="34"/>
      <c r="R162" s="20"/>
      <c r="S162" s="87">
        <f>IF($H162="ПЛАНОВЫЕ",$K162,0)</f>
        <v>225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0.875</v>
      </c>
      <c r="C163" s="78">
        <f>B163+1/24</f>
        <v>0.91666666666666663</v>
      </c>
      <c r="D163" s="37"/>
      <c r="E163" s="222"/>
      <c r="F163" s="394"/>
      <c r="G163" s="395"/>
      <c r="H163" s="38"/>
      <c r="I163" s="39"/>
      <c r="J163" s="39"/>
      <c r="K163" s="231">
        <f t="shared" ref="K163:K226" si="27">(J163-I163+(J163&lt;I163))*24*60</f>
        <v>0</v>
      </c>
      <c r="L163" s="396"/>
      <c r="M163" s="397"/>
      <c r="N163" s="398"/>
      <c r="O163" s="91" t="str">
        <f t="shared" si="26"/>
        <v/>
      </c>
      <c r="P163" s="22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222"/>
      <c r="F164" s="399"/>
      <c r="G164" s="399"/>
      <c r="H164" s="38"/>
      <c r="I164" s="39"/>
      <c r="J164" s="39"/>
      <c r="K164" s="231">
        <f t="shared" si="27"/>
        <v>0</v>
      </c>
      <c r="L164" s="396"/>
      <c r="M164" s="397"/>
      <c r="N164" s="398"/>
      <c r="O164" s="91" t="str">
        <f t="shared" si="26"/>
        <v/>
      </c>
      <c r="P164" s="22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0.95833333333333326</v>
      </c>
      <c r="C165" s="78">
        <f t="shared" si="37"/>
        <v>0.99999999999999989</v>
      </c>
      <c r="D165" s="37"/>
      <c r="E165" s="222"/>
      <c r="F165" s="399"/>
      <c r="G165" s="399"/>
      <c r="H165" s="38"/>
      <c r="I165" s="39"/>
      <c r="J165" s="39"/>
      <c r="K165" s="231">
        <f t="shared" si="27"/>
        <v>0</v>
      </c>
      <c r="L165" s="396"/>
      <c r="M165" s="397"/>
      <c r="N165" s="398"/>
      <c r="O165" s="91" t="str">
        <f t="shared" si="26"/>
        <v/>
      </c>
      <c r="P165" s="22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0.99999999999999989</v>
      </c>
      <c r="C166" s="78">
        <f t="shared" si="37"/>
        <v>1.0416666666666665</v>
      </c>
      <c r="D166" s="37"/>
      <c r="E166" s="222"/>
      <c r="F166" s="399"/>
      <c r="G166" s="399"/>
      <c r="H166" s="38"/>
      <c r="I166" s="39"/>
      <c r="J166" s="39"/>
      <c r="K166" s="231">
        <f t="shared" si="27"/>
        <v>0</v>
      </c>
      <c r="L166" s="396"/>
      <c r="M166" s="397"/>
      <c r="N166" s="398"/>
      <c r="O166" s="91" t="str">
        <f t="shared" si="26"/>
        <v/>
      </c>
      <c r="P166" s="22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1.0416666666666665</v>
      </c>
      <c r="C167" s="78">
        <f t="shared" si="37"/>
        <v>1.0833333333333333</v>
      </c>
      <c r="D167" s="37"/>
      <c r="E167" s="222"/>
      <c r="F167" s="399"/>
      <c r="G167" s="399"/>
      <c r="H167" s="38"/>
      <c r="I167" s="39"/>
      <c r="J167" s="39"/>
      <c r="K167" s="231">
        <f t="shared" si="27"/>
        <v>0</v>
      </c>
      <c r="L167" s="396"/>
      <c r="M167" s="397"/>
      <c r="N167" s="398"/>
      <c r="O167" s="91" t="str">
        <f t="shared" si="26"/>
        <v/>
      </c>
      <c r="P167" s="22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1.0833333333333333</v>
      </c>
      <c r="C168" s="78">
        <f t="shared" si="37"/>
        <v>1.125</v>
      </c>
      <c r="D168" s="37"/>
      <c r="E168" s="143"/>
      <c r="F168" s="399"/>
      <c r="G168" s="399"/>
      <c r="H168" s="38"/>
      <c r="I168" s="39"/>
      <c r="J168" s="39"/>
      <c r="K168" s="231">
        <f t="shared" si="27"/>
        <v>0</v>
      </c>
      <c r="L168" s="396"/>
      <c r="M168" s="397"/>
      <c r="N168" s="398"/>
      <c r="O168" s="91" t="str">
        <f t="shared" si="26"/>
        <v/>
      </c>
      <c r="P168" s="22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1.125</v>
      </c>
      <c r="C169" s="78">
        <f t="shared" si="37"/>
        <v>1.1666666666666667</v>
      </c>
      <c r="D169" s="37"/>
      <c r="E169" s="143"/>
      <c r="F169" s="394"/>
      <c r="G169" s="395"/>
      <c r="H169" s="38"/>
      <c r="I169" s="39"/>
      <c r="J169" s="39"/>
      <c r="K169" s="231">
        <f t="shared" si="27"/>
        <v>0</v>
      </c>
      <c r="L169" s="396"/>
      <c r="M169" s="397"/>
      <c r="N169" s="398"/>
      <c r="O169" s="91" t="str">
        <f t="shared" si="26"/>
        <v/>
      </c>
      <c r="P169" s="22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94"/>
      <c r="G170" s="395"/>
      <c r="H170" s="38"/>
      <c r="I170" s="39"/>
      <c r="J170" s="39"/>
      <c r="K170" s="231">
        <f t="shared" si="27"/>
        <v>0</v>
      </c>
      <c r="L170" s="396"/>
      <c r="M170" s="397"/>
      <c r="N170" s="398"/>
      <c r="O170" s="91" t="str">
        <f t="shared" si="26"/>
        <v/>
      </c>
      <c r="P170" s="22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9"/>
      <c r="G171" s="399"/>
      <c r="H171" s="38"/>
      <c r="I171" s="39"/>
      <c r="J171" s="39"/>
      <c r="K171" s="231">
        <f t="shared" si="27"/>
        <v>0</v>
      </c>
      <c r="L171" s="396"/>
      <c r="M171" s="397"/>
      <c r="N171" s="398"/>
      <c r="O171" s="91" t="str">
        <f t="shared" si="26"/>
        <v/>
      </c>
      <c r="P171" s="22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9"/>
      <c r="G172" s="399"/>
      <c r="H172" s="38"/>
      <c r="I172" s="39"/>
      <c r="J172" s="39"/>
      <c r="K172" s="231">
        <f t="shared" si="27"/>
        <v>0</v>
      </c>
      <c r="L172" s="396"/>
      <c r="M172" s="397"/>
      <c r="N172" s="398"/>
      <c r="O172" s="91" t="str">
        <f t="shared" si="26"/>
        <v/>
      </c>
      <c r="P172" s="22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22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 thickBot="1">
      <c r="A174" s="386" t="str">
        <f>A153</f>
        <v>Тыква Гранде</v>
      </c>
      <c r="B174" s="77">
        <f>B138</f>
        <v>3.125E-2</v>
      </c>
      <c r="C174" s="77">
        <f>B174+1/24</f>
        <v>7.2916666666666657E-2</v>
      </c>
      <c r="D174" s="30"/>
      <c r="E174" s="221"/>
      <c r="F174" s="389" t="s">
        <v>383</v>
      </c>
      <c r="G174" s="390"/>
      <c r="H174" s="31" t="s">
        <v>45</v>
      </c>
      <c r="I174" s="32">
        <v>3.125E-2</v>
      </c>
      <c r="J174" s="32">
        <v>5.2083333333333336E-2</v>
      </c>
      <c r="K174" s="83">
        <f t="shared" si="27"/>
        <v>30</v>
      </c>
      <c r="L174" s="391"/>
      <c r="M174" s="392"/>
      <c r="N174" s="393"/>
      <c r="O174" s="90" t="str">
        <f t="shared" si="26"/>
        <v/>
      </c>
      <c r="P174" s="221"/>
      <c r="Q174" s="34"/>
      <c r="R174" s="20"/>
      <c r="S174" s="87">
        <f t="shared" si="28"/>
        <v>30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 thickBot="1">
      <c r="A175" s="387"/>
      <c r="B175" s="78">
        <f>C174</f>
        <v>7.2916666666666657E-2</v>
      </c>
      <c r="C175" s="78">
        <f>B175+1/24</f>
        <v>0.11458333333333331</v>
      </c>
      <c r="D175" s="37"/>
      <c r="E175" s="222"/>
      <c r="F175" s="399" t="s">
        <v>173</v>
      </c>
      <c r="G175" s="399"/>
      <c r="H175" s="31" t="s">
        <v>45</v>
      </c>
      <c r="I175" s="39">
        <v>8.3333333333333329E-2</v>
      </c>
      <c r="J175" s="39">
        <v>9.0277777777777776E-2</v>
      </c>
      <c r="K175" s="231">
        <f t="shared" si="27"/>
        <v>10.000000000000004</v>
      </c>
      <c r="L175" s="396"/>
      <c r="M175" s="397"/>
      <c r="N175" s="398"/>
      <c r="O175" s="91" t="str">
        <f t="shared" si="26"/>
        <v/>
      </c>
      <c r="P175" s="222"/>
      <c r="Q175" s="41"/>
      <c r="R175" s="20"/>
      <c r="S175" s="87">
        <f t="shared" si="28"/>
        <v>10.000000000000004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 thickBot="1">
      <c r="A176" s="387"/>
      <c r="B176" s="78">
        <f t="shared" ref="B176:B184" si="38">C175</f>
        <v>0.11458333333333331</v>
      </c>
      <c r="C176" s="78">
        <f t="shared" ref="C176:C184" si="39">B176+1/24</f>
        <v>0.15624999999999997</v>
      </c>
      <c r="D176" s="37"/>
      <c r="E176" s="222"/>
      <c r="F176" s="399" t="s">
        <v>174</v>
      </c>
      <c r="G176" s="399"/>
      <c r="H176" s="31" t="s">
        <v>45</v>
      </c>
      <c r="I176" s="39">
        <v>9.0277777777777776E-2</v>
      </c>
      <c r="J176" s="39">
        <v>9.7222222222222224E-2</v>
      </c>
      <c r="K176" s="231">
        <f t="shared" si="27"/>
        <v>10.000000000000004</v>
      </c>
      <c r="L176" s="396"/>
      <c r="M176" s="397"/>
      <c r="N176" s="398"/>
      <c r="O176" s="91" t="str">
        <f t="shared" si="26"/>
        <v/>
      </c>
      <c r="P176" s="222"/>
      <c r="Q176" s="41"/>
      <c r="R176" s="20"/>
      <c r="S176" s="87">
        <f t="shared" si="28"/>
        <v>10.000000000000004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0.15624999999999997</v>
      </c>
      <c r="C177" s="78">
        <f t="shared" si="39"/>
        <v>0.19791666666666663</v>
      </c>
      <c r="D177" s="37"/>
      <c r="E177" s="222"/>
      <c r="F177" s="399" t="s">
        <v>175</v>
      </c>
      <c r="G177" s="399"/>
      <c r="H177" s="31" t="s">
        <v>45</v>
      </c>
      <c r="I177" s="39">
        <v>9.7222222222222224E-2</v>
      </c>
      <c r="J177" s="39">
        <v>0.11805555555555557</v>
      </c>
      <c r="K177" s="231">
        <f t="shared" si="27"/>
        <v>30.000000000000014</v>
      </c>
      <c r="L177" s="396"/>
      <c r="M177" s="397"/>
      <c r="N177" s="398"/>
      <c r="O177" s="91" t="str">
        <f t="shared" si="26"/>
        <v/>
      </c>
      <c r="P177" s="222"/>
      <c r="Q177" s="41"/>
      <c r="R177" s="20"/>
      <c r="S177" s="87">
        <f t="shared" si="28"/>
        <v>30.000000000000014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0.19791666666666663</v>
      </c>
      <c r="C178" s="78">
        <f t="shared" si="39"/>
        <v>0.23958333333333329</v>
      </c>
      <c r="D178" s="37"/>
      <c r="E178" s="222"/>
      <c r="F178" s="399" t="s">
        <v>179</v>
      </c>
      <c r="G178" s="399"/>
      <c r="H178" s="38" t="s">
        <v>46</v>
      </c>
      <c r="I178" s="39">
        <v>0.15277777777777776</v>
      </c>
      <c r="J178" s="39">
        <v>0.16319444444444445</v>
      </c>
      <c r="K178" s="231">
        <f t="shared" si="27"/>
        <v>15.000000000000027</v>
      </c>
      <c r="L178" s="396" t="s">
        <v>191</v>
      </c>
      <c r="M178" s="397"/>
      <c r="N178" s="398"/>
      <c r="O178" s="91">
        <f t="shared" si="26"/>
        <v>0</v>
      </c>
      <c r="P178" s="22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15.000000000000027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0.23958333333333329</v>
      </c>
      <c r="C179" s="78">
        <f t="shared" si="39"/>
        <v>0.28124999999999994</v>
      </c>
      <c r="D179" s="37"/>
      <c r="E179" s="222"/>
      <c r="F179" s="399" t="s">
        <v>177</v>
      </c>
      <c r="G179" s="399"/>
      <c r="H179" s="38" t="s">
        <v>46</v>
      </c>
      <c r="I179" s="39">
        <v>0.22569444444444445</v>
      </c>
      <c r="J179" s="39">
        <v>0.22916666666666666</v>
      </c>
      <c r="K179" s="231">
        <f t="shared" si="27"/>
        <v>4.9999999999999822</v>
      </c>
      <c r="L179" s="396" t="s">
        <v>490</v>
      </c>
      <c r="M179" s="397"/>
      <c r="N179" s="398"/>
      <c r="O179" s="91">
        <f t="shared" si="26"/>
        <v>0</v>
      </c>
      <c r="P179" s="22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4.9999999999999822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0.28124999999999994</v>
      </c>
      <c r="C180" s="78">
        <f t="shared" si="39"/>
        <v>0.32291666666666663</v>
      </c>
      <c r="D180" s="37"/>
      <c r="E180" s="143"/>
      <c r="F180" s="399" t="s">
        <v>491</v>
      </c>
      <c r="G180" s="399"/>
      <c r="H180" s="38" t="s">
        <v>46</v>
      </c>
      <c r="I180" s="39">
        <v>0.25</v>
      </c>
      <c r="J180" s="39">
        <v>0.26041666666666669</v>
      </c>
      <c r="K180" s="231">
        <f t="shared" si="27"/>
        <v>15.000000000000027</v>
      </c>
      <c r="L180" s="396"/>
      <c r="M180" s="397"/>
      <c r="N180" s="398"/>
      <c r="O180" s="91">
        <f t="shared" si="26"/>
        <v>0</v>
      </c>
      <c r="P180" s="22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15.000000000000027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0.32291666666666663</v>
      </c>
      <c r="C181" s="78">
        <f t="shared" si="39"/>
        <v>0.36458333333333331</v>
      </c>
      <c r="D181" s="37"/>
      <c r="E181" s="143"/>
      <c r="F181" s="394"/>
      <c r="G181" s="395"/>
      <c r="H181" s="38"/>
      <c r="I181" s="39"/>
      <c r="J181" s="39"/>
      <c r="K181" s="231">
        <f t="shared" si="27"/>
        <v>0</v>
      </c>
      <c r="L181" s="396"/>
      <c r="M181" s="397"/>
      <c r="N181" s="398"/>
      <c r="O181" s="91" t="str">
        <f t="shared" si="26"/>
        <v/>
      </c>
      <c r="P181" s="22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0.36458333333333331</v>
      </c>
      <c r="C182" s="78">
        <f t="shared" si="39"/>
        <v>0.40625</v>
      </c>
      <c r="D182" s="37"/>
      <c r="E182" s="143"/>
      <c r="F182" s="394"/>
      <c r="G182" s="395"/>
      <c r="H182" s="38"/>
      <c r="I182" s="39"/>
      <c r="J182" s="39"/>
      <c r="K182" s="231">
        <f t="shared" si="27"/>
        <v>0</v>
      </c>
      <c r="L182" s="396"/>
      <c r="M182" s="397"/>
      <c r="N182" s="398"/>
      <c r="O182" s="91" t="str">
        <f t="shared" si="26"/>
        <v/>
      </c>
      <c r="P182" s="22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0.40625</v>
      </c>
      <c r="C183" s="78">
        <f t="shared" si="39"/>
        <v>0.44791666666666669</v>
      </c>
      <c r="D183" s="37"/>
      <c r="E183" s="143"/>
      <c r="F183" s="399"/>
      <c r="G183" s="399"/>
      <c r="H183" s="38"/>
      <c r="I183" s="39"/>
      <c r="J183" s="39"/>
      <c r="K183" s="231">
        <f t="shared" si="27"/>
        <v>0</v>
      </c>
      <c r="L183" s="396"/>
      <c r="M183" s="397"/>
      <c r="N183" s="398"/>
      <c r="O183" s="91" t="str">
        <f t="shared" si="26"/>
        <v/>
      </c>
      <c r="P183" s="22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0.44791666666666669</v>
      </c>
      <c r="C184" s="79">
        <f t="shared" si="39"/>
        <v>0.48958333333333337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22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221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22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222"/>
      <c r="F186" s="394"/>
      <c r="G186" s="395"/>
      <c r="H186" s="38"/>
      <c r="I186" s="39"/>
      <c r="J186" s="39"/>
      <c r="K186" s="231">
        <f t="shared" si="27"/>
        <v>0</v>
      </c>
      <c r="L186" s="396"/>
      <c r="M186" s="397"/>
      <c r="N186" s="398"/>
      <c r="O186" s="91" t="str">
        <f t="shared" si="26"/>
        <v/>
      </c>
      <c r="P186" s="22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22"/>
      <c r="F187" s="399"/>
      <c r="G187" s="399"/>
      <c r="H187" s="38"/>
      <c r="I187" s="39"/>
      <c r="J187" s="39"/>
      <c r="K187" s="231">
        <f t="shared" si="27"/>
        <v>0</v>
      </c>
      <c r="L187" s="396"/>
      <c r="M187" s="397"/>
      <c r="N187" s="398"/>
      <c r="O187" s="91" t="str">
        <f t="shared" si="26"/>
        <v/>
      </c>
      <c r="P187" s="22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222"/>
      <c r="F188" s="399"/>
      <c r="G188" s="399"/>
      <c r="H188" s="38"/>
      <c r="I188" s="39"/>
      <c r="J188" s="39"/>
      <c r="K188" s="231">
        <f t="shared" si="27"/>
        <v>0</v>
      </c>
      <c r="L188" s="396"/>
      <c r="M188" s="397"/>
      <c r="N188" s="398"/>
      <c r="O188" s="91" t="str">
        <f t="shared" si="26"/>
        <v/>
      </c>
      <c r="P188" s="22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222"/>
      <c r="F189" s="399"/>
      <c r="G189" s="399"/>
      <c r="H189" s="38"/>
      <c r="I189" s="39"/>
      <c r="J189" s="39"/>
      <c r="K189" s="231">
        <f t="shared" si="27"/>
        <v>0</v>
      </c>
      <c r="L189" s="396"/>
      <c r="M189" s="397"/>
      <c r="N189" s="398"/>
      <c r="O189" s="91" t="str">
        <f t="shared" si="26"/>
        <v/>
      </c>
      <c r="P189" s="22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222"/>
      <c r="F190" s="399"/>
      <c r="G190" s="399"/>
      <c r="H190" s="38"/>
      <c r="I190" s="39"/>
      <c r="J190" s="39"/>
      <c r="K190" s="231">
        <f t="shared" si="27"/>
        <v>0</v>
      </c>
      <c r="L190" s="396"/>
      <c r="M190" s="397"/>
      <c r="N190" s="398"/>
      <c r="O190" s="91" t="str">
        <f t="shared" si="26"/>
        <v/>
      </c>
      <c r="P190" s="22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231">
        <f t="shared" si="27"/>
        <v>0</v>
      </c>
      <c r="L191" s="396"/>
      <c r="M191" s="397"/>
      <c r="N191" s="398"/>
      <c r="O191" s="91" t="str">
        <f t="shared" si="26"/>
        <v/>
      </c>
      <c r="P191" s="22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231">
        <f t="shared" si="27"/>
        <v>0</v>
      </c>
      <c r="L192" s="396"/>
      <c r="M192" s="397"/>
      <c r="N192" s="398"/>
      <c r="O192" s="91" t="str">
        <f t="shared" si="26"/>
        <v/>
      </c>
      <c r="P192" s="22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231">
        <f t="shared" si="27"/>
        <v>0</v>
      </c>
      <c r="L193" s="396"/>
      <c r="M193" s="397"/>
      <c r="N193" s="398"/>
      <c r="O193" s="91" t="str">
        <f t="shared" si="26"/>
        <v/>
      </c>
      <c r="P193" s="22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231">
        <f t="shared" si="27"/>
        <v>0</v>
      </c>
      <c r="L194" s="396"/>
      <c r="M194" s="397"/>
      <c r="N194" s="398"/>
      <c r="O194" s="91" t="str">
        <f t="shared" si="26"/>
        <v/>
      </c>
      <c r="P194" s="22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22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221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22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222"/>
      <c r="F197" s="394"/>
      <c r="G197" s="395"/>
      <c r="H197" s="38"/>
      <c r="I197" s="39"/>
      <c r="J197" s="39"/>
      <c r="K197" s="231">
        <f t="shared" si="27"/>
        <v>0</v>
      </c>
      <c r="L197" s="396"/>
      <c r="M197" s="397"/>
      <c r="N197" s="398"/>
      <c r="O197" s="91" t="str">
        <f t="shared" si="26"/>
        <v/>
      </c>
      <c r="P197" s="22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22"/>
      <c r="F198" s="399"/>
      <c r="G198" s="399"/>
      <c r="H198" s="38"/>
      <c r="I198" s="39"/>
      <c r="J198" s="39"/>
      <c r="K198" s="231">
        <f t="shared" si="27"/>
        <v>0</v>
      </c>
      <c r="L198" s="396"/>
      <c r="M198" s="397"/>
      <c r="N198" s="398"/>
      <c r="O198" s="91" t="str">
        <f t="shared" si="26"/>
        <v/>
      </c>
      <c r="P198" s="22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222"/>
      <c r="F199" s="399"/>
      <c r="G199" s="399"/>
      <c r="H199" s="38"/>
      <c r="I199" s="39"/>
      <c r="J199" s="39"/>
      <c r="K199" s="231">
        <f t="shared" si="27"/>
        <v>0</v>
      </c>
      <c r="L199" s="396"/>
      <c r="M199" s="397"/>
      <c r="N199" s="398"/>
      <c r="O199" s="91" t="str">
        <f t="shared" si="26"/>
        <v/>
      </c>
      <c r="P199" s="22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222"/>
      <c r="F200" s="399"/>
      <c r="G200" s="399"/>
      <c r="H200" s="38"/>
      <c r="I200" s="39"/>
      <c r="J200" s="39"/>
      <c r="K200" s="231">
        <f t="shared" si="27"/>
        <v>0</v>
      </c>
      <c r="L200" s="396"/>
      <c r="M200" s="397"/>
      <c r="N200" s="398"/>
      <c r="O200" s="91" t="str">
        <f t="shared" si="26"/>
        <v/>
      </c>
      <c r="P200" s="22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222"/>
      <c r="F201" s="399"/>
      <c r="G201" s="399"/>
      <c r="H201" s="38"/>
      <c r="I201" s="39"/>
      <c r="J201" s="39"/>
      <c r="K201" s="231">
        <f t="shared" si="27"/>
        <v>0</v>
      </c>
      <c r="L201" s="396"/>
      <c r="M201" s="397"/>
      <c r="N201" s="398"/>
      <c r="O201" s="91" t="str">
        <f t="shared" si="26"/>
        <v/>
      </c>
      <c r="P201" s="22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231">
        <f t="shared" si="27"/>
        <v>0</v>
      </c>
      <c r="L202" s="396"/>
      <c r="M202" s="397"/>
      <c r="N202" s="398"/>
      <c r="O202" s="91" t="str">
        <f t="shared" si="26"/>
        <v/>
      </c>
      <c r="P202" s="22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231">
        <f t="shared" si="27"/>
        <v>0</v>
      </c>
      <c r="L203" s="396"/>
      <c r="M203" s="397"/>
      <c r="N203" s="398"/>
      <c r="O203" s="91" t="str">
        <f t="shared" si="26"/>
        <v/>
      </c>
      <c r="P203" s="22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231">
        <f t="shared" si="27"/>
        <v>0</v>
      </c>
      <c r="L204" s="396"/>
      <c r="M204" s="397"/>
      <c r="N204" s="398"/>
      <c r="O204" s="91" t="str">
        <f t="shared" si="26"/>
        <v/>
      </c>
      <c r="P204" s="22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231">
        <f t="shared" si="27"/>
        <v>0</v>
      </c>
      <c r="L205" s="396"/>
      <c r="M205" s="397"/>
      <c r="N205" s="398"/>
      <c r="O205" s="91" t="str">
        <f t="shared" si="26"/>
        <v/>
      </c>
      <c r="P205" s="22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223" t="str">
        <f t="shared" si="26"/>
        <v/>
      </c>
      <c r="P206" s="22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22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22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22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22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22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22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22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22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22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22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22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22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22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22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22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22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22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22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22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22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22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22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305</v>
      </c>
      <c r="T229" s="88">
        <f t="shared" si="45"/>
        <v>0</v>
      </c>
      <c r="U229" s="88">
        <f t="shared" si="45"/>
        <v>35.000000000000036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340.00000000000006</v>
      </c>
      <c r="AB229" s="35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257" priority="10" stopIfTrue="1">
      <formula>LEN(TRIM(A37))=0</formula>
    </cfRule>
  </conditionalFormatting>
  <conditionalFormatting sqref="A152:F157">
    <cfRule type="containsBlanks" dxfId="256" priority="7" stopIfTrue="1">
      <formula>LEN(TRIM(A152))=0</formula>
    </cfRule>
  </conditionalFormatting>
  <conditionalFormatting sqref="B21:C32">
    <cfRule type="containsBlanks" dxfId="255" priority="11" stopIfTrue="1">
      <formula>LEN(TRIM(B21))=0</formula>
    </cfRule>
  </conditionalFormatting>
  <conditionalFormatting sqref="B136:C147">
    <cfRule type="containsBlanks" dxfId="254" priority="26" stopIfTrue="1">
      <formula>LEN(TRIM(B136))=0</formula>
    </cfRule>
  </conditionalFormatting>
  <conditionalFormatting sqref="D54:F55 H54:J55 D56:J58">
    <cfRule type="containsBlanks" dxfId="253" priority="32" stopIfTrue="1">
      <formula>LEN(TRIM(D54))=0</formula>
    </cfRule>
  </conditionalFormatting>
  <conditionalFormatting sqref="D169:F170">
    <cfRule type="containsBlanks" dxfId="252" priority="24" stopIfTrue="1">
      <formula>LEN(TRIM(D169))=0</formula>
    </cfRule>
  </conditionalFormatting>
  <conditionalFormatting sqref="D59:G65 D66:F67 D68:J69">
    <cfRule type="containsBlanks" dxfId="251" priority="31" stopIfTrue="1">
      <formula>LEN(TRIM(D59))=0</formula>
    </cfRule>
  </conditionalFormatting>
  <conditionalFormatting sqref="D70:G76 D77:F78 D79:J80">
    <cfRule type="containsBlanks" dxfId="250" priority="30" stopIfTrue="1">
      <formula>LEN(TRIM(D70))=0</formula>
    </cfRule>
  </conditionalFormatting>
  <conditionalFormatting sqref="D81:G87 D88:F89 D90:J91">
    <cfRule type="containsBlanks" dxfId="249" priority="29" stopIfTrue="1">
      <formula>LEN(TRIM(D81))=0</formula>
    </cfRule>
  </conditionalFormatting>
  <conditionalFormatting sqref="D162:G168">
    <cfRule type="containsBlanks" dxfId="248" priority="6" stopIfTrue="1">
      <formula>LEN(TRIM(D162))=0</formula>
    </cfRule>
  </conditionalFormatting>
  <conditionalFormatting sqref="D171:G174 D178:G180 D181:F182">
    <cfRule type="containsBlanks" dxfId="247" priority="23" stopIfTrue="1">
      <formula>LEN(TRIM(D171))=0</formula>
    </cfRule>
  </conditionalFormatting>
  <conditionalFormatting sqref="D183:G191 D192:F193">
    <cfRule type="containsBlanks" dxfId="246" priority="22" stopIfTrue="1">
      <formula>LEN(TRIM(D183))=0</formula>
    </cfRule>
  </conditionalFormatting>
  <conditionalFormatting sqref="D194:G202 D203:F204 D205:J206">
    <cfRule type="containsBlanks" dxfId="245" priority="21" stopIfTrue="1">
      <formula>LEN(TRIM(D194))=0</formula>
    </cfRule>
  </conditionalFormatting>
  <conditionalFormatting sqref="D47:J48 D49:F50 H49:J50 D51:J53">
    <cfRule type="containsBlanks" dxfId="244" priority="9" stopIfTrue="1">
      <formula>LEN(TRIM(D47))=0</formula>
    </cfRule>
  </conditionalFormatting>
  <conditionalFormatting sqref="D175:J177">
    <cfRule type="containsBlanks" dxfId="243" priority="1" stopIfTrue="1">
      <formula>LEN(TRIM(D175))=0</formula>
    </cfRule>
  </conditionalFormatting>
  <conditionalFormatting sqref="E21:E32">
    <cfRule type="containsBlanks" dxfId="242" priority="33" stopIfTrue="1">
      <formula>LEN(TRIM(E21))=0</formula>
    </cfRule>
  </conditionalFormatting>
  <conditionalFormatting sqref="E136:E147">
    <cfRule type="containsBlanks" dxfId="241" priority="25" stopIfTrue="1">
      <formula>LEN(TRIM(E136))=0</formula>
    </cfRule>
  </conditionalFormatting>
  <conditionalFormatting sqref="F5:H13">
    <cfRule type="containsBlanks" dxfId="240" priority="13" stopIfTrue="1">
      <formula>LEN(TRIM(F5))=0</formula>
    </cfRule>
  </conditionalFormatting>
  <conditionalFormatting sqref="F120:H128">
    <cfRule type="containsBlanks" dxfId="239" priority="3" stopIfTrue="1">
      <formula>LEN(TRIM(F120))=0</formula>
    </cfRule>
  </conditionalFormatting>
  <conditionalFormatting sqref="G38:G42">
    <cfRule type="containsBlanks" dxfId="238" priority="14" stopIfTrue="1">
      <formula>LEN(TRIM(G38))=0</formula>
    </cfRule>
  </conditionalFormatting>
  <conditionalFormatting sqref="H59:J67">
    <cfRule type="containsBlanks" dxfId="237" priority="17" stopIfTrue="1">
      <formula>LEN(TRIM(H59))=0</formula>
    </cfRule>
  </conditionalFormatting>
  <conditionalFormatting sqref="H70:J78">
    <cfRule type="containsBlanks" dxfId="236" priority="16" stopIfTrue="1">
      <formula>LEN(TRIM(H70))=0</formula>
    </cfRule>
  </conditionalFormatting>
  <conditionalFormatting sqref="H81:J89">
    <cfRule type="containsBlanks" dxfId="235" priority="15" stopIfTrue="1">
      <formula>LEN(TRIM(H81))=0</formula>
    </cfRule>
  </conditionalFormatting>
  <conditionalFormatting sqref="H162:J174 H178:J204">
    <cfRule type="containsBlanks" dxfId="234" priority="4" stopIfTrue="1">
      <formula>LEN(TRIM(H162))=0</formula>
    </cfRule>
  </conditionalFormatting>
  <conditionalFormatting sqref="K5:L9 K10:K13">
    <cfRule type="containsBlanks" dxfId="233" priority="12" stopIfTrue="1">
      <formula>LEN(TRIM(K5))=0</formula>
    </cfRule>
  </conditionalFormatting>
  <conditionalFormatting sqref="K120:L124 K125:K128">
    <cfRule type="containsBlanks" dxfId="232" priority="2" stopIfTrue="1">
      <formula>LEN(TRIM(K120))=0</formula>
    </cfRule>
  </conditionalFormatting>
  <conditionalFormatting sqref="L47:L91">
    <cfRule type="containsBlanks" dxfId="231" priority="8" stopIfTrue="1">
      <formula>LEN(TRIM(L47))=0</formula>
    </cfRule>
  </conditionalFormatting>
  <conditionalFormatting sqref="L162:L206">
    <cfRule type="containsBlanks" dxfId="230" priority="5" stopIfTrue="1">
      <formula>LEN(TRIM(L162))=0</formula>
    </cfRule>
  </conditionalFormatting>
  <conditionalFormatting sqref="O163:O228">
    <cfRule type="containsBlanks" dxfId="229" priority="18" stopIfTrue="1">
      <formula>LEN(TRIM(O163))=0</formula>
    </cfRule>
  </conditionalFormatting>
  <conditionalFormatting sqref="O47:Q51 O52:O113">
    <cfRule type="containsBlanks" dxfId="228" priority="28" stopIfTrue="1">
      <formula>LEN(TRIM(O47))=0</formula>
    </cfRule>
  </conditionalFormatting>
  <conditionalFormatting sqref="O162:Q162">
    <cfRule type="containsBlanks" dxfId="227" priority="20" stopIfTrue="1">
      <formula>LEN(TRIM(O162))=0</formula>
    </cfRule>
  </conditionalFormatting>
  <conditionalFormatting sqref="P52:Q91">
    <cfRule type="containsBlanks" dxfId="226" priority="27" stopIfTrue="1">
      <formula>LEN(TRIM(P52))=0</formula>
    </cfRule>
  </conditionalFormatting>
  <conditionalFormatting sqref="P163:Q206">
    <cfRule type="containsBlanks" dxfId="225" priority="19" stopIfTrue="1">
      <formula>LEN(TRIM(P163))=0</formula>
    </cfRule>
  </conditionalFormatting>
  <dataValidations count="3">
    <dataValidation type="list" showInputMessage="1" showErrorMessage="1" sqref="H162:H164 H47:H50" xr:uid="{7453F9AC-807A-43E2-B46C-29284148EC63}">
      <formula1>$V$3:$V$13</formula1>
    </dataValidation>
    <dataValidation type="list" showInputMessage="1" showErrorMessage="1" sqref="H68:H69 H79:H80 H90:H91 H101:H102 H112:H113 H216:H217 H227:H228 H205:H206 H183:H184 H194:H195" xr:uid="{418F63A9-6B58-49E0-ACCF-A1EF97AF5360}">
      <formula1>$V$3:$V$5</formula1>
    </dataValidation>
    <dataValidation type="list" showInputMessage="1" showErrorMessage="1" sqref="H218:H226 H185:H193 H51:H67 H196:H204 H103:H111 H81:H89 H70:H78 H92:H100 H207:H215 H165:H182" xr:uid="{7B159A05-C5B5-4B26-B743-DCC94214D5D3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B0CB-5432-497B-9184-CFDA60BDFF8E}">
  <sheetPr codeName="Лист25">
    <outlinePr summaryBelow="0"/>
    <pageSetUpPr fitToPage="1"/>
  </sheetPr>
  <dimension ref="A1:AB229"/>
  <sheetViews>
    <sheetView tabSelected="1" topLeftCell="A80" zoomScale="70" zoomScaleNormal="70" workbookViewId="0">
      <selection activeCell="K127" sqref="K127:L127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10"/>
      <c r="S1" s="210"/>
      <c r="T1" s="210"/>
      <c r="U1" s="210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11"/>
      <c r="S2" s="211"/>
      <c r="T2" s="211"/>
      <c r="U2" s="211"/>
    </row>
    <row r="3" spans="1:24" ht="18">
      <c r="A3" s="444" t="s">
        <v>89</v>
      </c>
      <c r="B3" s="445"/>
      <c r="C3" s="445"/>
      <c r="D3" s="445"/>
      <c r="E3" s="446"/>
      <c r="F3" s="226" t="s">
        <v>69</v>
      </c>
      <c r="G3" s="227">
        <f>SUM(J21:J32)+SUM(J136:J147)</f>
        <v>32966.666666666657</v>
      </c>
      <c r="H3" s="227">
        <f>SUM(K21:K32)+SUM(K136:K147)</f>
        <v>30549</v>
      </c>
      <c r="I3" s="228" t="s">
        <v>56</v>
      </c>
      <c r="J3" s="229">
        <v>4600</v>
      </c>
      <c r="K3" s="230" t="s">
        <v>63</v>
      </c>
      <c r="L3" s="230">
        <v>720</v>
      </c>
      <c r="V3" s="63" t="s">
        <v>45</v>
      </c>
    </row>
    <row r="4" spans="1:24" ht="20.25" customHeight="1">
      <c r="A4" s="434" t="s">
        <v>8</v>
      </c>
      <c r="B4" s="434"/>
      <c r="C4" s="434"/>
      <c r="D4" s="434"/>
      <c r="E4" s="434"/>
      <c r="F4" s="434" t="s">
        <v>34</v>
      </c>
      <c r="G4" s="434"/>
      <c r="H4" s="434"/>
      <c r="I4" s="434" t="s">
        <v>9</v>
      </c>
      <c r="J4" s="434"/>
      <c r="K4" s="434" t="s">
        <v>16</v>
      </c>
      <c r="L4" s="434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4.25">
      <c r="A5" s="435" t="s">
        <v>71</v>
      </c>
      <c r="B5" s="436"/>
      <c r="C5" s="436"/>
      <c r="D5" s="436"/>
      <c r="E5" s="436"/>
      <c r="F5" s="433" t="s">
        <v>223</v>
      </c>
      <c r="G5" s="433"/>
      <c r="H5" s="433"/>
      <c r="I5" s="432" t="s">
        <v>421</v>
      </c>
      <c r="J5" s="432" t="s">
        <v>421</v>
      </c>
      <c r="K5" s="433" t="s">
        <v>301</v>
      </c>
      <c r="L5" s="433"/>
      <c r="N5" s="275"/>
      <c r="O5" s="277" t="s">
        <v>29</v>
      </c>
      <c r="P5" s="278"/>
      <c r="Q5" s="278"/>
      <c r="R5" s="212"/>
      <c r="S5" s="212"/>
      <c r="T5" s="212"/>
      <c r="U5" s="212"/>
      <c r="V5" s="63" t="s">
        <v>46</v>
      </c>
      <c r="X5" s="23"/>
    </row>
    <row r="6" spans="1:24" ht="14.25">
      <c r="A6" s="435" t="s">
        <v>7</v>
      </c>
      <c r="B6" s="436"/>
      <c r="C6" s="436"/>
      <c r="D6" s="436"/>
      <c r="E6" s="442"/>
      <c r="F6" s="433" t="s">
        <v>224</v>
      </c>
      <c r="G6" s="433"/>
      <c r="H6" s="433"/>
      <c r="I6" s="432" t="s">
        <v>422</v>
      </c>
      <c r="J6" s="432" t="s">
        <v>422</v>
      </c>
      <c r="K6" s="433" t="s">
        <v>328</v>
      </c>
      <c r="L6" s="433"/>
      <c r="N6" s="276"/>
      <c r="O6" s="279"/>
      <c r="P6" s="280"/>
      <c r="Q6" s="280"/>
      <c r="R6" s="213"/>
      <c r="S6" s="213"/>
      <c r="T6" s="213"/>
      <c r="U6" s="213"/>
      <c r="V6" s="63" t="s">
        <v>52</v>
      </c>
      <c r="X6" s="23"/>
    </row>
    <row r="7" spans="1:24" ht="16.5" customHeight="1">
      <c r="A7" s="432" t="s">
        <v>55</v>
      </c>
      <c r="B7" s="432"/>
      <c r="C7" s="432"/>
      <c r="D7" s="432"/>
      <c r="E7" s="443"/>
      <c r="F7" s="433" t="s">
        <v>160</v>
      </c>
      <c r="G7" s="433"/>
      <c r="H7" s="433"/>
      <c r="I7" s="432" t="s">
        <v>423</v>
      </c>
      <c r="J7" s="432" t="s">
        <v>423</v>
      </c>
      <c r="K7" s="433" t="s">
        <v>244</v>
      </c>
      <c r="L7" s="433"/>
      <c r="N7" s="294"/>
      <c r="O7" s="277" t="s">
        <v>30</v>
      </c>
      <c r="P7" s="278"/>
      <c r="Q7" s="296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2" t="s">
        <v>427</v>
      </c>
      <c r="B8" s="432"/>
      <c r="C8" s="432"/>
      <c r="D8" s="432"/>
      <c r="E8" s="432"/>
      <c r="F8" s="433"/>
      <c r="G8" s="433"/>
      <c r="H8" s="433"/>
      <c r="I8" s="432" t="s">
        <v>424</v>
      </c>
      <c r="J8" s="432" t="s">
        <v>424</v>
      </c>
      <c r="K8" s="433" t="s">
        <v>492</v>
      </c>
      <c r="L8" s="433"/>
      <c r="N8" s="295"/>
      <c r="O8" s="297"/>
      <c r="P8" s="298"/>
      <c r="Q8" s="299"/>
      <c r="R8" s="218"/>
      <c r="S8" s="218"/>
      <c r="T8" s="218"/>
      <c r="U8" s="218"/>
      <c r="V8" s="63" t="s">
        <v>49</v>
      </c>
      <c r="X8" s="23"/>
    </row>
    <row r="9" spans="1:24" ht="14.25">
      <c r="A9" s="432" t="s">
        <v>427</v>
      </c>
      <c r="B9" s="432"/>
      <c r="C9" s="432"/>
      <c r="D9" s="432"/>
      <c r="E9" s="432"/>
      <c r="F9" s="433"/>
      <c r="G9" s="433"/>
      <c r="H9" s="433"/>
      <c r="I9" s="432" t="s">
        <v>425</v>
      </c>
      <c r="J9" s="432" t="s">
        <v>425</v>
      </c>
      <c r="K9" s="433" t="s">
        <v>495</v>
      </c>
      <c r="L9" s="433"/>
      <c r="N9" s="293"/>
      <c r="O9" s="293"/>
      <c r="P9" s="303"/>
      <c r="Q9" s="303"/>
      <c r="R9" s="219"/>
      <c r="S9" s="219"/>
      <c r="T9" s="219"/>
      <c r="U9" s="219"/>
      <c r="V9" s="63" t="s">
        <v>50</v>
      </c>
      <c r="X9" s="23"/>
    </row>
    <row r="10" spans="1:24" ht="14.25">
      <c r="A10" s="432"/>
      <c r="B10" s="432"/>
      <c r="C10" s="432"/>
      <c r="D10" s="432"/>
      <c r="E10" s="432"/>
      <c r="F10" s="433"/>
      <c r="G10" s="433"/>
      <c r="H10" s="433"/>
      <c r="I10" s="432" t="s">
        <v>426</v>
      </c>
      <c r="J10" s="432" t="s">
        <v>426</v>
      </c>
      <c r="K10" s="440" t="s">
        <v>302</v>
      </c>
      <c r="L10" s="441"/>
      <c r="N10" s="216"/>
      <c r="O10" s="216"/>
      <c r="P10" s="219"/>
      <c r="Q10" s="219"/>
      <c r="R10" s="219"/>
      <c r="S10" s="219"/>
      <c r="T10" s="219"/>
      <c r="U10" s="219"/>
      <c r="V10" s="63"/>
      <c r="X10" s="23"/>
    </row>
    <row r="11" spans="1:24" ht="14.25">
      <c r="A11" s="432"/>
      <c r="B11" s="432"/>
      <c r="C11" s="432"/>
      <c r="D11" s="432"/>
      <c r="E11" s="432"/>
      <c r="F11" s="433"/>
      <c r="G11" s="433"/>
      <c r="H11" s="433"/>
      <c r="I11" s="432" t="s">
        <v>470</v>
      </c>
      <c r="J11" s="432"/>
      <c r="K11" s="440" t="s">
        <v>493</v>
      </c>
      <c r="L11" s="441"/>
      <c r="N11" s="216"/>
      <c r="O11" s="216"/>
      <c r="P11" s="219"/>
      <c r="Q11" s="219"/>
      <c r="R11" s="219"/>
      <c r="S11" s="219"/>
      <c r="T11" s="219"/>
      <c r="U11" s="219"/>
      <c r="V11" s="63"/>
      <c r="X11" s="23"/>
    </row>
    <row r="12" spans="1:24" ht="14.25">
      <c r="A12" s="432"/>
      <c r="B12" s="432"/>
      <c r="C12" s="432"/>
      <c r="D12" s="432"/>
      <c r="E12" s="432"/>
      <c r="F12" s="433"/>
      <c r="G12" s="433"/>
      <c r="H12" s="433"/>
      <c r="I12" s="432" t="s">
        <v>471</v>
      </c>
      <c r="J12" s="432"/>
      <c r="K12" s="440" t="s">
        <v>494</v>
      </c>
      <c r="L12" s="441"/>
      <c r="N12" s="216"/>
      <c r="O12" s="216"/>
      <c r="P12" s="219"/>
      <c r="Q12" s="219"/>
      <c r="R12" s="219"/>
      <c r="S12" s="219"/>
      <c r="T12" s="219"/>
      <c r="U12" s="219"/>
      <c r="V12" s="63"/>
      <c r="X12" s="23"/>
    </row>
    <row r="13" spans="1:24" ht="14.25">
      <c r="A13" s="432"/>
      <c r="B13" s="432"/>
      <c r="C13" s="432"/>
      <c r="D13" s="432"/>
      <c r="E13" s="432"/>
      <c r="F13" s="433"/>
      <c r="G13" s="433"/>
      <c r="H13" s="433"/>
      <c r="I13" s="432"/>
      <c r="J13" s="432"/>
      <c r="K13" s="440"/>
      <c r="L13" s="441"/>
      <c r="N13" s="216"/>
      <c r="O13" s="216"/>
      <c r="P13" s="219"/>
      <c r="Q13" s="219"/>
      <c r="R13" s="219"/>
      <c r="S13" s="219"/>
      <c r="T13" s="219"/>
      <c r="U13" s="219"/>
      <c r="V13" s="63"/>
      <c r="X13" s="23"/>
    </row>
    <row r="14" spans="1:24" ht="18.75" customHeight="1" thickBot="1">
      <c r="A14" s="437" t="s">
        <v>33</v>
      </c>
      <c r="B14" s="438"/>
      <c r="C14" s="438"/>
      <c r="D14" s="438"/>
      <c r="E14" s="438"/>
      <c r="F14" s="438"/>
      <c r="G14" s="438"/>
      <c r="H14" s="438"/>
      <c r="I14" s="438"/>
      <c r="J14" s="438"/>
      <c r="K14" s="438"/>
      <c r="L14" s="439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0</v>
      </c>
      <c r="Q19" s="70">
        <f>SUM(S59:S69)</f>
        <v>50.000000000000142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50.000000000000142</v>
      </c>
      <c r="X19" s="219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5" t="s">
        <v>18</v>
      </c>
      <c r="O20" s="215"/>
      <c r="P20" s="70">
        <f>SUM(T46:T57)</f>
        <v>0</v>
      </c>
      <c r="Q20" s="70">
        <f>SUM(T58:T68)</f>
        <v>19.999999999999929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19.999999999999929</v>
      </c>
      <c r="X20" s="219"/>
    </row>
    <row r="21" spans="1:24" ht="17.25" customHeight="1">
      <c r="A21" s="307"/>
      <c r="B21" s="326"/>
      <c r="C21" s="326"/>
      <c r="D21" s="322">
        <f>(C21-B21+(C21&lt;B21))*24*60</f>
        <v>0</v>
      </c>
      <c r="E21" s="328"/>
      <c r="F21" s="330">
        <f>IF(E21=0,0,(F37/J3*60))</f>
        <v>0</v>
      </c>
      <c r="G21" s="320">
        <f>IF($K21=0,0,(K21*100)/(D21*$J$3/60))</f>
        <v>0</v>
      </c>
      <c r="H21" s="330">
        <f>P19+P26</f>
        <v>0</v>
      </c>
      <c r="I21" s="320">
        <f>D21-F21-P27</f>
        <v>0</v>
      </c>
      <c r="J21" s="322">
        <f>(D21-H21)/60*E21</f>
        <v>0</v>
      </c>
      <c r="K21" s="324">
        <f>F37</f>
        <v>0</v>
      </c>
      <c r="L21" s="66">
        <f>IF($K21=0,0,K21/J21)</f>
        <v>0</v>
      </c>
      <c r="N21" s="215" t="s">
        <v>19</v>
      </c>
      <c r="O21" s="21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19"/>
      <c r="X21" s="219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0</v>
      </c>
      <c r="N22" s="215" t="s">
        <v>20</v>
      </c>
      <c r="O22" s="21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19"/>
      <c r="X22" s="219"/>
    </row>
    <row r="23" spans="1:24" ht="17.25" customHeight="1">
      <c r="A23" s="307" t="str">
        <f>A38</f>
        <v>Тыква Гранде</v>
      </c>
      <c r="B23" s="326">
        <v>0.33333333333333331</v>
      </c>
      <c r="C23" s="326">
        <v>0.83333333333333337</v>
      </c>
      <c r="D23" s="322">
        <f>(C23-B23+(C23&lt;B23))*24*60</f>
        <v>720</v>
      </c>
      <c r="E23" s="328">
        <v>4600</v>
      </c>
      <c r="F23" s="330">
        <f>IF(E23=0,0,(F38/J3*60))</f>
        <v>398.46521739130435</v>
      </c>
      <c r="G23" s="320">
        <f>IF($K23=0,0,(K23*100)/(D23*$J$3/60))</f>
        <v>55.342391304347828</v>
      </c>
      <c r="H23" s="330">
        <f>Q19+Q26</f>
        <v>290.00000000000011</v>
      </c>
      <c r="I23" s="320">
        <f>D23-F23-Q27</f>
        <v>11.53478260869565</v>
      </c>
      <c r="J23" s="322">
        <f>(D23-H23)/60*E23</f>
        <v>32966.666666666657</v>
      </c>
      <c r="K23" s="324">
        <f>F38</f>
        <v>30549</v>
      </c>
      <c r="L23" s="68">
        <f>IF($K23=0,0,K23/J23)</f>
        <v>0.92666329625884758</v>
      </c>
      <c r="N23" s="215" t="s">
        <v>27</v>
      </c>
      <c r="O23" s="21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19"/>
      <c r="X23" s="219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-2417.666666666657</v>
      </c>
      <c r="N24" s="220" t="s">
        <v>21</v>
      </c>
      <c r="O24" s="22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19"/>
      <c r="X24" s="219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220" t="s">
        <v>39</v>
      </c>
      <c r="O25" s="22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19"/>
      <c r="X25" s="219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239.99999999999994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239.99999999999994</v>
      </c>
      <c r="W26" s="219"/>
      <c r="X26" s="219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0</v>
      </c>
      <c r="Q27" s="71">
        <f t="shared" si="1"/>
        <v>310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310</v>
      </c>
      <c r="W27" s="219"/>
      <c r="X27" s="219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219"/>
      <c r="X28" s="219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219"/>
      <c r="W29" s="219"/>
      <c r="X29" s="219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219"/>
      <c r="W30" s="219"/>
      <c r="X30" s="219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219"/>
      <c r="W31" s="219"/>
      <c r="X31" s="219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219"/>
      <c r="W32" s="219"/>
      <c r="X32" s="219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214" t="s">
        <v>90</v>
      </c>
      <c r="K33" s="168" t="s">
        <v>91</v>
      </c>
      <c r="L33" s="354">
        <f>IF($K34=0,0,K34/J34)</f>
        <v>0.92666329625884758</v>
      </c>
      <c r="N33" s="20"/>
      <c r="O33" s="20"/>
      <c r="P33" s="20"/>
      <c r="Q33" s="20"/>
      <c r="R33" s="20"/>
      <c r="S33" s="20"/>
      <c r="T33" s="20"/>
      <c r="U33" s="20"/>
      <c r="V33" s="219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32966.666666666657</v>
      </c>
      <c r="K34" s="168">
        <f>K21+K23+K25+K27+K29+K31</f>
        <v>30549</v>
      </c>
      <c r="L34" s="355"/>
      <c r="M34" s="219"/>
      <c r="V34" s="219"/>
      <c r="W34" s="219"/>
      <c r="X34" s="219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219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219"/>
      <c r="W36" s="27"/>
      <c r="X36" s="27"/>
    </row>
    <row r="37" spans="1:28" ht="15.75" thickBot="1">
      <c r="A37" s="351"/>
      <c r="B37" s="352"/>
      <c r="C37" s="352"/>
      <c r="D37" s="352"/>
      <c r="E37" s="353"/>
      <c r="F37" s="15"/>
      <c r="G37" s="146"/>
      <c r="H37" s="1"/>
      <c r="I37" s="2"/>
      <c r="J37" s="3"/>
      <c r="K37" s="67">
        <f>G37</f>
        <v>0</v>
      </c>
      <c r="L37" s="16"/>
      <c r="M37" s="28"/>
      <c r="V37" s="219"/>
      <c r="W37" s="219"/>
      <c r="X37" s="219"/>
    </row>
    <row r="38" spans="1:28" ht="13.5" customHeight="1" thickBot="1">
      <c r="A38" s="351" t="s">
        <v>489</v>
      </c>
      <c r="B38" s="352"/>
      <c r="C38" s="352"/>
      <c r="D38" s="352"/>
      <c r="E38" s="353"/>
      <c r="F38" s="140">
        <v>30549</v>
      </c>
      <c r="G38" s="140">
        <v>29484</v>
      </c>
      <c r="H38" s="4"/>
      <c r="I38" s="5"/>
      <c r="J38" s="6"/>
      <c r="K38" s="67">
        <f t="shared" ref="K38:K42" si="2">G38</f>
        <v>29484</v>
      </c>
      <c r="L38" s="17"/>
      <c r="M38" s="28"/>
      <c r="V38" s="219"/>
      <c r="W38" s="219"/>
      <c r="X38" s="219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19"/>
      <c r="W39" s="219"/>
      <c r="X39" s="219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19"/>
      <c r="W40" s="219"/>
      <c r="X40" s="219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19"/>
      <c r="W41" s="219"/>
      <c r="X41" s="219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19"/>
      <c r="W42" s="219"/>
      <c r="X42" s="219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29484</v>
      </c>
      <c r="L43" s="76">
        <f>SUM(L38+L38)</f>
        <v>0</v>
      </c>
      <c r="M43" s="29"/>
      <c r="V43" s="219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>
        <f>A37</f>
        <v>0</v>
      </c>
      <c r="B47" s="77">
        <f>B21</f>
        <v>0</v>
      </c>
      <c r="C47" s="77">
        <f>B47+1/24</f>
        <v>4.1666666666666664E-2</v>
      </c>
      <c r="D47" s="30"/>
      <c r="E47" s="221"/>
      <c r="F47" s="389"/>
      <c r="G47" s="390"/>
      <c r="H47" s="31"/>
      <c r="I47" s="32"/>
      <c r="J47" s="32"/>
      <c r="K47" s="83">
        <f>(J47-I47+(J47&lt;I47))*24*60</f>
        <v>0</v>
      </c>
      <c r="L47" s="391"/>
      <c r="M47" s="392"/>
      <c r="N47" s="393"/>
      <c r="O47" s="90"/>
      <c r="P47" s="22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4.1666666666666664E-2</v>
      </c>
      <c r="C48" s="78">
        <f>B48+1/24</f>
        <v>8.3333333333333329E-2</v>
      </c>
      <c r="D48" s="37"/>
      <c r="E48" s="222"/>
      <c r="F48" s="394"/>
      <c r="G48" s="395"/>
      <c r="H48" s="38"/>
      <c r="I48" s="39"/>
      <c r="J48" s="39"/>
      <c r="K48" s="231"/>
      <c r="L48" s="396"/>
      <c r="M48" s="397"/>
      <c r="N48" s="398"/>
      <c r="O48" s="91"/>
      <c r="P48" s="222"/>
      <c r="Q48" s="41"/>
      <c r="R48" s="20"/>
      <c r="S48" s="87">
        <f t="shared" ref="S48:S111" si="3">IF($H48="ПЛАНОВЫЕ",$K48,0)</f>
        <v>0</v>
      </c>
      <c r="T48" s="87">
        <f t="shared" ref="T48:T111" si="4">IF($H48="ПРОИЗВОДСТВЕННЫЕ",$K48,0)</f>
        <v>0</v>
      </c>
      <c r="U48" s="87">
        <f t="shared" ref="U48:U111" si="5">IF($H48="ТЕХНИЧЕСКИЕ",$K48,0)</f>
        <v>0</v>
      </c>
      <c r="V48" s="87">
        <f t="shared" ref="V48:V111" si="6">IF($H48="ТЕХНОЛОГИЧЕСКИЕ",$K48,0)</f>
        <v>0</v>
      </c>
      <c r="W48" s="87">
        <f t="shared" ref="W48:W111" si="7">IF($H48="ЛАБОРАТОРНЫЕ",$K48,0)</f>
        <v>0</v>
      </c>
      <c r="X48" s="87">
        <f t="shared" ref="X48:X111" si="8">IF($H48="СЫРЬЕВЫЕ",$K48,0)</f>
        <v>0</v>
      </c>
      <c r="Y48" s="87">
        <f t="shared" ref="Y48:Y111" si="9">IF($H48="ЛОГИСТИЧЕСКИЕ",$K48,0)</f>
        <v>0</v>
      </c>
      <c r="Z48" s="87">
        <f t="shared" ref="Z48:Z111" si="10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1">C48</f>
        <v>8.3333333333333329E-2</v>
      </c>
      <c r="C49" s="78">
        <f t="shared" ref="C49:C58" si="12">B49+1/24</f>
        <v>0.125</v>
      </c>
      <c r="D49" s="37"/>
      <c r="E49" s="222"/>
      <c r="F49" s="399"/>
      <c r="G49" s="399"/>
      <c r="H49" s="38"/>
      <c r="I49" s="39"/>
      <c r="J49" s="39"/>
      <c r="K49" s="231"/>
      <c r="L49" s="396"/>
      <c r="M49" s="397"/>
      <c r="N49" s="398"/>
      <c r="O49" s="91"/>
      <c r="P49" s="222"/>
      <c r="Q49" s="41"/>
      <c r="R49" s="20"/>
      <c r="S49" s="87">
        <f t="shared" si="3"/>
        <v>0</v>
      </c>
      <c r="T49" s="87">
        <f t="shared" si="4"/>
        <v>0</v>
      </c>
      <c r="U49" s="87">
        <f t="shared" si="5"/>
        <v>0</v>
      </c>
      <c r="V49" s="87">
        <f t="shared" si="6"/>
        <v>0</v>
      </c>
      <c r="W49" s="87">
        <f t="shared" si="7"/>
        <v>0</v>
      </c>
      <c r="X49" s="87">
        <f t="shared" si="8"/>
        <v>0</v>
      </c>
      <c r="Y49" s="87">
        <f t="shared" si="9"/>
        <v>0</v>
      </c>
      <c r="Z49" s="87">
        <f t="shared" si="10"/>
        <v>0</v>
      </c>
      <c r="AB49" s="35"/>
    </row>
    <row r="50" spans="1:28" s="36" customFormat="1" ht="29.25" customHeight="1">
      <c r="A50" s="387"/>
      <c r="B50" s="78">
        <f t="shared" si="11"/>
        <v>0.125</v>
      </c>
      <c r="C50" s="78">
        <f t="shared" si="12"/>
        <v>0.16666666666666666</v>
      </c>
      <c r="D50" s="37"/>
      <c r="E50" s="222"/>
      <c r="F50" s="399"/>
      <c r="G50" s="399"/>
      <c r="H50" s="38"/>
      <c r="I50" s="39"/>
      <c r="J50" s="39"/>
      <c r="K50" s="231"/>
      <c r="L50" s="396"/>
      <c r="M50" s="397"/>
      <c r="N50" s="398"/>
      <c r="O50" s="91"/>
      <c r="P50" s="222"/>
      <c r="Q50" s="41"/>
      <c r="R50" s="20"/>
      <c r="S50" s="87">
        <f t="shared" si="3"/>
        <v>0</v>
      </c>
      <c r="T50" s="87">
        <f t="shared" si="4"/>
        <v>0</v>
      </c>
      <c r="U50" s="87">
        <f t="shared" si="5"/>
        <v>0</v>
      </c>
      <c r="V50" s="87">
        <f t="shared" si="6"/>
        <v>0</v>
      </c>
      <c r="W50" s="87">
        <f t="shared" si="7"/>
        <v>0</v>
      </c>
      <c r="X50" s="87">
        <f t="shared" si="8"/>
        <v>0</v>
      </c>
      <c r="Y50" s="87">
        <f t="shared" si="9"/>
        <v>0</v>
      </c>
      <c r="Z50" s="87">
        <f t="shared" si="10"/>
        <v>0</v>
      </c>
      <c r="AB50" s="35"/>
    </row>
    <row r="51" spans="1:28" s="36" customFormat="1" ht="29.25" customHeight="1">
      <c r="A51" s="387"/>
      <c r="B51" s="78">
        <f t="shared" si="11"/>
        <v>0.16666666666666666</v>
      </c>
      <c r="C51" s="78">
        <f t="shared" si="12"/>
        <v>0.20833333333333331</v>
      </c>
      <c r="D51" s="37"/>
      <c r="E51" s="222"/>
      <c r="F51" s="399"/>
      <c r="G51" s="399"/>
      <c r="H51" s="38"/>
      <c r="I51" s="39"/>
      <c r="J51" s="39"/>
      <c r="K51" s="231"/>
      <c r="L51" s="396"/>
      <c r="M51" s="397"/>
      <c r="N51" s="398"/>
      <c r="O51" s="91"/>
      <c r="P51" s="222"/>
      <c r="Q51" s="41"/>
      <c r="R51" s="20"/>
      <c r="S51" s="87">
        <f t="shared" si="3"/>
        <v>0</v>
      </c>
      <c r="T51" s="87">
        <f t="shared" si="4"/>
        <v>0</v>
      </c>
      <c r="U51" s="87">
        <f t="shared" si="5"/>
        <v>0</v>
      </c>
      <c r="V51" s="87">
        <f t="shared" si="6"/>
        <v>0</v>
      </c>
      <c r="W51" s="87">
        <f t="shared" si="7"/>
        <v>0</v>
      </c>
      <c r="X51" s="87">
        <f t="shared" si="8"/>
        <v>0</v>
      </c>
      <c r="Y51" s="87">
        <f t="shared" si="9"/>
        <v>0</v>
      </c>
      <c r="Z51" s="87">
        <f t="shared" si="10"/>
        <v>0</v>
      </c>
      <c r="AB51" s="35"/>
    </row>
    <row r="52" spans="1:28" s="36" customFormat="1" ht="29.25" customHeight="1">
      <c r="A52" s="387"/>
      <c r="B52" s="78">
        <f t="shared" si="11"/>
        <v>0.20833333333333331</v>
      </c>
      <c r="C52" s="78">
        <f t="shared" si="12"/>
        <v>0.24999999999999997</v>
      </c>
      <c r="D52" s="37"/>
      <c r="E52" s="222"/>
      <c r="F52" s="399"/>
      <c r="G52" s="399"/>
      <c r="H52" s="38"/>
      <c r="I52" s="39"/>
      <c r="J52" s="39"/>
      <c r="K52" s="231"/>
      <c r="L52" s="396"/>
      <c r="M52" s="397"/>
      <c r="N52" s="398"/>
      <c r="O52" s="91"/>
      <c r="P52" s="222"/>
      <c r="Q52" s="41"/>
      <c r="R52" s="20"/>
      <c r="S52" s="87">
        <f t="shared" si="3"/>
        <v>0</v>
      </c>
      <c r="T52" s="87">
        <f t="shared" si="4"/>
        <v>0</v>
      </c>
      <c r="U52" s="87">
        <f t="shared" si="5"/>
        <v>0</v>
      </c>
      <c r="V52" s="87">
        <f t="shared" si="6"/>
        <v>0</v>
      </c>
      <c r="W52" s="87">
        <f t="shared" si="7"/>
        <v>0</v>
      </c>
      <c r="X52" s="87">
        <f t="shared" si="8"/>
        <v>0</v>
      </c>
      <c r="Y52" s="87">
        <f t="shared" si="9"/>
        <v>0</v>
      </c>
      <c r="Z52" s="87">
        <f t="shared" si="10"/>
        <v>0</v>
      </c>
      <c r="AB52" s="35"/>
    </row>
    <row r="53" spans="1:28" s="36" customFormat="1" ht="29.25" customHeight="1">
      <c r="A53" s="387"/>
      <c r="B53" s="78">
        <f t="shared" si="11"/>
        <v>0.24999999999999997</v>
      </c>
      <c r="C53" s="78">
        <f t="shared" si="12"/>
        <v>0.29166666666666663</v>
      </c>
      <c r="D53" s="37"/>
      <c r="E53" s="143"/>
      <c r="F53" s="399"/>
      <c r="G53" s="399"/>
      <c r="H53" s="38"/>
      <c r="I53" s="39"/>
      <c r="J53" s="39"/>
      <c r="K53" s="231"/>
      <c r="L53" s="396"/>
      <c r="M53" s="397"/>
      <c r="N53" s="398"/>
      <c r="O53" s="91"/>
      <c r="P53" s="222"/>
      <c r="Q53" s="41"/>
      <c r="R53" s="20"/>
      <c r="S53" s="87">
        <f t="shared" si="3"/>
        <v>0</v>
      </c>
      <c r="T53" s="87">
        <f t="shared" si="4"/>
        <v>0</v>
      </c>
      <c r="U53" s="87">
        <f t="shared" si="5"/>
        <v>0</v>
      </c>
      <c r="V53" s="87">
        <f t="shared" si="6"/>
        <v>0</v>
      </c>
      <c r="W53" s="87">
        <f t="shared" si="7"/>
        <v>0</v>
      </c>
      <c r="X53" s="87">
        <f t="shared" si="8"/>
        <v>0</v>
      </c>
      <c r="Y53" s="87">
        <f t="shared" si="9"/>
        <v>0</v>
      </c>
      <c r="Z53" s="87">
        <f t="shared" si="10"/>
        <v>0</v>
      </c>
      <c r="AB53" s="35"/>
    </row>
    <row r="54" spans="1:28" s="36" customFormat="1" ht="29.25" customHeight="1">
      <c r="A54" s="387"/>
      <c r="B54" s="78">
        <f t="shared" si="11"/>
        <v>0.29166666666666663</v>
      </c>
      <c r="C54" s="78">
        <f t="shared" si="12"/>
        <v>0.33333333333333331</v>
      </c>
      <c r="D54" s="37"/>
      <c r="E54" s="143"/>
      <c r="F54" s="394"/>
      <c r="G54" s="395"/>
      <c r="H54" s="38"/>
      <c r="I54" s="39"/>
      <c r="J54" s="39"/>
      <c r="K54" s="231"/>
      <c r="L54" s="396"/>
      <c r="M54" s="397"/>
      <c r="N54" s="398"/>
      <c r="O54" s="91"/>
      <c r="P54" s="222"/>
      <c r="Q54" s="41"/>
      <c r="R54" s="20"/>
      <c r="S54" s="87">
        <f t="shared" si="3"/>
        <v>0</v>
      </c>
      <c r="T54" s="87">
        <f t="shared" si="4"/>
        <v>0</v>
      </c>
      <c r="U54" s="87">
        <f t="shared" si="5"/>
        <v>0</v>
      </c>
      <c r="V54" s="87">
        <f t="shared" si="6"/>
        <v>0</v>
      </c>
      <c r="W54" s="87">
        <f t="shared" si="7"/>
        <v>0</v>
      </c>
      <c r="X54" s="87">
        <f t="shared" si="8"/>
        <v>0</v>
      </c>
      <c r="Y54" s="87">
        <f t="shared" si="9"/>
        <v>0</v>
      </c>
      <c r="Z54" s="87">
        <f t="shared" si="10"/>
        <v>0</v>
      </c>
      <c r="AB54" s="35"/>
    </row>
    <row r="55" spans="1:28" s="36" customFormat="1" ht="29.25" customHeight="1">
      <c r="A55" s="387"/>
      <c r="B55" s="78">
        <f t="shared" si="11"/>
        <v>0.33333333333333331</v>
      </c>
      <c r="C55" s="78">
        <f t="shared" si="12"/>
        <v>0.375</v>
      </c>
      <c r="D55" s="37"/>
      <c r="E55" s="143"/>
      <c r="F55" s="394"/>
      <c r="G55" s="395"/>
      <c r="H55" s="38"/>
      <c r="I55" s="39"/>
      <c r="J55" s="39"/>
      <c r="K55" s="231"/>
      <c r="L55" s="396"/>
      <c r="M55" s="397"/>
      <c r="N55" s="398"/>
      <c r="O55" s="91"/>
      <c r="P55" s="222"/>
      <c r="Q55" s="41"/>
      <c r="R55" s="20"/>
      <c r="S55" s="87">
        <f t="shared" si="3"/>
        <v>0</v>
      </c>
      <c r="T55" s="87">
        <f t="shared" si="4"/>
        <v>0</v>
      </c>
      <c r="U55" s="87">
        <f t="shared" si="5"/>
        <v>0</v>
      </c>
      <c r="V55" s="87">
        <f t="shared" si="6"/>
        <v>0</v>
      </c>
      <c r="W55" s="87">
        <f t="shared" si="7"/>
        <v>0</v>
      </c>
      <c r="X55" s="87">
        <f t="shared" si="8"/>
        <v>0</v>
      </c>
      <c r="Y55" s="87">
        <f t="shared" si="9"/>
        <v>0</v>
      </c>
      <c r="Z55" s="87">
        <f t="shared" si="10"/>
        <v>0</v>
      </c>
      <c r="AB55" s="35"/>
    </row>
    <row r="56" spans="1:28" s="36" customFormat="1" ht="29.25" customHeight="1">
      <c r="A56" s="387"/>
      <c r="B56" s="78">
        <f t="shared" si="11"/>
        <v>0.375</v>
      </c>
      <c r="C56" s="78">
        <f t="shared" si="12"/>
        <v>0.41666666666666669</v>
      </c>
      <c r="D56" s="37"/>
      <c r="E56" s="143"/>
      <c r="F56" s="399"/>
      <c r="G56" s="399"/>
      <c r="H56" s="38"/>
      <c r="I56" s="39"/>
      <c r="J56" s="39"/>
      <c r="K56" s="231"/>
      <c r="L56" s="396"/>
      <c r="M56" s="397"/>
      <c r="N56" s="398"/>
      <c r="O56" s="91"/>
      <c r="P56" s="222"/>
      <c r="Q56" s="41"/>
      <c r="R56" s="20"/>
      <c r="S56" s="87">
        <f t="shared" si="3"/>
        <v>0</v>
      </c>
      <c r="T56" s="87">
        <f t="shared" si="4"/>
        <v>0</v>
      </c>
      <c r="U56" s="87">
        <f t="shared" si="5"/>
        <v>0</v>
      </c>
      <c r="V56" s="87">
        <f t="shared" si="6"/>
        <v>0</v>
      </c>
      <c r="W56" s="87">
        <f t="shared" si="7"/>
        <v>0</v>
      </c>
      <c r="X56" s="87">
        <f t="shared" si="8"/>
        <v>0</v>
      </c>
      <c r="Y56" s="87">
        <f t="shared" si="9"/>
        <v>0</v>
      </c>
      <c r="Z56" s="87">
        <f t="shared" si="10"/>
        <v>0</v>
      </c>
      <c r="AB56" s="35"/>
    </row>
    <row r="57" spans="1:28" s="36" customFormat="1" ht="29.25" customHeight="1">
      <c r="A57" s="387"/>
      <c r="B57" s="78">
        <f t="shared" si="11"/>
        <v>0.41666666666666669</v>
      </c>
      <c r="C57" s="78">
        <f t="shared" si="12"/>
        <v>0.45833333333333337</v>
      </c>
      <c r="D57" s="42"/>
      <c r="E57" s="143"/>
      <c r="F57" s="399"/>
      <c r="G57" s="399"/>
      <c r="H57" s="38"/>
      <c r="I57" s="39"/>
      <c r="J57" s="39"/>
      <c r="K57" s="231"/>
      <c r="L57" s="396"/>
      <c r="M57" s="397"/>
      <c r="N57" s="398"/>
      <c r="O57" s="91"/>
      <c r="P57" s="222"/>
      <c r="Q57" s="41"/>
      <c r="R57" s="20"/>
      <c r="S57" s="87">
        <f t="shared" si="3"/>
        <v>0</v>
      </c>
      <c r="T57" s="87">
        <f t="shared" si="4"/>
        <v>0</v>
      </c>
      <c r="U57" s="87">
        <f t="shared" si="5"/>
        <v>0</v>
      </c>
      <c r="V57" s="87">
        <f t="shared" si="6"/>
        <v>0</v>
      </c>
      <c r="W57" s="87">
        <f t="shared" si="7"/>
        <v>0</v>
      </c>
      <c r="X57" s="87">
        <f t="shared" si="8"/>
        <v>0</v>
      </c>
      <c r="Y57" s="87">
        <f t="shared" si="9"/>
        <v>0</v>
      </c>
      <c r="Z57" s="87">
        <f t="shared" si="10"/>
        <v>0</v>
      </c>
      <c r="AB57" s="35"/>
    </row>
    <row r="58" spans="1:28" s="36" customFormat="1" ht="29.25" customHeight="1" thickBot="1">
      <c r="A58" s="388"/>
      <c r="B58" s="79">
        <f t="shared" si="11"/>
        <v>0.45833333333333337</v>
      </c>
      <c r="C58" s="80">
        <f t="shared" si="12"/>
        <v>0.5</v>
      </c>
      <c r="D58" s="144"/>
      <c r="E58" s="144"/>
      <c r="F58" s="400"/>
      <c r="G58" s="400"/>
      <c r="H58" s="38"/>
      <c r="I58" s="45"/>
      <c r="J58" s="45"/>
      <c r="K58" s="85">
        <f t="shared" ref="K58:K111" si="13">(J58-I58+(J58&lt;I58))*24*60</f>
        <v>0</v>
      </c>
      <c r="L58" s="401"/>
      <c r="M58" s="402"/>
      <c r="N58" s="403"/>
      <c r="O58" s="222" t="str">
        <f t="shared" ref="O58:O110" si="14">IF(H58=$V$5,$F$7,"")</f>
        <v/>
      </c>
      <c r="P58" s="223"/>
      <c r="Q58" s="46"/>
      <c r="R58" s="20"/>
      <c r="S58" s="87">
        <f t="shared" si="3"/>
        <v>0</v>
      </c>
      <c r="T58" s="87">
        <f t="shared" si="4"/>
        <v>0</v>
      </c>
      <c r="U58" s="87">
        <f t="shared" si="5"/>
        <v>0</v>
      </c>
      <c r="V58" s="87">
        <f t="shared" si="6"/>
        <v>0</v>
      </c>
      <c r="W58" s="87">
        <f t="shared" si="7"/>
        <v>0</v>
      </c>
      <c r="X58" s="87">
        <f t="shared" si="8"/>
        <v>0</v>
      </c>
      <c r="Y58" s="87">
        <f t="shared" si="9"/>
        <v>0</v>
      </c>
      <c r="Z58" s="87">
        <f t="shared" si="10"/>
        <v>0</v>
      </c>
      <c r="AB58" s="35"/>
    </row>
    <row r="59" spans="1:28" s="36" customFormat="1" ht="29.25" customHeight="1" thickBot="1">
      <c r="A59" s="386" t="str">
        <f>A38</f>
        <v>Тыква Гранде</v>
      </c>
      <c r="B59" s="77">
        <f>B23</f>
        <v>0.33333333333333331</v>
      </c>
      <c r="C59" s="77">
        <f>B59+1/24</f>
        <v>0.375</v>
      </c>
      <c r="D59" s="30"/>
      <c r="E59" s="221"/>
      <c r="F59" s="389" t="s">
        <v>168</v>
      </c>
      <c r="G59" s="390"/>
      <c r="H59" s="31" t="s">
        <v>51</v>
      </c>
      <c r="I59" s="32">
        <v>0.375</v>
      </c>
      <c r="J59" s="32">
        <v>0.54166666666666663</v>
      </c>
      <c r="K59" s="83">
        <f>(J59-I59+(J59&lt;I59))*24*60</f>
        <v>239.99999999999994</v>
      </c>
      <c r="L59" s="391" t="s">
        <v>496</v>
      </c>
      <c r="M59" s="392"/>
      <c r="N59" s="393"/>
      <c r="O59" s="90" t="str">
        <f t="shared" si="14"/>
        <v/>
      </c>
      <c r="P59" s="221"/>
      <c r="Q59" s="34"/>
      <c r="R59" s="20"/>
      <c r="S59" s="87">
        <f t="shared" si="3"/>
        <v>0</v>
      </c>
      <c r="T59" s="87">
        <f t="shared" si="4"/>
        <v>0</v>
      </c>
      <c r="U59" s="87">
        <f t="shared" si="5"/>
        <v>0</v>
      </c>
      <c r="V59" s="87">
        <f t="shared" si="6"/>
        <v>0</v>
      </c>
      <c r="W59" s="87">
        <f t="shared" si="7"/>
        <v>0</v>
      </c>
      <c r="X59" s="87">
        <f t="shared" si="8"/>
        <v>0</v>
      </c>
      <c r="Y59" s="87">
        <f t="shared" si="9"/>
        <v>0</v>
      </c>
      <c r="Z59" s="87">
        <f t="shared" si="10"/>
        <v>239.99999999999994</v>
      </c>
      <c r="AB59" s="35"/>
    </row>
    <row r="60" spans="1:28" s="36" customFormat="1" ht="29.25" customHeight="1" thickBot="1">
      <c r="A60" s="387"/>
      <c r="B60" s="78">
        <f>C59</f>
        <v>0.375</v>
      </c>
      <c r="C60" s="78">
        <f>B60+1/24</f>
        <v>0.41666666666666669</v>
      </c>
      <c r="D60" s="37"/>
      <c r="E60" s="222"/>
      <c r="F60" s="399" t="s">
        <v>173</v>
      </c>
      <c r="G60" s="399"/>
      <c r="H60" s="31" t="s">
        <v>45</v>
      </c>
      <c r="I60" s="39">
        <v>0.54861111111111105</v>
      </c>
      <c r="J60" s="39">
        <v>0.55555555555555558</v>
      </c>
      <c r="K60" s="231">
        <f t="shared" si="13"/>
        <v>10.000000000000124</v>
      </c>
      <c r="L60" s="396"/>
      <c r="M60" s="397"/>
      <c r="N60" s="398"/>
      <c r="O60" s="91" t="str">
        <f t="shared" si="14"/>
        <v/>
      </c>
      <c r="P60" s="222"/>
      <c r="Q60" s="41"/>
      <c r="R60" s="20"/>
      <c r="S60" s="87">
        <f t="shared" si="3"/>
        <v>10.000000000000124</v>
      </c>
      <c r="T60" s="87">
        <f t="shared" si="4"/>
        <v>0</v>
      </c>
      <c r="U60" s="87">
        <f t="shared" si="5"/>
        <v>0</v>
      </c>
      <c r="V60" s="87">
        <f t="shared" si="6"/>
        <v>0</v>
      </c>
      <c r="W60" s="87">
        <f t="shared" si="7"/>
        <v>0</v>
      </c>
      <c r="X60" s="87">
        <f t="shared" si="8"/>
        <v>0</v>
      </c>
      <c r="Y60" s="87">
        <f t="shared" si="9"/>
        <v>0</v>
      </c>
      <c r="Z60" s="87">
        <f t="shared" si="10"/>
        <v>0</v>
      </c>
      <c r="AB60" s="35"/>
    </row>
    <row r="61" spans="1:28" s="36" customFormat="1" ht="29.25" customHeight="1" thickBot="1">
      <c r="A61" s="387"/>
      <c r="B61" s="78">
        <f t="shared" ref="B61:B69" si="15">C60</f>
        <v>0.41666666666666669</v>
      </c>
      <c r="C61" s="78">
        <f t="shared" ref="C61:C69" si="16">B61+1/24</f>
        <v>0.45833333333333337</v>
      </c>
      <c r="D61" s="37"/>
      <c r="E61" s="222"/>
      <c r="F61" s="399" t="s">
        <v>174</v>
      </c>
      <c r="G61" s="399"/>
      <c r="H61" s="31" t="s">
        <v>45</v>
      </c>
      <c r="I61" s="39">
        <v>0.55555555555555558</v>
      </c>
      <c r="J61" s="39">
        <v>0.5625</v>
      </c>
      <c r="K61" s="231">
        <f t="shared" si="13"/>
        <v>9.9999999999999645</v>
      </c>
      <c r="L61" s="396"/>
      <c r="M61" s="397"/>
      <c r="N61" s="398"/>
      <c r="O61" s="91" t="str">
        <f t="shared" si="14"/>
        <v/>
      </c>
      <c r="P61" s="222"/>
      <c r="Q61" s="41"/>
      <c r="R61" s="20"/>
      <c r="S61" s="87">
        <f t="shared" si="3"/>
        <v>9.9999999999999645</v>
      </c>
      <c r="T61" s="87">
        <f t="shared" si="4"/>
        <v>0</v>
      </c>
      <c r="U61" s="87">
        <f t="shared" si="5"/>
        <v>0</v>
      </c>
      <c r="V61" s="87">
        <f t="shared" si="6"/>
        <v>0</v>
      </c>
      <c r="W61" s="87">
        <f t="shared" si="7"/>
        <v>0</v>
      </c>
      <c r="X61" s="87">
        <f t="shared" si="8"/>
        <v>0</v>
      </c>
      <c r="Y61" s="87">
        <f t="shared" si="9"/>
        <v>0</v>
      </c>
      <c r="Z61" s="87">
        <f t="shared" si="10"/>
        <v>0</v>
      </c>
      <c r="AB61" s="35"/>
    </row>
    <row r="62" spans="1:28" s="36" customFormat="1" ht="29.25" customHeight="1">
      <c r="A62" s="387"/>
      <c r="B62" s="78">
        <f t="shared" si="15"/>
        <v>0.45833333333333337</v>
      </c>
      <c r="C62" s="78">
        <f t="shared" si="16"/>
        <v>0.5</v>
      </c>
      <c r="D62" s="37"/>
      <c r="E62" s="222"/>
      <c r="F62" s="399" t="s">
        <v>175</v>
      </c>
      <c r="G62" s="399"/>
      <c r="H62" s="31" t="s">
        <v>45</v>
      </c>
      <c r="I62" s="39">
        <v>0.5625</v>
      </c>
      <c r="J62" s="39">
        <v>0.58333333333333337</v>
      </c>
      <c r="K62" s="231">
        <f t="shared" si="13"/>
        <v>30.000000000000053</v>
      </c>
      <c r="L62" s="396"/>
      <c r="M62" s="397"/>
      <c r="N62" s="398"/>
      <c r="O62" s="91" t="str">
        <f t="shared" si="14"/>
        <v/>
      </c>
      <c r="P62" s="222"/>
      <c r="Q62" s="41"/>
      <c r="R62" s="20"/>
      <c r="S62" s="87">
        <f t="shared" si="3"/>
        <v>30.000000000000053</v>
      </c>
      <c r="T62" s="87">
        <f t="shared" si="4"/>
        <v>0</v>
      </c>
      <c r="U62" s="87">
        <f t="shared" si="5"/>
        <v>0</v>
      </c>
      <c r="V62" s="87">
        <f t="shared" si="6"/>
        <v>0</v>
      </c>
      <c r="W62" s="87">
        <f t="shared" si="7"/>
        <v>0</v>
      </c>
      <c r="X62" s="87">
        <f t="shared" si="8"/>
        <v>0</v>
      </c>
      <c r="Y62" s="87">
        <f t="shared" si="9"/>
        <v>0</v>
      </c>
      <c r="Z62" s="87">
        <f t="shared" si="10"/>
        <v>0</v>
      </c>
      <c r="AB62" s="35"/>
    </row>
    <row r="63" spans="1:28" s="36" customFormat="1" ht="29.25" customHeight="1">
      <c r="A63" s="387"/>
      <c r="B63" s="78">
        <f t="shared" si="15"/>
        <v>0.5</v>
      </c>
      <c r="C63" s="78">
        <f t="shared" si="16"/>
        <v>0.54166666666666663</v>
      </c>
      <c r="D63" s="37"/>
      <c r="E63" s="222"/>
      <c r="F63" s="399" t="s">
        <v>330</v>
      </c>
      <c r="G63" s="399"/>
      <c r="H63" s="38" t="s">
        <v>47</v>
      </c>
      <c r="I63" s="39">
        <v>0.6791666666666667</v>
      </c>
      <c r="J63" s="39">
        <v>0.69305555555555554</v>
      </c>
      <c r="K63" s="231">
        <f t="shared" si="13"/>
        <v>19.999999999999929</v>
      </c>
      <c r="L63" s="396"/>
      <c r="M63" s="397"/>
      <c r="N63" s="398"/>
      <c r="O63" s="91" t="str">
        <f t="shared" si="14"/>
        <v/>
      </c>
      <c r="P63" s="222"/>
      <c r="Q63" s="41"/>
      <c r="R63" s="20"/>
      <c r="S63" s="87">
        <f t="shared" si="3"/>
        <v>0</v>
      </c>
      <c r="T63" s="87">
        <f t="shared" si="4"/>
        <v>19.999999999999929</v>
      </c>
      <c r="U63" s="87">
        <f t="shared" si="5"/>
        <v>0</v>
      </c>
      <c r="V63" s="87">
        <f t="shared" si="6"/>
        <v>0</v>
      </c>
      <c r="W63" s="87">
        <f t="shared" si="7"/>
        <v>0</v>
      </c>
      <c r="X63" s="87">
        <f t="shared" si="8"/>
        <v>0</v>
      </c>
      <c r="Y63" s="87">
        <f t="shared" si="9"/>
        <v>0</v>
      </c>
      <c r="Z63" s="87">
        <f t="shared" si="10"/>
        <v>0</v>
      </c>
      <c r="AB63" s="35"/>
    </row>
    <row r="64" spans="1:28" s="36" customFormat="1" ht="29.25" customHeight="1">
      <c r="A64" s="387"/>
      <c r="B64" s="78">
        <f t="shared" si="15"/>
        <v>0.54166666666666663</v>
      </c>
      <c r="C64" s="78">
        <f t="shared" si="16"/>
        <v>0.58333333333333326</v>
      </c>
      <c r="D64" s="37"/>
      <c r="E64" s="222"/>
      <c r="F64" s="399"/>
      <c r="G64" s="399"/>
      <c r="H64" s="38"/>
      <c r="I64" s="39"/>
      <c r="J64" s="39"/>
      <c r="K64" s="231">
        <f t="shared" si="13"/>
        <v>0</v>
      </c>
      <c r="L64" s="396"/>
      <c r="M64" s="397"/>
      <c r="N64" s="398"/>
      <c r="O64" s="91" t="str">
        <f t="shared" si="14"/>
        <v/>
      </c>
      <c r="P64" s="222"/>
      <c r="Q64" s="41"/>
      <c r="R64" s="20"/>
      <c r="S64" s="87">
        <f t="shared" si="3"/>
        <v>0</v>
      </c>
      <c r="T64" s="87">
        <f t="shared" si="4"/>
        <v>0</v>
      </c>
      <c r="U64" s="87">
        <f t="shared" si="5"/>
        <v>0</v>
      </c>
      <c r="V64" s="87">
        <f t="shared" si="6"/>
        <v>0</v>
      </c>
      <c r="W64" s="87">
        <f t="shared" si="7"/>
        <v>0</v>
      </c>
      <c r="X64" s="87">
        <f t="shared" si="8"/>
        <v>0</v>
      </c>
      <c r="Y64" s="87">
        <f t="shared" si="9"/>
        <v>0</v>
      </c>
      <c r="Z64" s="87">
        <f t="shared" si="10"/>
        <v>0</v>
      </c>
      <c r="AB64" s="35"/>
    </row>
    <row r="65" spans="1:28" s="36" customFormat="1" ht="29.25" customHeight="1">
      <c r="A65" s="387"/>
      <c r="B65" s="78">
        <f t="shared" si="15"/>
        <v>0.58333333333333326</v>
      </c>
      <c r="C65" s="78">
        <f t="shared" si="16"/>
        <v>0.62499999999999989</v>
      </c>
      <c r="D65" s="37"/>
      <c r="E65" s="143"/>
      <c r="F65" s="399"/>
      <c r="G65" s="399"/>
      <c r="H65" s="38"/>
      <c r="I65" s="39"/>
      <c r="J65" s="39"/>
      <c r="K65" s="231">
        <f t="shared" si="13"/>
        <v>0</v>
      </c>
      <c r="L65" s="396"/>
      <c r="M65" s="397"/>
      <c r="N65" s="398"/>
      <c r="O65" s="91" t="str">
        <f t="shared" si="14"/>
        <v/>
      </c>
      <c r="P65" s="222"/>
      <c r="Q65" s="41"/>
      <c r="R65" s="20"/>
      <c r="S65" s="87">
        <f t="shared" si="3"/>
        <v>0</v>
      </c>
      <c r="T65" s="87">
        <f t="shared" si="4"/>
        <v>0</v>
      </c>
      <c r="U65" s="87">
        <f t="shared" si="5"/>
        <v>0</v>
      </c>
      <c r="V65" s="87">
        <f t="shared" si="6"/>
        <v>0</v>
      </c>
      <c r="W65" s="87">
        <f t="shared" si="7"/>
        <v>0</v>
      </c>
      <c r="X65" s="87">
        <f t="shared" si="8"/>
        <v>0</v>
      </c>
      <c r="Y65" s="87">
        <f t="shared" si="9"/>
        <v>0</v>
      </c>
      <c r="Z65" s="87">
        <f t="shared" si="10"/>
        <v>0</v>
      </c>
      <c r="AB65" s="35"/>
    </row>
    <row r="66" spans="1:28" s="36" customFormat="1" ht="29.25" customHeight="1">
      <c r="A66" s="387"/>
      <c r="B66" s="78">
        <f t="shared" si="15"/>
        <v>0.62499999999999989</v>
      </c>
      <c r="C66" s="78">
        <f t="shared" si="16"/>
        <v>0.66666666666666652</v>
      </c>
      <c r="D66" s="37"/>
      <c r="E66" s="143"/>
      <c r="F66" s="394"/>
      <c r="G66" s="395"/>
      <c r="H66" s="38"/>
      <c r="I66" s="39"/>
      <c r="J66" s="39"/>
      <c r="K66" s="231">
        <f t="shared" si="13"/>
        <v>0</v>
      </c>
      <c r="L66" s="396"/>
      <c r="M66" s="397"/>
      <c r="N66" s="398"/>
      <c r="O66" s="91" t="str">
        <f t="shared" si="14"/>
        <v/>
      </c>
      <c r="P66" s="222"/>
      <c r="Q66" s="41"/>
      <c r="R66" s="20"/>
      <c r="S66" s="87">
        <f t="shared" si="3"/>
        <v>0</v>
      </c>
      <c r="T66" s="87">
        <f t="shared" si="4"/>
        <v>0</v>
      </c>
      <c r="U66" s="87">
        <f t="shared" si="5"/>
        <v>0</v>
      </c>
      <c r="V66" s="87">
        <f t="shared" si="6"/>
        <v>0</v>
      </c>
      <c r="W66" s="87">
        <f t="shared" si="7"/>
        <v>0</v>
      </c>
      <c r="X66" s="87">
        <f t="shared" si="8"/>
        <v>0</v>
      </c>
      <c r="Y66" s="87">
        <f t="shared" si="9"/>
        <v>0</v>
      </c>
      <c r="Z66" s="87">
        <f t="shared" si="10"/>
        <v>0</v>
      </c>
      <c r="AB66" s="35"/>
    </row>
    <row r="67" spans="1:28" s="36" customFormat="1" ht="29.25" customHeight="1">
      <c r="A67" s="387"/>
      <c r="B67" s="78">
        <f t="shared" si="15"/>
        <v>0.66666666666666652</v>
      </c>
      <c r="C67" s="78">
        <f t="shared" si="16"/>
        <v>0.70833333333333315</v>
      </c>
      <c r="D67" s="37"/>
      <c r="E67" s="143"/>
      <c r="F67" s="394"/>
      <c r="G67" s="395"/>
      <c r="H67" s="38"/>
      <c r="I67" s="39"/>
      <c r="J67" s="39"/>
      <c r="K67" s="231">
        <f t="shared" si="13"/>
        <v>0</v>
      </c>
      <c r="L67" s="396"/>
      <c r="M67" s="397"/>
      <c r="N67" s="398"/>
      <c r="O67" s="91" t="str">
        <f t="shared" si="14"/>
        <v/>
      </c>
      <c r="P67" s="222"/>
      <c r="Q67" s="41"/>
      <c r="R67" s="20"/>
      <c r="S67" s="87">
        <f t="shared" si="3"/>
        <v>0</v>
      </c>
      <c r="T67" s="87">
        <f t="shared" si="4"/>
        <v>0</v>
      </c>
      <c r="U67" s="87">
        <f t="shared" si="5"/>
        <v>0</v>
      </c>
      <c r="V67" s="87">
        <f t="shared" si="6"/>
        <v>0</v>
      </c>
      <c r="W67" s="87">
        <f t="shared" si="7"/>
        <v>0</v>
      </c>
      <c r="X67" s="87">
        <f t="shared" si="8"/>
        <v>0</v>
      </c>
      <c r="Y67" s="87">
        <f t="shared" si="9"/>
        <v>0</v>
      </c>
      <c r="Z67" s="87">
        <f t="shared" si="10"/>
        <v>0</v>
      </c>
      <c r="AB67" s="35"/>
    </row>
    <row r="68" spans="1:28" s="36" customFormat="1" ht="29.25" customHeight="1">
      <c r="A68" s="387"/>
      <c r="B68" s="78">
        <f t="shared" si="15"/>
        <v>0.70833333333333315</v>
      </c>
      <c r="C68" s="78">
        <f t="shared" si="16"/>
        <v>0.74999999999999978</v>
      </c>
      <c r="D68" s="37"/>
      <c r="E68" s="143"/>
      <c r="F68" s="399"/>
      <c r="G68" s="399"/>
      <c r="H68" s="38"/>
      <c r="I68" s="39"/>
      <c r="J68" s="39"/>
      <c r="K68" s="231">
        <f t="shared" si="13"/>
        <v>0</v>
      </c>
      <c r="L68" s="396"/>
      <c r="M68" s="397"/>
      <c r="N68" s="398"/>
      <c r="O68" s="91" t="str">
        <f t="shared" si="14"/>
        <v/>
      </c>
      <c r="P68" s="222"/>
      <c r="Q68" s="41"/>
      <c r="R68" s="20"/>
      <c r="S68" s="87">
        <f t="shared" si="3"/>
        <v>0</v>
      </c>
      <c r="T68" s="87">
        <f t="shared" si="4"/>
        <v>0</v>
      </c>
      <c r="U68" s="87">
        <f t="shared" si="5"/>
        <v>0</v>
      </c>
      <c r="V68" s="87">
        <f t="shared" si="6"/>
        <v>0</v>
      </c>
      <c r="W68" s="87">
        <f t="shared" si="7"/>
        <v>0</v>
      </c>
      <c r="X68" s="87">
        <f t="shared" si="8"/>
        <v>0</v>
      </c>
      <c r="Y68" s="87">
        <f t="shared" si="9"/>
        <v>0</v>
      </c>
      <c r="Z68" s="87">
        <f t="shared" si="10"/>
        <v>0</v>
      </c>
      <c r="AB68" s="35"/>
    </row>
    <row r="69" spans="1:28" s="36" customFormat="1" ht="29.25" customHeight="1" thickBot="1">
      <c r="A69" s="388"/>
      <c r="B69" s="79">
        <f t="shared" si="15"/>
        <v>0.74999999999999978</v>
      </c>
      <c r="C69" s="79">
        <f t="shared" si="16"/>
        <v>0.79166666666666641</v>
      </c>
      <c r="D69" s="47"/>
      <c r="E69" s="144"/>
      <c r="F69" s="400"/>
      <c r="G69" s="400"/>
      <c r="H69" s="44"/>
      <c r="I69" s="45"/>
      <c r="J69" s="45"/>
      <c r="K69" s="85">
        <f t="shared" si="13"/>
        <v>0</v>
      </c>
      <c r="L69" s="401"/>
      <c r="M69" s="402"/>
      <c r="N69" s="403"/>
      <c r="O69" s="222" t="str">
        <f t="shared" si="14"/>
        <v/>
      </c>
      <c r="P69" s="223"/>
      <c r="Q69" s="46"/>
      <c r="R69" s="20"/>
      <c r="S69" s="87">
        <f t="shared" si="3"/>
        <v>0</v>
      </c>
      <c r="T69" s="87">
        <f t="shared" si="4"/>
        <v>0</v>
      </c>
      <c r="U69" s="87">
        <f t="shared" si="5"/>
        <v>0</v>
      </c>
      <c r="V69" s="87">
        <f t="shared" si="6"/>
        <v>0</v>
      </c>
      <c r="W69" s="87">
        <f t="shared" si="7"/>
        <v>0</v>
      </c>
      <c r="X69" s="87">
        <f t="shared" si="8"/>
        <v>0</v>
      </c>
      <c r="Y69" s="87">
        <f t="shared" si="9"/>
        <v>0</v>
      </c>
      <c r="Z69" s="87">
        <f t="shared" si="10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221"/>
      <c r="F70" s="389"/>
      <c r="G70" s="390"/>
      <c r="H70" s="31"/>
      <c r="I70" s="32"/>
      <c r="J70" s="32"/>
      <c r="K70" s="83">
        <f t="shared" si="13"/>
        <v>0</v>
      </c>
      <c r="L70" s="391"/>
      <c r="M70" s="392"/>
      <c r="N70" s="393"/>
      <c r="O70" s="90" t="str">
        <f t="shared" si="14"/>
        <v/>
      </c>
      <c r="P70" s="221"/>
      <c r="Q70" s="34"/>
      <c r="R70" s="20"/>
      <c r="S70" s="87">
        <f t="shared" si="3"/>
        <v>0</v>
      </c>
      <c r="T70" s="87">
        <f t="shared" si="4"/>
        <v>0</v>
      </c>
      <c r="U70" s="87">
        <f t="shared" si="5"/>
        <v>0</v>
      </c>
      <c r="V70" s="87">
        <f t="shared" si="6"/>
        <v>0</v>
      </c>
      <c r="W70" s="87">
        <f t="shared" si="7"/>
        <v>0</v>
      </c>
      <c r="X70" s="87">
        <f t="shared" si="8"/>
        <v>0</v>
      </c>
      <c r="Y70" s="87">
        <f t="shared" si="9"/>
        <v>0</v>
      </c>
      <c r="Z70" s="87">
        <f t="shared" si="10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222"/>
      <c r="F71" s="394"/>
      <c r="G71" s="395"/>
      <c r="H71" s="38"/>
      <c r="I71" s="39"/>
      <c r="J71" s="39"/>
      <c r="K71" s="231">
        <f t="shared" si="13"/>
        <v>0</v>
      </c>
      <c r="L71" s="396"/>
      <c r="M71" s="397"/>
      <c r="N71" s="398"/>
      <c r="O71" s="91" t="str">
        <f t="shared" si="14"/>
        <v/>
      </c>
      <c r="P71" s="222"/>
      <c r="Q71" s="41"/>
      <c r="R71" s="20"/>
      <c r="S71" s="87">
        <f t="shared" si="3"/>
        <v>0</v>
      </c>
      <c r="T71" s="87">
        <f t="shared" si="4"/>
        <v>0</v>
      </c>
      <c r="U71" s="87">
        <f t="shared" si="5"/>
        <v>0</v>
      </c>
      <c r="V71" s="87">
        <f t="shared" si="6"/>
        <v>0</v>
      </c>
      <c r="W71" s="87">
        <f t="shared" si="7"/>
        <v>0</v>
      </c>
      <c r="X71" s="87">
        <f t="shared" si="8"/>
        <v>0</v>
      </c>
      <c r="Y71" s="87">
        <f t="shared" si="9"/>
        <v>0</v>
      </c>
      <c r="Z71" s="87">
        <f t="shared" si="10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22"/>
      <c r="F72" s="399"/>
      <c r="G72" s="399"/>
      <c r="H72" s="38"/>
      <c r="I72" s="39"/>
      <c r="J72" s="39"/>
      <c r="K72" s="231">
        <f t="shared" si="13"/>
        <v>0</v>
      </c>
      <c r="L72" s="396"/>
      <c r="M72" s="397"/>
      <c r="N72" s="398"/>
      <c r="O72" s="91" t="str">
        <f t="shared" si="14"/>
        <v/>
      </c>
      <c r="P72" s="222"/>
      <c r="Q72" s="41"/>
      <c r="R72" s="20"/>
      <c r="S72" s="87">
        <f t="shared" si="3"/>
        <v>0</v>
      </c>
      <c r="T72" s="87">
        <f t="shared" si="4"/>
        <v>0</v>
      </c>
      <c r="U72" s="87">
        <f t="shared" si="5"/>
        <v>0</v>
      </c>
      <c r="V72" s="87">
        <f t="shared" si="6"/>
        <v>0</v>
      </c>
      <c r="W72" s="87">
        <f t="shared" si="7"/>
        <v>0</v>
      </c>
      <c r="X72" s="87">
        <f t="shared" si="8"/>
        <v>0</v>
      </c>
      <c r="Y72" s="87">
        <f t="shared" si="9"/>
        <v>0</v>
      </c>
      <c r="Z72" s="87">
        <f t="shared" si="10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222"/>
      <c r="F73" s="399"/>
      <c r="G73" s="399"/>
      <c r="H73" s="38"/>
      <c r="I73" s="39"/>
      <c r="J73" s="39"/>
      <c r="K73" s="231">
        <f t="shared" si="13"/>
        <v>0</v>
      </c>
      <c r="L73" s="396"/>
      <c r="M73" s="397"/>
      <c r="N73" s="398"/>
      <c r="O73" s="91" t="str">
        <f t="shared" si="14"/>
        <v/>
      </c>
      <c r="P73" s="222"/>
      <c r="Q73" s="41"/>
      <c r="R73" s="20"/>
      <c r="S73" s="87">
        <f t="shared" si="3"/>
        <v>0</v>
      </c>
      <c r="T73" s="87">
        <f t="shared" si="4"/>
        <v>0</v>
      </c>
      <c r="U73" s="87">
        <f t="shared" si="5"/>
        <v>0</v>
      </c>
      <c r="V73" s="87">
        <f t="shared" si="6"/>
        <v>0</v>
      </c>
      <c r="W73" s="87">
        <f t="shared" si="7"/>
        <v>0</v>
      </c>
      <c r="X73" s="87">
        <f t="shared" si="8"/>
        <v>0</v>
      </c>
      <c r="Y73" s="87">
        <f t="shared" si="9"/>
        <v>0</v>
      </c>
      <c r="Z73" s="87">
        <f t="shared" si="10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222"/>
      <c r="F74" s="399"/>
      <c r="G74" s="399"/>
      <c r="H74" s="38"/>
      <c r="I74" s="39"/>
      <c r="J74" s="39"/>
      <c r="K74" s="231">
        <f t="shared" si="13"/>
        <v>0</v>
      </c>
      <c r="L74" s="396"/>
      <c r="M74" s="397"/>
      <c r="N74" s="398"/>
      <c r="O74" s="91" t="str">
        <f t="shared" si="14"/>
        <v/>
      </c>
      <c r="P74" s="222"/>
      <c r="Q74" s="41"/>
      <c r="R74" s="20"/>
      <c r="S74" s="87">
        <f t="shared" si="3"/>
        <v>0</v>
      </c>
      <c r="T74" s="87">
        <f t="shared" si="4"/>
        <v>0</v>
      </c>
      <c r="U74" s="87">
        <f t="shared" si="5"/>
        <v>0</v>
      </c>
      <c r="V74" s="87">
        <f t="shared" si="6"/>
        <v>0</v>
      </c>
      <c r="W74" s="87">
        <f t="shared" si="7"/>
        <v>0</v>
      </c>
      <c r="X74" s="87">
        <f t="shared" si="8"/>
        <v>0</v>
      </c>
      <c r="Y74" s="87">
        <f t="shared" si="9"/>
        <v>0</v>
      </c>
      <c r="Z74" s="87">
        <f t="shared" si="10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222"/>
      <c r="F75" s="399"/>
      <c r="G75" s="399"/>
      <c r="H75" s="38"/>
      <c r="I75" s="39"/>
      <c r="J75" s="39"/>
      <c r="K75" s="231">
        <f t="shared" si="13"/>
        <v>0</v>
      </c>
      <c r="L75" s="396"/>
      <c r="M75" s="397"/>
      <c r="N75" s="398"/>
      <c r="O75" s="91" t="str">
        <f t="shared" si="14"/>
        <v/>
      </c>
      <c r="P75" s="222"/>
      <c r="Q75" s="41"/>
      <c r="R75" s="20"/>
      <c r="S75" s="87">
        <f t="shared" si="3"/>
        <v>0</v>
      </c>
      <c r="T75" s="87">
        <f t="shared" si="4"/>
        <v>0</v>
      </c>
      <c r="U75" s="87">
        <f t="shared" si="5"/>
        <v>0</v>
      </c>
      <c r="V75" s="87">
        <f t="shared" si="6"/>
        <v>0</v>
      </c>
      <c r="W75" s="87">
        <f t="shared" si="7"/>
        <v>0</v>
      </c>
      <c r="X75" s="87">
        <f t="shared" si="8"/>
        <v>0</v>
      </c>
      <c r="Y75" s="87">
        <f t="shared" si="9"/>
        <v>0</v>
      </c>
      <c r="Z75" s="87">
        <f t="shared" si="10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231">
        <f t="shared" si="13"/>
        <v>0</v>
      </c>
      <c r="L76" s="396"/>
      <c r="M76" s="397"/>
      <c r="N76" s="398"/>
      <c r="O76" s="91" t="str">
        <f t="shared" si="14"/>
        <v/>
      </c>
      <c r="P76" s="222"/>
      <c r="Q76" s="41"/>
      <c r="R76" s="20"/>
      <c r="S76" s="87">
        <f t="shared" si="3"/>
        <v>0</v>
      </c>
      <c r="T76" s="87">
        <f t="shared" si="4"/>
        <v>0</v>
      </c>
      <c r="U76" s="87">
        <f t="shared" si="5"/>
        <v>0</v>
      </c>
      <c r="V76" s="87">
        <f t="shared" si="6"/>
        <v>0</v>
      </c>
      <c r="W76" s="87">
        <f t="shared" si="7"/>
        <v>0</v>
      </c>
      <c r="X76" s="87">
        <f t="shared" si="8"/>
        <v>0</v>
      </c>
      <c r="Y76" s="87">
        <f t="shared" si="9"/>
        <v>0</v>
      </c>
      <c r="Z76" s="87">
        <f t="shared" si="10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231">
        <f t="shared" si="13"/>
        <v>0</v>
      </c>
      <c r="L77" s="396"/>
      <c r="M77" s="397"/>
      <c r="N77" s="398"/>
      <c r="O77" s="91" t="str">
        <f t="shared" si="14"/>
        <v/>
      </c>
      <c r="P77" s="222"/>
      <c r="Q77" s="41"/>
      <c r="R77" s="20"/>
      <c r="S77" s="87">
        <f t="shared" si="3"/>
        <v>0</v>
      </c>
      <c r="T77" s="87">
        <f t="shared" si="4"/>
        <v>0</v>
      </c>
      <c r="U77" s="87">
        <f t="shared" si="5"/>
        <v>0</v>
      </c>
      <c r="V77" s="87">
        <f t="shared" si="6"/>
        <v>0</v>
      </c>
      <c r="W77" s="87">
        <f t="shared" si="7"/>
        <v>0</v>
      </c>
      <c r="X77" s="87">
        <f t="shared" si="8"/>
        <v>0</v>
      </c>
      <c r="Y77" s="87">
        <f t="shared" si="9"/>
        <v>0</v>
      </c>
      <c r="Z77" s="87">
        <f t="shared" si="10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231">
        <f t="shared" si="13"/>
        <v>0</v>
      </c>
      <c r="L78" s="396"/>
      <c r="M78" s="397"/>
      <c r="N78" s="398"/>
      <c r="O78" s="91" t="str">
        <f t="shared" si="14"/>
        <v/>
      </c>
      <c r="P78" s="222"/>
      <c r="Q78" s="41"/>
      <c r="R78" s="20"/>
      <c r="S78" s="87">
        <f t="shared" si="3"/>
        <v>0</v>
      </c>
      <c r="T78" s="87">
        <f t="shared" si="4"/>
        <v>0</v>
      </c>
      <c r="U78" s="87">
        <f t="shared" si="5"/>
        <v>0</v>
      </c>
      <c r="V78" s="87">
        <f t="shared" si="6"/>
        <v>0</v>
      </c>
      <c r="W78" s="87">
        <f t="shared" si="7"/>
        <v>0</v>
      </c>
      <c r="X78" s="87">
        <f t="shared" si="8"/>
        <v>0</v>
      </c>
      <c r="Y78" s="87">
        <f t="shared" si="9"/>
        <v>0</v>
      </c>
      <c r="Z78" s="87">
        <f t="shared" si="10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231">
        <f t="shared" si="13"/>
        <v>0</v>
      </c>
      <c r="L79" s="396"/>
      <c r="M79" s="397"/>
      <c r="N79" s="398"/>
      <c r="O79" s="91" t="str">
        <f t="shared" si="14"/>
        <v/>
      </c>
      <c r="P79" s="222"/>
      <c r="Q79" s="41"/>
      <c r="S79" s="87">
        <f t="shared" si="3"/>
        <v>0</v>
      </c>
      <c r="T79" s="87">
        <f t="shared" si="4"/>
        <v>0</v>
      </c>
      <c r="U79" s="87">
        <f t="shared" si="5"/>
        <v>0</v>
      </c>
      <c r="V79" s="87">
        <f t="shared" si="6"/>
        <v>0</v>
      </c>
      <c r="W79" s="87">
        <f t="shared" si="7"/>
        <v>0</v>
      </c>
      <c r="X79" s="87">
        <f t="shared" si="8"/>
        <v>0</v>
      </c>
      <c r="Y79" s="87">
        <f t="shared" si="9"/>
        <v>0</v>
      </c>
      <c r="Z79" s="87">
        <f t="shared" si="10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13"/>
        <v>0</v>
      </c>
      <c r="L80" s="401"/>
      <c r="M80" s="402"/>
      <c r="N80" s="403"/>
      <c r="O80" s="222" t="str">
        <f t="shared" si="14"/>
        <v/>
      </c>
      <c r="P80" s="223"/>
      <c r="Q80" s="46"/>
      <c r="S80" s="87">
        <f t="shared" si="3"/>
        <v>0</v>
      </c>
      <c r="T80" s="87">
        <f t="shared" si="4"/>
        <v>0</v>
      </c>
      <c r="U80" s="87">
        <f t="shared" si="5"/>
        <v>0</v>
      </c>
      <c r="V80" s="87">
        <f t="shared" si="6"/>
        <v>0</v>
      </c>
      <c r="W80" s="87">
        <f t="shared" si="7"/>
        <v>0</v>
      </c>
      <c r="X80" s="87">
        <f t="shared" si="8"/>
        <v>0</v>
      </c>
      <c r="Y80" s="87">
        <f t="shared" si="9"/>
        <v>0</v>
      </c>
      <c r="Z80" s="87">
        <f t="shared" si="10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221"/>
      <c r="F81" s="389"/>
      <c r="G81" s="390"/>
      <c r="H81" s="31"/>
      <c r="I81" s="32"/>
      <c r="J81" s="32"/>
      <c r="K81" s="83">
        <f t="shared" si="13"/>
        <v>0</v>
      </c>
      <c r="L81" s="391"/>
      <c r="M81" s="392"/>
      <c r="N81" s="393"/>
      <c r="O81" s="90" t="str">
        <f t="shared" si="14"/>
        <v/>
      </c>
      <c r="P81" s="221"/>
      <c r="Q81" s="34"/>
      <c r="S81" s="87">
        <f t="shared" si="3"/>
        <v>0</v>
      </c>
      <c r="T81" s="87">
        <f t="shared" si="4"/>
        <v>0</v>
      </c>
      <c r="U81" s="87">
        <f t="shared" si="5"/>
        <v>0</v>
      </c>
      <c r="V81" s="87">
        <f t="shared" si="6"/>
        <v>0</v>
      </c>
      <c r="W81" s="87">
        <f t="shared" si="7"/>
        <v>0</v>
      </c>
      <c r="X81" s="87">
        <f t="shared" si="8"/>
        <v>0</v>
      </c>
      <c r="Y81" s="87">
        <f t="shared" si="9"/>
        <v>0</v>
      </c>
      <c r="Z81" s="87">
        <f t="shared" si="10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222"/>
      <c r="F82" s="394"/>
      <c r="G82" s="395"/>
      <c r="H82" s="38"/>
      <c r="I82" s="39"/>
      <c r="J82" s="39"/>
      <c r="K82" s="231">
        <f t="shared" si="13"/>
        <v>0</v>
      </c>
      <c r="L82" s="396"/>
      <c r="M82" s="397"/>
      <c r="N82" s="398"/>
      <c r="O82" s="91" t="str">
        <f t="shared" si="14"/>
        <v/>
      </c>
      <c r="P82" s="222"/>
      <c r="Q82" s="41"/>
      <c r="S82" s="87">
        <f t="shared" si="3"/>
        <v>0</v>
      </c>
      <c r="T82" s="87">
        <f t="shared" si="4"/>
        <v>0</v>
      </c>
      <c r="U82" s="87">
        <f t="shared" si="5"/>
        <v>0</v>
      </c>
      <c r="V82" s="87">
        <f t="shared" si="6"/>
        <v>0</v>
      </c>
      <c r="W82" s="87">
        <f t="shared" si="7"/>
        <v>0</v>
      </c>
      <c r="X82" s="87">
        <f t="shared" si="8"/>
        <v>0</v>
      </c>
      <c r="Y82" s="87">
        <f t="shared" si="9"/>
        <v>0</v>
      </c>
      <c r="Z82" s="87">
        <f t="shared" si="10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22"/>
      <c r="F83" s="399"/>
      <c r="G83" s="399"/>
      <c r="H83" s="38"/>
      <c r="I83" s="39"/>
      <c r="J83" s="39"/>
      <c r="K83" s="231">
        <f t="shared" si="13"/>
        <v>0</v>
      </c>
      <c r="L83" s="396"/>
      <c r="M83" s="397"/>
      <c r="N83" s="398"/>
      <c r="O83" s="91" t="str">
        <f t="shared" si="14"/>
        <v/>
      </c>
      <c r="P83" s="222"/>
      <c r="Q83" s="41"/>
      <c r="S83" s="87">
        <f t="shared" si="3"/>
        <v>0</v>
      </c>
      <c r="T83" s="87">
        <f t="shared" si="4"/>
        <v>0</v>
      </c>
      <c r="U83" s="87">
        <f t="shared" si="5"/>
        <v>0</v>
      </c>
      <c r="V83" s="87">
        <f t="shared" si="6"/>
        <v>0</v>
      </c>
      <c r="W83" s="87">
        <f t="shared" si="7"/>
        <v>0</v>
      </c>
      <c r="X83" s="87">
        <f t="shared" si="8"/>
        <v>0</v>
      </c>
      <c r="Y83" s="87">
        <f t="shared" si="9"/>
        <v>0</v>
      </c>
      <c r="Z83" s="87">
        <f t="shared" si="10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222"/>
      <c r="F84" s="399"/>
      <c r="G84" s="399"/>
      <c r="H84" s="38"/>
      <c r="I84" s="39"/>
      <c r="J84" s="39"/>
      <c r="K84" s="231">
        <f t="shared" si="13"/>
        <v>0</v>
      </c>
      <c r="L84" s="396"/>
      <c r="M84" s="397"/>
      <c r="N84" s="398"/>
      <c r="O84" s="91" t="str">
        <f t="shared" si="14"/>
        <v/>
      </c>
      <c r="P84" s="222"/>
      <c r="Q84" s="41"/>
      <c r="S84" s="87">
        <f t="shared" si="3"/>
        <v>0</v>
      </c>
      <c r="T84" s="87">
        <f t="shared" si="4"/>
        <v>0</v>
      </c>
      <c r="U84" s="87">
        <f t="shared" si="5"/>
        <v>0</v>
      </c>
      <c r="V84" s="87">
        <f t="shared" si="6"/>
        <v>0</v>
      </c>
      <c r="W84" s="87">
        <f t="shared" si="7"/>
        <v>0</v>
      </c>
      <c r="X84" s="87">
        <f t="shared" si="8"/>
        <v>0</v>
      </c>
      <c r="Y84" s="87">
        <f t="shared" si="9"/>
        <v>0</v>
      </c>
      <c r="Z84" s="87">
        <f t="shared" si="10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222"/>
      <c r="F85" s="399"/>
      <c r="G85" s="399"/>
      <c r="H85" s="38"/>
      <c r="I85" s="39"/>
      <c r="J85" s="39"/>
      <c r="K85" s="231">
        <f t="shared" si="13"/>
        <v>0</v>
      </c>
      <c r="L85" s="396"/>
      <c r="M85" s="397"/>
      <c r="N85" s="398"/>
      <c r="O85" s="91" t="str">
        <f t="shared" si="14"/>
        <v/>
      </c>
      <c r="P85" s="222"/>
      <c r="Q85" s="41"/>
      <c r="S85" s="87">
        <f t="shared" si="3"/>
        <v>0</v>
      </c>
      <c r="T85" s="87">
        <f t="shared" si="4"/>
        <v>0</v>
      </c>
      <c r="U85" s="87">
        <f t="shared" si="5"/>
        <v>0</v>
      </c>
      <c r="V85" s="87">
        <f t="shared" si="6"/>
        <v>0</v>
      </c>
      <c r="W85" s="87">
        <f t="shared" si="7"/>
        <v>0</v>
      </c>
      <c r="X85" s="87">
        <f t="shared" si="8"/>
        <v>0</v>
      </c>
      <c r="Y85" s="87">
        <f t="shared" si="9"/>
        <v>0</v>
      </c>
      <c r="Z85" s="87">
        <f t="shared" si="10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222"/>
      <c r="F86" s="399"/>
      <c r="G86" s="399"/>
      <c r="H86" s="38"/>
      <c r="I86" s="39"/>
      <c r="J86" s="39"/>
      <c r="K86" s="231">
        <f t="shared" si="13"/>
        <v>0</v>
      </c>
      <c r="L86" s="396"/>
      <c r="M86" s="397"/>
      <c r="N86" s="398"/>
      <c r="O86" s="91" t="str">
        <f t="shared" si="14"/>
        <v/>
      </c>
      <c r="P86" s="222"/>
      <c r="Q86" s="41"/>
      <c r="S86" s="87">
        <f t="shared" si="3"/>
        <v>0</v>
      </c>
      <c r="T86" s="87">
        <f t="shared" si="4"/>
        <v>0</v>
      </c>
      <c r="U86" s="87">
        <f t="shared" si="5"/>
        <v>0</v>
      </c>
      <c r="V86" s="87">
        <f t="shared" si="6"/>
        <v>0</v>
      </c>
      <c r="W86" s="87">
        <f t="shared" si="7"/>
        <v>0</v>
      </c>
      <c r="X86" s="87">
        <f t="shared" si="8"/>
        <v>0</v>
      </c>
      <c r="Y86" s="87">
        <f t="shared" si="9"/>
        <v>0</v>
      </c>
      <c r="Z86" s="87">
        <f t="shared" si="10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231">
        <f t="shared" si="13"/>
        <v>0</v>
      </c>
      <c r="L87" s="396"/>
      <c r="M87" s="397"/>
      <c r="N87" s="398"/>
      <c r="O87" s="91" t="str">
        <f t="shared" si="14"/>
        <v/>
      </c>
      <c r="P87" s="222"/>
      <c r="Q87" s="41"/>
      <c r="S87" s="87">
        <f t="shared" si="3"/>
        <v>0</v>
      </c>
      <c r="T87" s="87">
        <f t="shared" si="4"/>
        <v>0</v>
      </c>
      <c r="U87" s="87">
        <f t="shared" si="5"/>
        <v>0</v>
      </c>
      <c r="V87" s="87">
        <f t="shared" si="6"/>
        <v>0</v>
      </c>
      <c r="W87" s="87">
        <f t="shared" si="7"/>
        <v>0</v>
      </c>
      <c r="X87" s="87">
        <f t="shared" si="8"/>
        <v>0</v>
      </c>
      <c r="Y87" s="87">
        <f t="shared" si="9"/>
        <v>0</v>
      </c>
      <c r="Z87" s="87">
        <f t="shared" si="10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231">
        <f t="shared" si="13"/>
        <v>0</v>
      </c>
      <c r="L88" s="396"/>
      <c r="M88" s="397"/>
      <c r="N88" s="398"/>
      <c r="O88" s="91" t="str">
        <f t="shared" si="14"/>
        <v/>
      </c>
      <c r="P88" s="222"/>
      <c r="Q88" s="41"/>
      <c r="S88" s="87">
        <f t="shared" si="3"/>
        <v>0</v>
      </c>
      <c r="T88" s="87">
        <f t="shared" si="4"/>
        <v>0</v>
      </c>
      <c r="U88" s="87">
        <f t="shared" si="5"/>
        <v>0</v>
      </c>
      <c r="V88" s="87">
        <f t="shared" si="6"/>
        <v>0</v>
      </c>
      <c r="W88" s="87">
        <f t="shared" si="7"/>
        <v>0</v>
      </c>
      <c r="X88" s="87">
        <f t="shared" si="8"/>
        <v>0</v>
      </c>
      <c r="Y88" s="87">
        <f t="shared" si="9"/>
        <v>0</v>
      </c>
      <c r="Z88" s="87">
        <f t="shared" si="10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231">
        <f t="shared" si="13"/>
        <v>0</v>
      </c>
      <c r="L89" s="396"/>
      <c r="M89" s="397"/>
      <c r="N89" s="398"/>
      <c r="O89" s="91" t="str">
        <f t="shared" si="14"/>
        <v/>
      </c>
      <c r="P89" s="222"/>
      <c r="Q89" s="41"/>
      <c r="S89" s="87">
        <f t="shared" si="3"/>
        <v>0</v>
      </c>
      <c r="T89" s="87">
        <f t="shared" si="4"/>
        <v>0</v>
      </c>
      <c r="U89" s="87">
        <f t="shared" si="5"/>
        <v>0</v>
      </c>
      <c r="V89" s="87">
        <f t="shared" si="6"/>
        <v>0</v>
      </c>
      <c r="W89" s="87">
        <f t="shared" si="7"/>
        <v>0</v>
      </c>
      <c r="X89" s="87">
        <f t="shared" si="8"/>
        <v>0</v>
      </c>
      <c r="Y89" s="87">
        <f t="shared" si="9"/>
        <v>0</v>
      </c>
      <c r="Z89" s="87">
        <f t="shared" si="10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231">
        <f t="shared" si="13"/>
        <v>0</v>
      </c>
      <c r="L90" s="396"/>
      <c r="M90" s="397"/>
      <c r="N90" s="398"/>
      <c r="O90" s="91" t="str">
        <f t="shared" si="14"/>
        <v/>
      </c>
      <c r="P90" s="222"/>
      <c r="Q90" s="41"/>
      <c r="S90" s="87">
        <f t="shared" si="3"/>
        <v>0</v>
      </c>
      <c r="T90" s="87">
        <f t="shared" si="4"/>
        <v>0</v>
      </c>
      <c r="U90" s="87">
        <f t="shared" si="5"/>
        <v>0</v>
      </c>
      <c r="V90" s="87">
        <f t="shared" si="6"/>
        <v>0</v>
      </c>
      <c r="W90" s="87">
        <f t="shared" si="7"/>
        <v>0</v>
      </c>
      <c r="X90" s="87">
        <f t="shared" si="8"/>
        <v>0</v>
      </c>
      <c r="Y90" s="87">
        <f t="shared" si="9"/>
        <v>0</v>
      </c>
      <c r="Z90" s="87">
        <f t="shared" si="10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13"/>
        <v>0</v>
      </c>
      <c r="L91" s="401"/>
      <c r="M91" s="402"/>
      <c r="N91" s="403"/>
      <c r="O91" s="222" t="str">
        <f t="shared" si="14"/>
        <v/>
      </c>
      <c r="P91" s="223"/>
      <c r="Q91" s="46"/>
      <c r="S91" s="87">
        <f t="shared" si="3"/>
        <v>0</v>
      </c>
      <c r="T91" s="87">
        <f t="shared" si="4"/>
        <v>0</v>
      </c>
      <c r="U91" s="87">
        <f t="shared" si="5"/>
        <v>0</v>
      </c>
      <c r="V91" s="87">
        <f t="shared" si="6"/>
        <v>0</v>
      </c>
      <c r="W91" s="87">
        <f t="shared" si="7"/>
        <v>0</v>
      </c>
      <c r="X91" s="87">
        <f t="shared" si="8"/>
        <v>0</v>
      </c>
      <c r="Y91" s="87">
        <f t="shared" si="9"/>
        <v>0</v>
      </c>
      <c r="Z91" s="87">
        <f t="shared" si="10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13"/>
        <v>0</v>
      </c>
      <c r="L92" s="407"/>
      <c r="M92" s="407"/>
      <c r="N92" s="407"/>
      <c r="O92" s="221" t="str">
        <f t="shared" si="14"/>
        <v/>
      </c>
      <c r="P92" s="18"/>
      <c r="Q92" s="19"/>
      <c r="S92" s="87">
        <f t="shared" si="3"/>
        <v>0</v>
      </c>
      <c r="T92" s="87">
        <f t="shared" si="4"/>
        <v>0</v>
      </c>
      <c r="U92" s="87">
        <f t="shared" si="5"/>
        <v>0</v>
      </c>
      <c r="V92" s="87">
        <f t="shared" si="6"/>
        <v>0</v>
      </c>
      <c r="W92" s="87">
        <f t="shared" si="7"/>
        <v>0</v>
      </c>
      <c r="X92" s="87">
        <f t="shared" si="8"/>
        <v>0</v>
      </c>
      <c r="Y92" s="87">
        <f t="shared" si="9"/>
        <v>0</v>
      </c>
      <c r="Z92" s="87">
        <f t="shared" si="10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13"/>
        <v>0</v>
      </c>
      <c r="L93" s="409"/>
      <c r="M93" s="409"/>
      <c r="N93" s="409"/>
      <c r="O93" s="221" t="str">
        <f t="shared" si="14"/>
        <v/>
      </c>
      <c r="P93" s="7"/>
      <c r="Q93" s="8"/>
      <c r="S93" s="87">
        <f t="shared" si="3"/>
        <v>0</v>
      </c>
      <c r="T93" s="87">
        <f t="shared" si="4"/>
        <v>0</v>
      </c>
      <c r="U93" s="87">
        <f t="shared" si="5"/>
        <v>0</v>
      </c>
      <c r="V93" s="87">
        <f t="shared" si="6"/>
        <v>0</v>
      </c>
      <c r="W93" s="87">
        <f t="shared" si="7"/>
        <v>0</v>
      </c>
      <c r="X93" s="87">
        <f t="shared" si="8"/>
        <v>0</v>
      </c>
      <c r="Y93" s="87">
        <f t="shared" si="9"/>
        <v>0</v>
      </c>
      <c r="Z93" s="87">
        <f t="shared" si="10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13"/>
        <v>0</v>
      </c>
      <c r="L94" s="409"/>
      <c r="M94" s="409"/>
      <c r="N94" s="409"/>
      <c r="O94" s="221" t="str">
        <f t="shared" si="14"/>
        <v/>
      </c>
      <c r="P94" s="7"/>
      <c r="Q94" s="8"/>
      <c r="S94" s="87">
        <f t="shared" si="3"/>
        <v>0</v>
      </c>
      <c r="T94" s="87">
        <f t="shared" si="4"/>
        <v>0</v>
      </c>
      <c r="U94" s="87">
        <f t="shared" si="5"/>
        <v>0</v>
      </c>
      <c r="V94" s="87">
        <f t="shared" si="6"/>
        <v>0</v>
      </c>
      <c r="W94" s="87">
        <f t="shared" si="7"/>
        <v>0</v>
      </c>
      <c r="X94" s="87">
        <f t="shared" si="8"/>
        <v>0</v>
      </c>
      <c r="Y94" s="87">
        <f t="shared" si="9"/>
        <v>0</v>
      </c>
      <c r="Z94" s="87">
        <f t="shared" si="10"/>
        <v>0</v>
      </c>
      <c r="AB94" s="35"/>
    </row>
    <row r="95" spans="1:28" ht="15" hidden="1" customHeigh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13"/>
        <v>0</v>
      </c>
      <c r="L95" s="409"/>
      <c r="M95" s="409"/>
      <c r="N95" s="409"/>
      <c r="O95" s="221" t="str">
        <f t="shared" si="14"/>
        <v/>
      </c>
      <c r="P95" s="7"/>
      <c r="Q95" s="8"/>
      <c r="S95" s="87">
        <f t="shared" si="3"/>
        <v>0</v>
      </c>
      <c r="T95" s="87">
        <f t="shared" si="4"/>
        <v>0</v>
      </c>
      <c r="U95" s="87">
        <f t="shared" si="5"/>
        <v>0</v>
      </c>
      <c r="V95" s="87">
        <f t="shared" si="6"/>
        <v>0</v>
      </c>
      <c r="W95" s="87">
        <f t="shared" si="7"/>
        <v>0</v>
      </c>
      <c r="X95" s="87">
        <f t="shared" si="8"/>
        <v>0</v>
      </c>
      <c r="Y95" s="87">
        <f t="shared" si="9"/>
        <v>0</v>
      </c>
      <c r="Z95" s="87">
        <f t="shared" si="10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13"/>
        <v>0</v>
      </c>
      <c r="L96" s="409"/>
      <c r="M96" s="409"/>
      <c r="N96" s="409"/>
      <c r="O96" s="221" t="str">
        <f t="shared" si="14"/>
        <v/>
      </c>
      <c r="P96" s="7"/>
      <c r="Q96" s="8"/>
      <c r="S96" s="87">
        <f t="shared" si="3"/>
        <v>0</v>
      </c>
      <c r="T96" s="87">
        <f t="shared" si="4"/>
        <v>0</v>
      </c>
      <c r="U96" s="87">
        <f t="shared" si="5"/>
        <v>0</v>
      </c>
      <c r="V96" s="87">
        <f t="shared" si="6"/>
        <v>0</v>
      </c>
      <c r="W96" s="87">
        <f t="shared" si="7"/>
        <v>0</v>
      </c>
      <c r="X96" s="87">
        <f t="shared" si="8"/>
        <v>0</v>
      </c>
      <c r="Y96" s="87">
        <f t="shared" si="9"/>
        <v>0</v>
      </c>
      <c r="Z96" s="87">
        <f t="shared" si="10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13"/>
        <v>0</v>
      </c>
      <c r="L97" s="409"/>
      <c r="M97" s="409"/>
      <c r="N97" s="409"/>
      <c r="O97" s="221" t="str">
        <f t="shared" si="14"/>
        <v/>
      </c>
      <c r="P97" s="7"/>
      <c r="Q97" s="8"/>
      <c r="S97" s="87">
        <f t="shared" si="3"/>
        <v>0</v>
      </c>
      <c r="T97" s="87">
        <f t="shared" si="4"/>
        <v>0</v>
      </c>
      <c r="U97" s="87">
        <f t="shared" si="5"/>
        <v>0</v>
      </c>
      <c r="V97" s="87">
        <f t="shared" si="6"/>
        <v>0</v>
      </c>
      <c r="W97" s="87">
        <f t="shared" si="7"/>
        <v>0</v>
      </c>
      <c r="X97" s="87">
        <f t="shared" si="8"/>
        <v>0</v>
      </c>
      <c r="Y97" s="87">
        <f t="shared" si="9"/>
        <v>0</v>
      </c>
      <c r="Z97" s="87">
        <f t="shared" si="10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13"/>
        <v>0</v>
      </c>
      <c r="L98" s="409"/>
      <c r="M98" s="409"/>
      <c r="N98" s="409"/>
      <c r="O98" s="221" t="str">
        <f t="shared" si="14"/>
        <v/>
      </c>
      <c r="P98" s="7"/>
      <c r="Q98" s="8"/>
      <c r="S98" s="87">
        <f t="shared" si="3"/>
        <v>0</v>
      </c>
      <c r="T98" s="87">
        <f t="shared" si="4"/>
        <v>0</v>
      </c>
      <c r="U98" s="87">
        <f t="shared" si="5"/>
        <v>0</v>
      </c>
      <c r="V98" s="87">
        <f t="shared" si="6"/>
        <v>0</v>
      </c>
      <c r="W98" s="87">
        <f t="shared" si="7"/>
        <v>0</v>
      </c>
      <c r="X98" s="87">
        <f t="shared" si="8"/>
        <v>0</v>
      </c>
      <c r="Y98" s="87">
        <f t="shared" si="9"/>
        <v>0</v>
      </c>
      <c r="Z98" s="87">
        <f t="shared" si="10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13"/>
        <v>0</v>
      </c>
      <c r="L99" s="409"/>
      <c r="M99" s="409"/>
      <c r="N99" s="409"/>
      <c r="O99" s="221" t="str">
        <f t="shared" si="14"/>
        <v/>
      </c>
      <c r="P99" s="7"/>
      <c r="Q99" s="8"/>
      <c r="S99" s="87">
        <f t="shared" si="3"/>
        <v>0</v>
      </c>
      <c r="T99" s="87">
        <f t="shared" si="4"/>
        <v>0</v>
      </c>
      <c r="U99" s="87">
        <f t="shared" si="5"/>
        <v>0</v>
      </c>
      <c r="V99" s="87">
        <f t="shared" si="6"/>
        <v>0</v>
      </c>
      <c r="W99" s="87">
        <f t="shared" si="7"/>
        <v>0</v>
      </c>
      <c r="X99" s="87">
        <f t="shared" si="8"/>
        <v>0</v>
      </c>
      <c r="Y99" s="87">
        <f t="shared" si="9"/>
        <v>0</v>
      </c>
      <c r="Z99" s="87">
        <f t="shared" si="10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13"/>
        <v>0</v>
      </c>
      <c r="L100" s="409"/>
      <c r="M100" s="409"/>
      <c r="N100" s="409"/>
      <c r="O100" s="221" t="str">
        <f t="shared" si="14"/>
        <v/>
      </c>
      <c r="P100" s="7"/>
      <c r="Q100" s="8"/>
      <c r="S100" s="87">
        <f t="shared" si="3"/>
        <v>0</v>
      </c>
      <c r="T100" s="87">
        <f t="shared" si="4"/>
        <v>0</v>
      </c>
      <c r="U100" s="87">
        <f t="shared" si="5"/>
        <v>0</v>
      </c>
      <c r="V100" s="87">
        <f t="shared" si="6"/>
        <v>0</v>
      </c>
      <c r="W100" s="87">
        <f t="shared" si="7"/>
        <v>0</v>
      </c>
      <c r="X100" s="87">
        <f t="shared" si="8"/>
        <v>0</v>
      </c>
      <c r="Y100" s="87">
        <f t="shared" si="9"/>
        <v>0</v>
      </c>
      <c r="Z100" s="87">
        <f t="shared" si="10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13"/>
        <v>0</v>
      </c>
      <c r="L101" s="409"/>
      <c r="M101" s="409"/>
      <c r="N101" s="409"/>
      <c r="O101" s="221" t="str">
        <f t="shared" si="14"/>
        <v/>
      </c>
      <c r="P101" s="7"/>
      <c r="Q101" s="8"/>
      <c r="S101" s="87">
        <f t="shared" si="3"/>
        <v>0</v>
      </c>
      <c r="T101" s="87">
        <f t="shared" si="4"/>
        <v>0</v>
      </c>
      <c r="U101" s="87">
        <f t="shared" si="5"/>
        <v>0</v>
      </c>
      <c r="V101" s="87">
        <f t="shared" si="6"/>
        <v>0</v>
      </c>
      <c r="W101" s="87">
        <f t="shared" si="7"/>
        <v>0</v>
      </c>
      <c r="X101" s="87">
        <f t="shared" si="8"/>
        <v>0</v>
      </c>
      <c r="Y101" s="87">
        <f t="shared" si="9"/>
        <v>0</v>
      </c>
      <c r="Z101" s="87">
        <f t="shared" si="10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13"/>
        <v>0</v>
      </c>
      <c r="L102" s="409"/>
      <c r="M102" s="409"/>
      <c r="N102" s="409"/>
      <c r="O102" s="221" t="str">
        <f t="shared" si="14"/>
        <v/>
      </c>
      <c r="P102" s="7"/>
      <c r="Q102" s="8"/>
      <c r="S102" s="87">
        <f t="shared" si="3"/>
        <v>0</v>
      </c>
      <c r="T102" s="87">
        <f t="shared" si="4"/>
        <v>0</v>
      </c>
      <c r="U102" s="87">
        <f t="shared" si="5"/>
        <v>0</v>
      </c>
      <c r="V102" s="87">
        <f t="shared" si="6"/>
        <v>0</v>
      </c>
      <c r="W102" s="87">
        <f t="shared" si="7"/>
        <v>0</v>
      </c>
      <c r="X102" s="87">
        <f t="shared" si="8"/>
        <v>0</v>
      </c>
      <c r="Y102" s="87">
        <f t="shared" si="9"/>
        <v>0</v>
      </c>
      <c r="Z102" s="87">
        <f t="shared" si="10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13"/>
        <v>0</v>
      </c>
      <c r="L103" s="412"/>
      <c r="M103" s="412"/>
      <c r="N103" s="412"/>
      <c r="O103" s="221" t="str">
        <f t="shared" si="14"/>
        <v/>
      </c>
      <c r="P103" s="10"/>
      <c r="Q103" s="11"/>
      <c r="S103" s="87">
        <f t="shared" si="3"/>
        <v>0</v>
      </c>
      <c r="T103" s="87">
        <f t="shared" si="4"/>
        <v>0</v>
      </c>
      <c r="U103" s="87">
        <f t="shared" si="5"/>
        <v>0</v>
      </c>
      <c r="V103" s="87">
        <f t="shared" si="6"/>
        <v>0</v>
      </c>
      <c r="W103" s="87">
        <f t="shared" si="7"/>
        <v>0</v>
      </c>
      <c r="X103" s="87">
        <f t="shared" si="8"/>
        <v>0</v>
      </c>
      <c r="Y103" s="87">
        <f t="shared" si="9"/>
        <v>0</v>
      </c>
      <c r="Z103" s="87">
        <f t="shared" si="10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13"/>
        <v>0</v>
      </c>
      <c r="L104" s="414"/>
      <c r="M104" s="414"/>
      <c r="N104" s="414"/>
      <c r="O104" s="221" t="str">
        <f t="shared" si="14"/>
        <v/>
      </c>
      <c r="P104" s="9"/>
      <c r="Q104" s="12"/>
      <c r="S104" s="87">
        <f t="shared" si="3"/>
        <v>0</v>
      </c>
      <c r="T104" s="87">
        <f t="shared" si="4"/>
        <v>0</v>
      </c>
      <c r="U104" s="87">
        <f t="shared" si="5"/>
        <v>0</v>
      </c>
      <c r="V104" s="87">
        <f t="shared" si="6"/>
        <v>0</v>
      </c>
      <c r="W104" s="87">
        <f t="shared" si="7"/>
        <v>0</v>
      </c>
      <c r="X104" s="87">
        <f t="shared" si="8"/>
        <v>0</v>
      </c>
      <c r="Y104" s="87">
        <f t="shared" si="9"/>
        <v>0</v>
      </c>
      <c r="Z104" s="87">
        <f t="shared" si="10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13"/>
        <v>0</v>
      </c>
      <c r="L105" s="414"/>
      <c r="M105" s="414"/>
      <c r="N105" s="414"/>
      <c r="O105" s="221" t="str">
        <f t="shared" si="14"/>
        <v/>
      </c>
      <c r="P105" s="9"/>
      <c r="Q105" s="12"/>
      <c r="S105" s="87">
        <f t="shared" si="3"/>
        <v>0</v>
      </c>
      <c r="T105" s="87">
        <f t="shared" si="4"/>
        <v>0</v>
      </c>
      <c r="U105" s="87">
        <f t="shared" si="5"/>
        <v>0</v>
      </c>
      <c r="V105" s="87">
        <f t="shared" si="6"/>
        <v>0</v>
      </c>
      <c r="W105" s="87">
        <f t="shared" si="7"/>
        <v>0</v>
      </c>
      <c r="X105" s="87">
        <f t="shared" si="8"/>
        <v>0</v>
      </c>
      <c r="Y105" s="87">
        <f t="shared" si="9"/>
        <v>0</v>
      </c>
      <c r="Z105" s="87">
        <f t="shared" si="10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13"/>
        <v>0</v>
      </c>
      <c r="L106" s="414"/>
      <c r="M106" s="414"/>
      <c r="N106" s="414"/>
      <c r="O106" s="221" t="str">
        <f t="shared" si="14"/>
        <v/>
      </c>
      <c r="P106" s="9"/>
      <c r="Q106" s="12"/>
      <c r="S106" s="87">
        <f t="shared" si="3"/>
        <v>0</v>
      </c>
      <c r="T106" s="87">
        <f t="shared" si="4"/>
        <v>0</v>
      </c>
      <c r="U106" s="87">
        <f t="shared" si="5"/>
        <v>0</v>
      </c>
      <c r="V106" s="87">
        <f t="shared" si="6"/>
        <v>0</v>
      </c>
      <c r="W106" s="87">
        <f t="shared" si="7"/>
        <v>0</v>
      </c>
      <c r="X106" s="87">
        <f t="shared" si="8"/>
        <v>0</v>
      </c>
      <c r="Y106" s="87">
        <f t="shared" si="9"/>
        <v>0</v>
      </c>
      <c r="Z106" s="87">
        <f t="shared" si="10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13"/>
        <v>0</v>
      </c>
      <c r="L107" s="414"/>
      <c r="M107" s="414"/>
      <c r="N107" s="414"/>
      <c r="O107" s="221" t="str">
        <f t="shared" si="14"/>
        <v/>
      </c>
      <c r="P107" s="9"/>
      <c r="Q107" s="12"/>
      <c r="S107" s="87">
        <f t="shared" si="3"/>
        <v>0</v>
      </c>
      <c r="T107" s="87">
        <f t="shared" si="4"/>
        <v>0</v>
      </c>
      <c r="U107" s="87">
        <f t="shared" si="5"/>
        <v>0</v>
      </c>
      <c r="V107" s="87">
        <f t="shared" si="6"/>
        <v>0</v>
      </c>
      <c r="W107" s="87">
        <f t="shared" si="7"/>
        <v>0</v>
      </c>
      <c r="X107" s="87">
        <f t="shared" si="8"/>
        <v>0</v>
      </c>
      <c r="Y107" s="87">
        <f t="shared" si="9"/>
        <v>0</v>
      </c>
      <c r="Z107" s="87">
        <f t="shared" si="10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13"/>
        <v>0</v>
      </c>
      <c r="L108" s="414"/>
      <c r="M108" s="414"/>
      <c r="N108" s="414"/>
      <c r="O108" s="221" t="str">
        <f t="shared" si="14"/>
        <v/>
      </c>
      <c r="P108" s="9"/>
      <c r="Q108" s="12"/>
      <c r="S108" s="87">
        <f t="shared" si="3"/>
        <v>0</v>
      </c>
      <c r="T108" s="87">
        <f t="shared" si="4"/>
        <v>0</v>
      </c>
      <c r="U108" s="87">
        <f t="shared" si="5"/>
        <v>0</v>
      </c>
      <c r="V108" s="87">
        <f t="shared" si="6"/>
        <v>0</v>
      </c>
      <c r="W108" s="87">
        <f t="shared" si="7"/>
        <v>0</v>
      </c>
      <c r="X108" s="87">
        <f t="shared" si="8"/>
        <v>0</v>
      </c>
      <c r="Y108" s="87">
        <f t="shared" si="9"/>
        <v>0</v>
      </c>
      <c r="Z108" s="87">
        <f t="shared" si="10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13"/>
        <v>0</v>
      </c>
      <c r="L109" s="414"/>
      <c r="M109" s="414"/>
      <c r="N109" s="414"/>
      <c r="O109" s="221" t="str">
        <f t="shared" si="14"/>
        <v/>
      </c>
      <c r="P109" s="9"/>
      <c r="Q109" s="12"/>
      <c r="S109" s="87">
        <f t="shared" si="3"/>
        <v>0</v>
      </c>
      <c r="T109" s="87">
        <f t="shared" si="4"/>
        <v>0</v>
      </c>
      <c r="U109" s="87">
        <f t="shared" si="5"/>
        <v>0</v>
      </c>
      <c r="V109" s="87">
        <f t="shared" si="6"/>
        <v>0</v>
      </c>
      <c r="W109" s="87">
        <f t="shared" si="7"/>
        <v>0</v>
      </c>
      <c r="X109" s="87">
        <f t="shared" si="8"/>
        <v>0</v>
      </c>
      <c r="Y109" s="87">
        <f t="shared" si="9"/>
        <v>0</v>
      </c>
      <c r="Z109" s="87">
        <f t="shared" si="10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13"/>
        <v>0</v>
      </c>
      <c r="L110" s="414"/>
      <c r="M110" s="414"/>
      <c r="N110" s="414"/>
      <c r="O110" s="221" t="str">
        <f t="shared" si="14"/>
        <v/>
      </c>
      <c r="P110" s="9"/>
      <c r="Q110" s="12"/>
      <c r="S110" s="87">
        <f t="shared" si="3"/>
        <v>0</v>
      </c>
      <c r="T110" s="87">
        <f t="shared" si="4"/>
        <v>0</v>
      </c>
      <c r="U110" s="87">
        <f t="shared" si="5"/>
        <v>0</v>
      </c>
      <c r="V110" s="87">
        <f t="shared" si="6"/>
        <v>0</v>
      </c>
      <c r="W110" s="87">
        <f t="shared" si="7"/>
        <v>0</v>
      </c>
      <c r="X110" s="87">
        <f t="shared" si="8"/>
        <v>0</v>
      </c>
      <c r="Y110" s="87">
        <f t="shared" si="9"/>
        <v>0</v>
      </c>
      <c r="Z110" s="87">
        <f t="shared" si="10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13"/>
        <v>0</v>
      </c>
      <c r="L111" s="414"/>
      <c r="M111" s="414"/>
      <c r="N111" s="414"/>
      <c r="O111" s="221" t="str">
        <f t="shared" ref="O111:O113" si="21">IF(H111=$V$5,$F$7,"")</f>
        <v/>
      </c>
      <c r="P111" s="9"/>
      <c r="Q111" s="12"/>
      <c r="S111" s="87">
        <f t="shared" si="3"/>
        <v>0</v>
      </c>
      <c r="T111" s="87">
        <f t="shared" si="4"/>
        <v>0</v>
      </c>
      <c r="U111" s="87">
        <f t="shared" si="5"/>
        <v>0</v>
      </c>
      <c r="V111" s="87">
        <f t="shared" si="6"/>
        <v>0</v>
      </c>
      <c r="W111" s="87">
        <f t="shared" si="7"/>
        <v>0</v>
      </c>
      <c r="X111" s="87">
        <f t="shared" si="8"/>
        <v>0</v>
      </c>
      <c r="Y111" s="87">
        <f t="shared" si="9"/>
        <v>0</v>
      </c>
      <c r="Z111" s="87">
        <f t="shared" si="10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22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22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50.000000000000142</v>
      </c>
      <c r="T114" s="88">
        <f t="shared" si="22"/>
        <v>19.999999999999929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239.99999999999994</v>
      </c>
      <c r="AA114" s="89">
        <f>SUM(S114:Z114)</f>
        <v>310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10"/>
      <c r="S116" s="210"/>
      <c r="T116" s="210"/>
      <c r="U116" s="210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11"/>
      <c r="S117" s="211"/>
      <c r="T117" s="211"/>
      <c r="U117" s="211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232" t="s">
        <v>56</v>
      </c>
      <c r="J118" s="95">
        <v>6000</v>
      </c>
      <c r="K118" s="233" t="s">
        <v>63</v>
      </c>
      <c r="L118" s="233">
        <v>720</v>
      </c>
      <c r="V118" s="63" t="s">
        <v>45</v>
      </c>
    </row>
    <row r="119" spans="1:28" ht="20.25" customHeight="1">
      <c r="A119" s="434" t="s">
        <v>8</v>
      </c>
      <c r="B119" s="434"/>
      <c r="C119" s="434"/>
      <c r="D119" s="434"/>
      <c r="E119" s="434"/>
      <c r="F119" s="434" t="s">
        <v>34</v>
      </c>
      <c r="G119" s="434"/>
      <c r="H119" s="434"/>
      <c r="I119" s="434" t="s">
        <v>9</v>
      </c>
      <c r="J119" s="434"/>
      <c r="K119" s="434" t="s">
        <v>16</v>
      </c>
      <c r="L119" s="434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4.25">
      <c r="A120" s="435" t="s">
        <v>71</v>
      </c>
      <c r="B120" s="436"/>
      <c r="C120" s="436"/>
      <c r="D120" s="436"/>
      <c r="E120" s="436"/>
      <c r="F120" s="433" t="s">
        <v>156</v>
      </c>
      <c r="G120" s="433"/>
      <c r="H120" s="433"/>
      <c r="I120" s="432" t="s">
        <v>421</v>
      </c>
      <c r="J120" s="432" t="s">
        <v>421</v>
      </c>
      <c r="K120" s="433" t="s">
        <v>231</v>
      </c>
      <c r="L120" s="433"/>
      <c r="N120" s="275"/>
      <c r="O120" s="277" t="s">
        <v>29</v>
      </c>
      <c r="P120" s="278"/>
      <c r="Q120" s="278"/>
      <c r="R120" s="212"/>
      <c r="S120" s="212"/>
      <c r="T120" s="212"/>
      <c r="U120" s="212"/>
      <c r="V120" s="63" t="s">
        <v>46</v>
      </c>
      <c r="X120" s="23"/>
    </row>
    <row r="121" spans="1:28" ht="14.25">
      <c r="A121" s="435" t="s">
        <v>7</v>
      </c>
      <c r="B121" s="436"/>
      <c r="C121" s="436"/>
      <c r="D121" s="436"/>
      <c r="E121" s="442"/>
      <c r="F121" s="433" t="s">
        <v>158</v>
      </c>
      <c r="G121" s="433"/>
      <c r="H121" s="433"/>
      <c r="I121" s="432" t="s">
        <v>422</v>
      </c>
      <c r="J121" s="432" t="s">
        <v>422</v>
      </c>
      <c r="K121" s="433" t="s">
        <v>254</v>
      </c>
      <c r="L121" s="433"/>
      <c r="N121" s="276"/>
      <c r="O121" s="279"/>
      <c r="P121" s="280"/>
      <c r="Q121" s="280"/>
      <c r="R121" s="213"/>
      <c r="S121" s="213"/>
      <c r="T121" s="213"/>
      <c r="U121" s="213"/>
      <c r="V121" s="63" t="s">
        <v>52</v>
      </c>
      <c r="X121" s="23"/>
    </row>
    <row r="122" spans="1:28" ht="16.5" customHeight="1">
      <c r="A122" s="432" t="s">
        <v>55</v>
      </c>
      <c r="B122" s="432"/>
      <c r="C122" s="432"/>
      <c r="D122" s="432"/>
      <c r="E122" s="443"/>
      <c r="F122" s="433"/>
      <c r="G122" s="433"/>
      <c r="H122" s="433"/>
      <c r="I122" s="432" t="s">
        <v>423</v>
      </c>
      <c r="J122" s="432" t="s">
        <v>423</v>
      </c>
      <c r="K122" s="433" t="s">
        <v>161</v>
      </c>
      <c r="L122" s="433"/>
      <c r="N122" s="294"/>
      <c r="O122" s="277" t="s">
        <v>30</v>
      </c>
      <c r="P122" s="278"/>
      <c r="Q122" s="296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2"/>
      <c r="B123" s="432"/>
      <c r="C123" s="432"/>
      <c r="D123" s="432"/>
      <c r="E123" s="432"/>
      <c r="F123" s="433"/>
      <c r="G123" s="433"/>
      <c r="H123" s="433"/>
      <c r="I123" s="432" t="s">
        <v>424</v>
      </c>
      <c r="J123" s="432" t="s">
        <v>424</v>
      </c>
      <c r="K123" s="433" t="s">
        <v>498</v>
      </c>
      <c r="L123" s="433"/>
      <c r="N123" s="295"/>
      <c r="O123" s="297"/>
      <c r="P123" s="298"/>
      <c r="Q123" s="299"/>
      <c r="R123" s="218"/>
      <c r="S123" s="218"/>
      <c r="T123" s="218"/>
      <c r="U123" s="218"/>
      <c r="V123" s="63" t="s">
        <v>49</v>
      </c>
      <c r="X123" s="23"/>
    </row>
    <row r="124" spans="1:28" ht="14.25">
      <c r="A124" s="432"/>
      <c r="B124" s="432"/>
      <c r="C124" s="432"/>
      <c r="D124" s="432"/>
      <c r="E124" s="432"/>
      <c r="F124" s="433"/>
      <c r="G124" s="433"/>
      <c r="H124" s="433"/>
      <c r="I124" s="432" t="s">
        <v>425</v>
      </c>
      <c r="J124" s="432" t="s">
        <v>425</v>
      </c>
      <c r="K124" s="433" t="s">
        <v>487</v>
      </c>
      <c r="L124" s="433"/>
      <c r="N124" s="421"/>
      <c r="O124" s="421"/>
      <c r="P124" s="425"/>
      <c r="Q124" s="425"/>
      <c r="R124" s="225"/>
      <c r="S124" s="225"/>
      <c r="T124" s="225"/>
      <c r="U124" s="225"/>
      <c r="V124" s="63" t="s">
        <v>50</v>
      </c>
      <c r="X124" s="23"/>
    </row>
    <row r="125" spans="1:28" ht="14.45" customHeight="1">
      <c r="A125" s="432"/>
      <c r="B125" s="432"/>
      <c r="C125" s="432"/>
      <c r="D125" s="432"/>
      <c r="E125" s="432"/>
      <c r="F125" s="433"/>
      <c r="G125" s="433"/>
      <c r="H125" s="433"/>
      <c r="I125" s="432" t="s">
        <v>426</v>
      </c>
      <c r="J125" s="432" t="s">
        <v>426</v>
      </c>
      <c r="K125" s="440" t="s">
        <v>162</v>
      </c>
      <c r="L125" s="441"/>
      <c r="N125" s="224"/>
      <c r="O125" s="224"/>
      <c r="P125" s="225"/>
      <c r="Q125" s="225"/>
      <c r="R125" s="225"/>
      <c r="S125" s="225"/>
      <c r="T125" s="225"/>
      <c r="U125" s="225"/>
      <c r="V125" s="63"/>
      <c r="X125" s="23"/>
    </row>
    <row r="126" spans="1:28" ht="14.45" customHeight="1">
      <c r="A126" s="432"/>
      <c r="B126" s="432"/>
      <c r="C126" s="432"/>
      <c r="D126" s="432"/>
      <c r="E126" s="432"/>
      <c r="F126" s="433"/>
      <c r="G126" s="433"/>
      <c r="H126" s="433"/>
      <c r="I126" s="432" t="s">
        <v>424</v>
      </c>
      <c r="J126" s="432" t="s">
        <v>424</v>
      </c>
      <c r="K126" s="433" t="s">
        <v>499</v>
      </c>
      <c r="L126" s="433"/>
      <c r="N126" s="224"/>
      <c r="O126" s="224"/>
      <c r="P126" s="225"/>
      <c r="Q126" s="225"/>
      <c r="R126" s="225"/>
      <c r="S126" s="225"/>
      <c r="T126" s="225"/>
      <c r="U126" s="225"/>
      <c r="V126" s="63"/>
      <c r="X126" s="23"/>
    </row>
    <row r="127" spans="1:28" ht="14.45" customHeight="1">
      <c r="A127" s="432"/>
      <c r="B127" s="432"/>
      <c r="C127" s="432"/>
      <c r="D127" s="432"/>
      <c r="E127" s="432"/>
      <c r="F127" s="433"/>
      <c r="G127" s="433"/>
      <c r="H127" s="433"/>
      <c r="I127" s="432" t="s">
        <v>497</v>
      </c>
      <c r="J127" s="432"/>
      <c r="K127" s="440" t="s">
        <v>500</v>
      </c>
      <c r="L127" s="441"/>
      <c r="N127" s="224"/>
      <c r="O127" s="224"/>
      <c r="P127" s="225"/>
      <c r="Q127" s="225"/>
      <c r="R127" s="225"/>
      <c r="S127" s="225"/>
      <c r="T127" s="225"/>
      <c r="U127" s="225"/>
      <c r="V127" s="63"/>
      <c r="X127" s="23"/>
    </row>
    <row r="128" spans="1:28" ht="14.45" customHeight="1" thickBot="1">
      <c r="A128" s="432"/>
      <c r="B128" s="432"/>
      <c r="C128" s="432"/>
      <c r="D128" s="432"/>
      <c r="E128" s="432"/>
      <c r="F128" s="433"/>
      <c r="G128" s="433"/>
      <c r="H128" s="433"/>
      <c r="I128" s="432"/>
      <c r="J128" s="432"/>
      <c r="K128" s="440"/>
      <c r="L128" s="441"/>
      <c r="N128" s="224"/>
      <c r="O128" s="224"/>
      <c r="P128" s="225"/>
      <c r="Q128" s="225"/>
      <c r="R128" s="225"/>
      <c r="S128" s="225"/>
      <c r="T128" s="225"/>
      <c r="U128" s="225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5" t="s">
        <v>18</v>
      </c>
      <c r="O135" s="21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>
        <f>A152</f>
        <v>0</v>
      </c>
      <c r="B136" s="326"/>
      <c r="C136" s="326"/>
      <c r="D136" s="322">
        <f>(C136-B136+(C136&lt;B136))*24*60</f>
        <v>0</v>
      </c>
      <c r="E136" s="328"/>
      <c r="F136" s="330">
        <f>IF(E136=0,0,(F152/J118*60))</f>
        <v>0</v>
      </c>
      <c r="G136" s="320">
        <f>IF($K136=0,0,(K136*100)/(D136*$J$3/60))</f>
        <v>0</v>
      </c>
      <c r="H136" s="330">
        <f>P134+P141</f>
        <v>0</v>
      </c>
      <c r="I136" s="320">
        <f>D136-F136-P142</f>
        <v>0</v>
      </c>
      <c r="J136" s="322">
        <f>(D136-H136)/60*E136</f>
        <v>0</v>
      </c>
      <c r="K136" s="426">
        <f>F152</f>
        <v>0</v>
      </c>
      <c r="L136" s="66">
        <f>IF($K136=0,0,K136/J136)</f>
        <v>0</v>
      </c>
      <c r="N136" s="215" t="s">
        <v>19</v>
      </c>
      <c r="O136" s="21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19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0</v>
      </c>
      <c r="N137" s="215" t="s">
        <v>20</v>
      </c>
      <c r="O137" s="21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19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215" t="s">
        <v>27</v>
      </c>
      <c r="O138" s="21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19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220" t="s">
        <v>21</v>
      </c>
      <c r="O139" s="22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19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220" t="s">
        <v>39</v>
      </c>
      <c r="O140" s="22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19"/>
      <c r="X140" s="219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19"/>
      <c r="X141" s="219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19"/>
      <c r="X142" s="219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219"/>
      <c r="X143" s="219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219"/>
      <c r="W144" s="219"/>
      <c r="X144" s="219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219"/>
      <c r="W145" s="219"/>
      <c r="X145" s="219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219"/>
      <c r="W146" s="219"/>
      <c r="X146" s="219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219"/>
      <c r="W147" s="219"/>
      <c r="X147" s="219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214" t="s">
        <v>90</v>
      </c>
      <c r="K148" s="168" t="s">
        <v>91</v>
      </c>
      <c r="L148" s="354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19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0</v>
      </c>
      <c r="K149" s="168">
        <f>K136+K138+K140+K142+K144+K146</f>
        <v>0</v>
      </c>
      <c r="L149" s="355"/>
      <c r="M149" s="219"/>
      <c r="V149" s="219"/>
      <c r="W149" s="219"/>
      <c r="X149" s="219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219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219"/>
      <c r="W151" s="27"/>
      <c r="X151" s="27"/>
    </row>
    <row r="152" spans="1:27" ht="15.75" thickBot="1">
      <c r="A152" s="429"/>
      <c r="B152" s="430"/>
      <c r="C152" s="430"/>
      <c r="D152" s="430"/>
      <c r="E152" s="431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19"/>
      <c r="W152" s="219"/>
      <c r="X152" s="219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19"/>
      <c r="W153" s="219"/>
      <c r="X153" s="219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19"/>
      <c r="W154" s="219"/>
      <c r="X154" s="219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19"/>
      <c r="W155" s="219"/>
      <c r="X155" s="219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19"/>
      <c r="W156" s="219"/>
      <c r="X156" s="219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19"/>
      <c r="W157" s="219"/>
      <c r="X157" s="219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0</v>
      </c>
      <c r="L158" s="76">
        <f>SUM(L153+L153)</f>
        <v>0</v>
      </c>
      <c r="M158" s="29"/>
      <c r="V158" s="219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>
        <f>A152</f>
        <v>0</v>
      </c>
      <c r="B162" s="77">
        <f>B136</f>
        <v>0</v>
      </c>
      <c r="C162" s="77">
        <f>B162+1/24</f>
        <v>4.1666666666666664E-2</v>
      </c>
      <c r="D162" s="30"/>
      <c r="E162" s="221"/>
      <c r="F162" s="389"/>
      <c r="G162" s="390"/>
      <c r="H162" s="31"/>
      <c r="I162" s="32"/>
      <c r="J162" s="32"/>
      <c r="K162" s="83">
        <f>(J162-I162+(J162&lt;I162))*24*60</f>
        <v>0</v>
      </c>
      <c r="L162" s="391"/>
      <c r="M162" s="392"/>
      <c r="N162" s="393"/>
      <c r="O162" s="90" t="str">
        <f t="shared" ref="O162:O206" si="26">IF(H162=$V$5,$F$122,"")</f>
        <v/>
      </c>
      <c r="P162" s="22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4.1666666666666664E-2</v>
      </c>
      <c r="C163" s="78">
        <f>B163+1/24</f>
        <v>8.3333333333333329E-2</v>
      </c>
      <c r="D163" s="37"/>
      <c r="E163" s="222"/>
      <c r="F163" s="394"/>
      <c r="G163" s="395"/>
      <c r="H163" s="38"/>
      <c r="I163" s="39"/>
      <c r="J163" s="39"/>
      <c r="K163" s="231">
        <f t="shared" ref="K163:K226" si="27">(J163-I163+(J163&lt;I163))*24*60</f>
        <v>0</v>
      </c>
      <c r="L163" s="396"/>
      <c r="M163" s="397"/>
      <c r="N163" s="398"/>
      <c r="O163" s="91" t="str">
        <f t="shared" si="26"/>
        <v/>
      </c>
      <c r="P163" s="22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22"/>
      <c r="F164" s="399"/>
      <c r="G164" s="399"/>
      <c r="H164" s="38"/>
      <c r="I164" s="39"/>
      <c r="J164" s="39"/>
      <c r="K164" s="231">
        <f t="shared" si="27"/>
        <v>0</v>
      </c>
      <c r="L164" s="396"/>
      <c r="M164" s="397"/>
      <c r="N164" s="398"/>
      <c r="O164" s="91" t="str">
        <f t="shared" si="26"/>
        <v/>
      </c>
      <c r="P164" s="22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0.125</v>
      </c>
      <c r="C165" s="78">
        <f t="shared" si="37"/>
        <v>0.16666666666666666</v>
      </c>
      <c r="D165" s="37"/>
      <c r="E165" s="222"/>
      <c r="F165" s="399"/>
      <c r="G165" s="399"/>
      <c r="H165" s="38"/>
      <c r="I165" s="39"/>
      <c r="J165" s="39"/>
      <c r="K165" s="231">
        <f t="shared" si="27"/>
        <v>0</v>
      </c>
      <c r="L165" s="396"/>
      <c r="M165" s="397"/>
      <c r="N165" s="398"/>
      <c r="O165" s="91" t="str">
        <f t="shared" si="26"/>
        <v/>
      </c>
      <c r="P165" s="22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0.16666666666666666</v>
      </c>
      <c r="C166" s="78">
        <f t="shared" si="37"/>
        <v>0.20833333333333331</v>
      </c>
      <c r="D166" s="37"/>
      <c r="E166" s="222"/>
      <c r="F166" s="399"/>
      <c r="G166" s="399"/>
      <c r="H166" s="38"/>
      <c r="I166" s="39"/>
      <c r="J166" s="39"/>
      <c r="K166" s="231">
        <f t="shared" si="27"/>
        <v>0</v>
      </c>
      <c r="L166" s="396"/>
      <c r="M166" s="397"/>
      <c r="N166" s="398"/>
      <c r="O166" s="91" t="str">
        <f t="shared" si="26"/>
        <v/>
      </c>
      <c r="P166" s="22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0.20833333333333331</v>
      </c>
      <c r="C167" s="78">
        <f t="shared" si="37"/>
        <v>0.24999999999999997</v>
      </c>
      <c r="D167" s="37"/>
      <c r="E167" s="222"/>
      <c r="F167" s="399"/>
      <c r="G167" s="399"/>
      <c r="H167" s="38"/>
      <c r="I167" s="39"/>
      <c r="J167" s="39"/>
      <c r="K167" s="231">
        <f t="shared" si="27"/>
        <v>0</v>
      </c>
      <c r="L167" s="396"/>
      <c r="M167" s="397"/>
      <c r="N167" s="398"/>
      <c r="O167" s="91" t="str">
        <f t="shared" si="26"/>
        <v/>
      </c>
      <c r="P167" s="22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9"/>
      <c r="G168" s="399"/>
      <c r="H168" s="38"/>
      <c r="I168" s="39"/>
      <c r="J168" s="39"/>
      <c r="K168" s="231">
        <f t="shared" si="27"/>
        <v>0</v>
      </c>
      <c r="L168" s="396"/>
      <c r="M168" s="397"/>
      <c r="N168" s="398"/>
      <c r="O168" s="91" t="str">
        <f t="shared" si="26"/>
        <v/>
      </c>
      <c r="P168" s="22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4"/>
      <c r="G169" s="395"/>
      <c r="H169" s="38"/>
      <c r="I169" s="39"/>
      <c r="J169" s="39"/>
      <c r="K169" s="231">
        <f t="shared" si="27"/>
        <v>0</v>
      </c>
      <c r="L169" s="396"/>
      <c r="M169" s="397"/>
      <c r="N169" s="398"/>
      <c r="O169" s="91" t="str">
        <f t="shared" si="26"/>
        <v/>
      </c>
      <c r="P169" s="22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0.33333333333333331</v>
      </c>
      <c r="C170" s="78">
        <f t="shared" si="37"/>
        <v>0.375</v>
      </c>
      <c r="D170" s="37"/>
      <c r="E170" s="143"/>
      <c r="F170" s="394"/>
      <c r="G170" s="395"/>
      <c r="H170" s="38"/>
      <c r="I170" s="39"/>
      <c r="J170" s="39"/>
      <c r="K170" s="231">
        <f t="shared" si="27"/>
        <v>0</v>
      </c>
      <c r="L170" s="396"/>
      <c r="M170" s="397"/>
      <c r="N170" s="398"/>
      <c r="O170" s="91" t="str">
        <f t="shared" si="26"/>
        <v/>
      </c>
      <c r="P170" s="22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0.375</v>
      </c>
      <c r="C171" s="78">
        <f t="shared" si="37"/>
        <v>0.41666666666666669</v>
      </c>
      <c r="D171" s="37"/>
      <c r="E171" s="143"/>
      <c r="F171" s="399"/>
      <c r="G171" s="399"/>
      <c r="H171" s="38"/>
      <c r="I171" s="39"/>
      <c r="J171" s="39"/>
      <c r="K171" s="231">
        <f t="shared" si="27"/>
        <v>0</v>
      </c>
      <c r="L171" s="396"/>
      <c r="M171" s="397"/>
      <c r="N171" s="398"/>
      <c r="O171" s="91" t="str">
        <f t="shared" si="26"/>
        <v/>
      </c>
      <c r="P171" s="22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9"/>
      <c r="G172" s="399"/>
      <c r="H172" s="38"/>
      <c r="I172" s="39"/>
      <c r="J172" s="39"/>
      <c r="K172" s="231">
        <f t="shared" si="27"/>
        <v>0</v>
      </c>
      <c r="L172" s="396"/>
      <c r="M172" s="397"/>
      <c r="N172" s="398"/>
      <c r="O172" s="91" t="str">
        <f t="shared" si="26"/>
        <v/>
      </c>
      <c r="P172" s="22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0.45833333333333337</v>
      </c>
      <c r="C173" s="80">
        <f t="shared" si="37"/>
        <v>0.5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22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221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22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222"/>
      <c r="F175" s="394"/>
      <c r="G175" s="395"/>
      <c r="H175" s="38"/>
      <c r="I175" s="39"/>
      <c r="J175" s="39"/>
      <c r="K175" s="231">
        <f t="shared" si="27"/>
        <v>0</v>
      </c>
      <c r="L175" s="396"/>
      <c r="M175" s="397"/>
      <c r="N175" s="398"/>
      <c r="O175" s="91" t="str">
        <f t="shared" si="26"/>
        <v/>
      </c>
      <c r="P175" s="22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22"/>
      <c r="F176" s="399"/>
      <c r="G176" s="399"/>
      <c r="H176" s="38"/>
      <c r="I176" s="39"/>
      <c r="J176" s="39"/>
      <c r="K176" s="231">
        <f t="shared" si="27"/>
        <v>0</v>
      </c>
      <c r="L176" s="396"/>
      <c r="M176" s="397"/>
      <c r="N176" s="398"/>
      <c r="O176" s="91" t="str">
        <f t="shared" si="26"/>
        <v/>
      </c>
      <c r="P176" s="22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222"/>
      <c r="F177" s="399"/>
      <c r="G177" s="399"/>
      <c r="H177" s="38"/>
      <c r="I177" s="39"/>
      <c r="J177" s="39"/>
      <c r="K177" s="231">
        <f t="shared" si="27"/>
        <v>0</v>
      </c>
      <c r="L177" s="396"/>
      <c r="M177" s="397"/>
      <c r="N177" s="398"/>
      <c r="O177" s="91" t="str">
        <f t="shared" si="26"/>
        <v/>
      </c>
      <c r="P177" s="22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222"/>
      <c r="F178" s="399"/>
      <c r="G178" s="399"/>
      <c r="H178" s="38"/>
      <c r="I178" s="39"/>
      <c r="J178" s="39"/>
      <c r="K178" s="231">
        <f t="shared" si="27"/>
        <v>0</v>
      </c>
      <c r="L178" s="396"/>
      <c r="M178" s="397"/>
      <c r="N178" s="398"/>
      <c r="O178" s="91" t="str">
        <f t="shared" si="26"/>
        <v/>
      </c>
      <c r="P178" s="22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222"/>
      <c r="F179" s="399"/>
      <c r="G179" s="399"/>
      <c r="H179" s="38"/>
      <c r="I179" s="39"/>
      <c r="J179" s="39"/>
      <c r="K179" s="231">
        <f t="shared" si="27"/>
        <v>0</v>
      </c>
      <c r="L179" s="396"/>
      <c r="M179" s="397"/>
      <c r="N179" s="398"/>
      <c r="O179" s="91" t="str">
        <f t="shared" si="26"/>
        <v/>
      </c>
      <c r="P179" s="22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231">
        <f t="shared" si="27"/>
        <v>0</v>
      </c>
      <c r="L180" s="396"/>
      <c r="M180" s="397"/>
      <c r="N180" s="398"/>
      <c r="O180" s="91" t="str">
        <f t="shared" si="26"/>
        <v/>
      </c>
      <c r="P180" s="22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231">
        <f t="shared" si="27"/>
        <v>0</v>
      </c>
      <c r="L181" s="396"/>
      <c r="M181" s="397"/>
      <c r="N181" s="398"/>
      <c r="O181" s="91" t="str">
        <f t="shared" si="26"/>
        <v/>
      </c>
      <c r="P181" s="22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231">
        <f t="shared" si="27"/>
        <v>0</v>
      </c>
      <c r="L182" s="396"/>
      <c r="M182" s="397"/>
      <c r="N182" s="398"/>
      <c r="O182" s="91" t="str">
        <f t="shared" si="26"/>
        <v/>
      </c>
      <c r="P182" s="22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231">
        <f t="shared" si="27"/>
        <v>0</v>
      </c>
      <c r="L183" s="396"/>
      <c r="M183" s="397"/>
      <c r="N183" s="398"/>
      <c r="O183" s="91" t="str">
        <f t="shared" si="26"/>
        <v/>
      </c>
      <c r="P183" s="22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22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221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22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222"/>
      <c r="F186" s="394"/>
      <c r="G186" s="395"/>
      <c r="H186" s="38"/>
      <c r="I186" s="39"/>
      <c r="J186" s="39"/>
      <c r="K186" s="231">
        <f t="shared" si="27"/>
        <v>0</v>
      </c>
      <c r="L186" s="396"/>
      <c r="M186" s="397"/>
      <c r="N186" s="398"/>
      <c r="O186" s="91" t="str">
        <f t="shared" si="26"/>
        <v/>
      </c>
      <c r="P186" s="22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22"/>
      <c r="F187" s="399"/>
      <c r="G187" s="399"/>
      <c r="H187" s="38"/>
      <c r="I187" s="39"/>
      <c r="J187" s="39"/>
      <c r="K187" s="231">
        <f t="shared" si="27"/>
        <v>0</v>
      </c>
      <c r="L187" s="396"/>
      <c r="M187" s="397"/>
      <c r="N187" s="398"/>
      <c r="O187" s="91" t="str">
        <f t="shared" si="26"/>
        <v/>
      </c>
      <c r="P187" s="22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222"/>
      <c r="F188" s="399"/>
      <c r="G188" s="399"/>
      <c r="H188" s="38"/>
      <c r="I188" s="39"/>
      <c r="J188" s="39"/>
      <c r="K188" s="231">
        <f t="shared" si="27"/>
        <v>0</v>
      </c>
      <c r="L188" s="396"/>
      <c r="M188" s="397"/>
      <c r="N188" s="398"/>
      <c r="O188" s="91" t="str">
        <f t="shared" si="26"/>
        <v/>
      </c>
      <c r="P188" s="22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222"/>
      <c r="F189" s="399"/>
      <c r="G189" s="399"/>
      <c r="H189" s="38"/>
      <c r="I189" s="39"/>
      <c r="J189" s="39"/>
      <c r="K189" s="231">
        <f t="shared" si="27"/>
        <v>0</v>
      </c>
      <c r="L189" s="396"/>
      <c r="M189" s="397"/>
      <c r="N189" s="398"/>
      <c r="O189" s="91" t="str">
        <f t="shared" si="26"/>
        <v/>
      </c>
      <c r="P189" s="22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222"/>
      <c r="F190" s="399"/>
      <c r="G190" s="399"/>
      <c r="H190" s="38"/>
      <c r="I190" s="39"/>
      <c r="J190" s="39"/>
      <c r="K190" s="231">
        <f t="shared" si="27"/>
        <v>0</v>
      </c>
      <c r="L190" s="396"/>
      <c r="M190" s="397"/>
      <c r="N190" s="398"/>
      <c r="O190" s="91" t="str">
        <f t="shared" si="26"/>
        <v/>
      </c>
      <c r="P190" s="22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231">
        <f t="shared" si="27"/>
        <v>0</v>
      </c>
      <c r="L191" s="396"/>
      <c r="M191" s="397"/>
      <c r="N191" s="398"/>
      <c r="O191" s="91" t="str">
        <f t="shared" si="26"/>
        <v/>
      </c>
      <c r="P191" s="22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231">
        <f t="shared" si="27"/>
        <v>0</v>
      </c>
      <c r="L192" s="396"/>
      <c r="M192" s="397"/>
      <c r="N192" s="398"/>
      <c r="O192" s="91" t="str">
        <f t="shared" si="26"/>
        <v/>
      </c>
      <c r="P192" s="22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231">
        <f t="shared" si="27"/>
        <v>0</v>
      </c>
      <c r="L193" s="396"/>
      <c r="M193" s="397"/>
      <c r="N193" s="398"/>
      <c r="O193" s="91" t="str">
        <f t="shared" si="26"/>
        <v/>
      </c>
      <c r="P193" s="22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231">
        <f t="shared" si="27"/>
        <v>0</v>
      </c>
      <c r="L194" s="396"/>
      <c r="M194" s="397"/>
      <c r="N194" s="398"/>
      <c r="O194" s="91" t="str">
        <f t="shared" si="26"/>
        <v/>
      </c>
      <c r="P194" s="22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22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221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22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222"/>
      <c r="F197" s="394"/>
      <c r="G197" s="395"/>
      <c r="H197" s="38"/>
      <c r="I197" s="39"/>
      <c r="J197" s="39"/>
      <c r="K197" s="231">
        <f t="shared" si="27"/>
        <v>0</v>
      </c>
      <c r="L197" s="396"/>
      <c r="M197" s="397"/>
      <c r="N197" s="398"/>
      <c r="O197" s="91" t="str">
        <f t="shared" si="26"/>
        <v/>
      </c>
      <c r="P197" s="22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22"/>
      <c r="F198" s="399"/>
      <c r="G198" s="399"/>
      <c r="H198" s="38"/>
      <c r="I198" s="39"/>
      <c r="J198" s="39"/>
      <c r="K198" s="231">
        <f t="shared" si="27"/>
        <v>0</v>
      </c>
      <c r="L198" s="396"/>
      <c r="M198" s="397"/>
      <c r="N198" s="398"/>
      <c r="O198" s="91" t="str">
        <f t="shared" si="26"/>
        <v/>
      </c>
      <c r="P198" s="22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222"/>
      <c r="F199" s="399"/>
      <c r="G199" s="399"/>
      <c r="H199" s="38"/>
      <c r="I199" s="39"/>
      <c r="J199" s="39"/>
      <c r="K199" s="231">
        <f t="shared" si="27"/>
        <v>0</v>
      </c>
      <c r="L199" s="396"/>
      <c r="M199" s="397"/>
      <c r="N199" s="398"/>
      <c r="O199" s="91" t="str">
        <f t="shared" si="26"/>
        <v/>
      </c>
      <c r="P199" s="22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222"/>
      <c r="F200" s="399"/>
      <c r="G200" s="399"/>
      <c r="H200" s="38"/>
      <c r="I200" s="39"/>
      <c r="J200" s="39"/>
      <c r="K200" s="231">
        <f t="shared" si="27"/>
        <v>0</v>
      </c>
      <c r="L200" s="396"/>
      <c r="M200" s="397"/>
      <c r="N200" s="398"/>
      <c r="O200" s="91" t="str">
        <f t="shared" si="26"/>
        <v/>
      </c>
      <c r="P200" s="22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222"/>
      <c r="F201" s="399"/>
      <c r="G201" s="399"/>
      <c r="H201" s="38"/>
      <c r="I201" s="39"/>
      <c r="J201" s="39"/>
      <c r="K201" s="231">
        <f t="shared" si="27"/>
        <v>0</v>
      </c>
      <c r="L201" s="396"/>
      <c r="M201" s="397"/>
      <c r="N201" s="398"/>
      <c r="O201" s="91" t="str">
        <f t="shared" si="26"/>
        <v/>
      </c>
      <c r="P201" s="22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231">
        <f t="shared" si="27"/>
        <v>0</v>
      </c>
      <c r="L202" s="396"/>
      <c r="M202" s="397"/>
      <c r="N202" s="398"/>
      <c r="O202" s="91" t="str">
        <f t="shared" si="26"/>
        <v/>
      </c>
      <c r="P202" s="22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231">
        <f t="shared" si="27"/>
        <v>0</v>
      </c>
      <c r="L203" s="396"/>
      <c r="M203" s="397"/>
      <c r="N203" s="398"/>
      <c r="O203" s="91" t="str">
        <f t="shared" si="26"/>
        <v/>
      </c>
      <c r="P203" s="22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231">
        <f t="shared" si="27"/>
        <v>0</v>
      </c>
      <c r="L204" s="396"/>
      <c r="M204" s="397"/>
      <c r="N204" s="398"/>
      <c r="O204" s="91" t="str">
        <f t="shared" si="26"/>
        <v/>
      </c>
      <c r="P204" s="22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231">
        <f t="shared" si="27"/>
        <v>0</v>
      </c>
      <c r="L205" s="396"/>
      <c r="M205" s="397"/>
      <c r="N205" s="398"/>
      <c r="O205" s="91" t="str">
        <f t="shared" si="26"/>
        <v/>
      </c>
      <c r="P205" s="22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223" t="str">
        <f t="shared" si="26"/>
        <v/>
      </c>
      <c r="P206" s="22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22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22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22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22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22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22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22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22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22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22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22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22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22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22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22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22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22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22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22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22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22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22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224" priority="16" stopIfTrue="1">
      <formula>LEN(TRIM(A37))=0</formula>
    </cfRule>
  </conditionalFormatting>
  <conditionalFormatting sqref="A152:F157">
    <cfRule type="containsBlanks" dxfId="223" priority="13" stopIfTrue="1">
      <formula>LEN(TRIM(A152))=0</formula>
    </cfRule>
  </conditionalFormatting>
  <conditionalFormatting sqref="B21:C32">
    <cfRule type="containsBlanks" dxfId="222" priority="17" stopIfTrue="1">
      <formula>LEN(TRIM(B21))=0</formula>
    </cfRule>
  </conditionalFormatting>
  <conditionalFormatting sqref="B136:C147">
    <cfRule type="containsBlanks" dxfId="221" priority="32" stopIfTrue="1">
      <formula>LEN(TRIM(B136))=0</formula>
    </cfRule>
  </conditionalFormatting>
  <conditionalFormatting sqref="D54:F55 H54:J55">
    <cfRule type="containsBlanks" dxfId="220" priority="38" stopIfTrue="1">
      <formula>LEN(TRIM(D54))=0</formula>
    </cfRule>
  </conditionalFormatting>
  <conditionalFormatting sqref="D169:F170">
    <cfRule type="containsBlanks" dxfId="219" priority="30" stopIfTrue="1">
      <formula>LEN(TRIM(D169))=0</formula>
    </cfRule>
  </conditionalFormatting>
  <conditionalFormatting sqref="D63:G65 D66:F67 D68:J69">
    <cfRule type="containsBlanks" dxfId="218" priority="37" stopIfTrue="1">
      <formula>LEN(TRIM(D63))=0</formula>
    </cfRule>
  </conditionalFormatting>
  <conditionalFormatting sqref="D70:G76 D77:F78 D79:J80">
    <cfRule type="containsBlanks" dxfId="217" priority="36" stopIfTrue="1">
      <formula>LEN(TRIM(D70))=0</formula>
    </cfRule>
  </conditionalFormatting>
  <conditionalFormatting sqref="D81:G87 D88:F89 D90:J91">
    <cfRule type="containsBlanks" dxfId="216" priority="35" stopIfTrue="1">
      <formula>LEN(TRIM(D81))=0</formula>
    </cfRule>
  </conditionalFormatting>
  <conditionalFormatting sqref="D162:G168">
    <cfRule type="containsBlanks" dxfId="215" priority="12" stopIfTrue="1">
      <formula>LEN(TRIM(D162))=0</formula>
    </cfRule>
  </conditionalFormatting>
  <conditionalFormatting sqref="D171:G180 D181:F182">
    <cfRule type="containsBlanks" dxfId="214" priority="29" stopIfTrue="1">
      <formula>LEN(TRIM(D171))=0</formula>
    </cfRule>
  </conditionalFormatting>
  <conditionalFormatting sqref="D183:G191 D192:F193">
    <cfRule type="containsBlanks" dxfId="213" priority="28" stopIfTrue="1">
      <formula>LEN(TRIM(D183))=0</formula>
    </cfRule>
  </conditionalFormatting>
  <conditionalFormatting sqref="D194:G202 D203:F204 D205:J206">
    <cfRule type="containsBlanks" dxfId="212" priority="27" stopIfTrue="1">
      <formula>LEN(TRIM(D194))=0</formula>
    </cfRule>
  </conditionalFormatting>
  <conditionalFormatting sqref="D47:J53">
    <cfRule type="containsBlanks" dxfId="211" priority="4" stopIfTrue="1">
      <formula>LEN(TRIM(D47))=0</formula>
    </cfRule>
  </conditionalFormatting>
  <conditionalFormatting sqref="D56:J62">
    <cfRule type="containsBlanks" dxfId="210" priority="1" stopIfTrue="1">
      <formula>LEN(TRIM(D56))=0</formula>
    </cfRule>
  </conditionalFormatting>
  <conditionalFormatting sqref="E21:E32">
    <cfRule type="containsBlanks" dxfId="209" priority="39" stopIfTrue="1">
      <formula>LEN(TRIM(E21))=0</formula>
    </cfRule>
  </conditionalFormatting>
  <conditionalFormatting sqref="E136:E147">
    <cfRule type="containsBlanks" dxfId="208" priority="31" stopIfTrue="1">
      <formula>LEN(TRIM(E136))=0</formula>
    </cfRule>
  </conditionalFormatting>
  <conditionalFormatting sqref="F5:H13">
    <cfRule type="containsBlanks" dxfId="207" priority="7" stopIfTrue="1">
      <formula>LEN(TRIM(F5))=0</formula>
    </cfRule>
  </conditionalFormatting>
  <conditionalFormatting sqref="F120:H128">
    <cfRule type="containsBlanks" dxfId="206" priority="9" stopIfTrue="1">
      <formula>LEN(TRIM(F120))=0</formula>
    </cfRule>
  </conditionalFormatting>
  <conditionalFormatting sqref="G38:G42">
    <cfRule type="containsBlanks" dxfId="205" priority="20" stopIfTrue="1">
      <formula>LEN(TRIM(G38))=0</formula>
    </cfRule>
  </conditionalFormatting>
  <conditionalFormatting sqref="H63:J67">
    <cfRule type="containsBlanks" dxfId="204" priority="23" stopIfTrue="1">
      <formula>LEN(TRIM(H63))=0</formula>
    </cfRule>
  </conditionalFormatting>
  <conditionalFormatting sqref="H70:J78">
    <cfRule type="containsBlanks" dxfId="203" priority="22" stopIfTrue="1">
      <formula>LEN(TRIM(H70))=0</formula>
    </cfRule>
  </conditionalFormatting>
  <conditionalFormatting sqref="H81:J89">
    <cfRule type="containsBlanks" dxfId="202" priority="21" stopIfTrue="1">
      <formula>LEN(TRIM(H81))=0</formula>
    </cfRule>
  </conditionalFormatting>
  <conditionalFormatting sqref="H162:J204">
    <cfRule type="containsBlanks" dxfId="201" priority="10" stopIfTrue="1">
      <formula>LEN(TRIM(H162))=0</formula>
    </cfRule>
  </conditionalFormatting>
  <conditionalFormatting sqref="K5:L9 K10:K13">
    <cfRule type="containsBlanks" dxfId="200" priority="6" stopIfTrue="1">
      <formula>LEN(TRIM(K5))=0</formula>
    </cfRule>
  </conditionalFormatting>
  <conditionalFormatting sqref="K120:L124 K125 K127:K128 K126:L126">
    <cfRule type="containsBlanks" dxfId="199" priority="8" stopIfTrue="1">
      <formula>LEN(TRIM(K120))=0</formula>
    </cfRule>
  </conditionalFormatting>
  <conditionalFormatting sqref="L47:L91">
    <cfRule type="containsBlanks" dxfId="198" priority="3" stopIfTrue="1">
      <formula>LEN(TRIM(L47))=0</formula>
    </cfRule>
  </conditionalFormatting>
  <conditionalFormatting sqref="L162:L206">
    <cfRule type="containsBlanks" dxfId="197" priority="11" stopIfTrue="1">
      <formula>LEN(TRIM(L162))=0</formula>
    </cfRule>
  </conditionalFormatting>
  <conditionalFormatting sqref="O163:O228">
    <cfRule type="containsBlanks" dxfId="196" priority="24" stopIfTrue="1">
      <formula>LEN(TRIM(O163))=0</formula>
    </cfRule>
  </conditionalFormatting>
  <conditionalFormatting sqref="O47:Q51 O52:O113">
    <cfRule type="containsBlanks" dxfId="195" priority="34" stopIfTrue="1">
      <formula>LEN(TRIM(O47))=0</formula>
    </cfRule>
  </conditionalFormatting>
  <conditionalFormatting sqref="O162:Q162">
    <cfRule type="containsBlanks" dxfId="194" priority="26" stopIfTrue="1">
      <formula>LEN(TRIM(O162))=0</formula>
    </cfRule>
  </conditionalFormatting>
  <conditionalFormatting sqref="P52:Q91">
    <cfRule type="containsBlanks" dxfId="193" priority="33" stopIfTrue="1">
      <formula>LEN(TRIM(P52))=0</formula>
    </cfRule>
  </conditionalFormatting>
  <conditionalFormatting sqref="P163:Q206">
    <cfRule type="containsBlanks" dxfId="192" priority="25" stopIfTrue="1">
      <formula>LEN(TRIM(P163))=0</formula>
    </cfRule>
  </conditionalFormatting>
  <dataValidations count="3">
    <dataValidation type="list" showInputMessage="1" showErrorMessage="1" sqref="H162:H164 H48:H49" xr:uid="{C148EBA8-A124-4BAE-BAA5-188BBA60714D}">
      <formula1>$V$3:$V$13</formula1>
    </dataValidation>
    <dataValidation type="list" showInputMessage="1" showErrorMessage="1" sqref="H68:H69 H79:H80 H90:H91 H101:H102 H112:H113 H216:H217 H227:H228 H205:H206 H183:H184 H194:H195" xr:uid="{F9C54369-9016-4AE5-A29D-B5A025FD6F50}">
      <formula1>$V$3:$V$5</formula1>
    </dataValidation>
    <dataValidation type="list" showInputMessage="1" showErrorMessage="1" sqref="H218:H226 H185:H193 H47 H196:H204 H103:H111 H81:H89 H70:H78 H92:H100 H207:H215 H165:H182 H50:H67" xr:uid="{D8DDFA04-5EF9-432C-BF75-31ABE0A4D86D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EF35-6A48-4CA2-9F93-B503F189336A}">
  <sheetPr codeName="Лист26">
    <outlinePr summaryBelow="0"/>
    <pageSetUpPr fitToPage="1"/>
  </sheetPr>
  <dimension ref="A1:AB229"/>
  <sheetViews>
    <sheetView topLeftCell="A90" zoomScale="70" zoomScaleNormal="70" workbookViewId="0">
      <selection activeCell="A124" sqref="A124:E12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10"/>
      <c r="S1" s="210"/>
      <c r="T1" s="210"/>
      <c r="U1" s="210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11"/>
      <c r="S2" s="211"/>
      <c r="T2" s="211"/>
      <c r="U2" s="211"/>
    </row>
    <row r="3" spans="1:24" ht="18">
      <c r="A3" s="444" t="s">
        <v>89</v>
      </c>
      <c r="B3" s="445"/>
      <c r="C3" s="445"/>
      <c r="D3" s="445"/>
      <c r="E3" s="446"/>
      <c r="F3" s="226" t="s">
        <v>69</v>
      </c>
      <c r="G3" s="227">
        <f>SUM(J21:J32)+SUM(J136:J147)</f>
        <v>0</v>
      </c>
      <c r="H3" s="227">
        <f>SUM(K21:K32)+SUM(K136:K147)</f>
        <v>0</v>
      </c>
      <c r="I3" s="228" t="s">
        <v>56</v>
      </c>
      <c r="J3" s="229">
        <v>6000</v>
      </c>
      <c r="K3" s="230" t="s">
        <v>63</v>
      </c>
      <c r="L3" s="230">
        <v>720</v>
      </c>
      <c r="V3" s="63" t="s">
        <v>45</v>
      </c>
    </row>
    <row r="4" spans="1:24" ht="20.25" customHeight="1">
      <c r="A4" s="434" t="s">
        <v>8</v>
      </c>
      <c r="B4" s="434"/>
      <c r="C4" s="434"/>
      <c r="D4" s="434"/>
      <c r="E4" s="434"/>
      <c r="F4" s="434" t="s">
        <v>34</v>
      </c>
      <c r="G4" s="434"/>
      <c r="H4" s="434"/>
      <c r="I4" s="434" t="s">
        <v>9</v>
      </c>
      <c r="J4" s="434"/>
      <c r="K4" s="434" t="s">
        <v>16</v>
      </c>
      <c r="L4" s="434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4.25">
      <c r="A5" s="435" t="s">
        <v>71</v>
      </c>
      <c r="B5" s="436"/>
      <c r="C5" s="436"/>
      <c r="D5" s="436"/>
      <c r="E5" s="436"/>
      <c r="F5" s="433"/>
      <c r="G5" s="433"/>
      <c r="H5" s="433"/>
      <c r="I5" s="432" t="s">
        <v>421</v>
      </c>
      <c r="J5" s="432" t="s">
        <v>421</v>
      </c>
      <c r="K5" s="433"/>
      <c r="L5" s="433"/>
      <c r="N5" s="275"/>
      <c r="O5" s="277" t="s">
        <v>29</v>
      </c>
      <c r="P5" s="278"/>
      <c r="Q5" s="278"/>
      <c r="R5" s="212"/>
      <c r="S5" s="212"/>
      <c r="T5" s="212"/>
      <c r="U5" s="212"/>
      <c r="V5" s="63" t="s">
        <v>46</v>
      </c>
      <c r="X5" s="23"/>
    </row>
    <row r="6" spans="1:24" ht="14.25">
      <c r="A6" s="435" t="s">
        <v>7</v>
      </c>
      <c r="B6" s="436"/>
      <c r="C6" s="436"/>
      <c r="D6" s="436"/>
      <c r="E6" s="442"/>
      <c r="F6" s="433"/>
      <c r="G6" s="433"/>
      <c r="H6" s="433"/>
      <c r="I6" s="432" t="s">
        <v>422</v>
      </c>
      <c r="J6" s="432" t="s">
        <v>422</v>
      </c>
      <c r="K6" s="433"/>
      <c r="L6" s="433"/>
      <c r="N6" s="276"/>
      <c r="O6" s="279"/>
      <c r="P6" s="280"/>
      <c r="Q6" s="280"/>
      <c r="R6" s="213"/>
      <c r="S6" s="213"/>
      <c r="T6" s="213"/>
      <c r="U6" s="213"/>
      <c r="V6" s="63" t="s">
        <v>52</v>
      </c>
      <c r="X6" s="23"/>
    </row>
    <row r="7" spans="1:24" ht="16.5" customHeight="1">
      <c r="A7" s="432" t="s">
        <v>55</v>
      </c>
      <c r="B7" s="432"/>
      <c r="C7" s="432"/>
      <c r="D7" s="432"/>
      <c r="E7" s="443"/>
      <c r="F7" s="433"/>
      <c r="G7" s="433"/>
      <c r="H7" s="433"/>
      <c r="I7" s="432" t="s">
        <v>423</v>
      </c>
      <c r="J7" s="432" t="s">
        <v>423</v>
      </c>
      <c r="K7" s="433"/>
      <c r="L7" s="433"/>
      <c r="N7" s="294"/>
      <c r="O7" s="277" t="s">
        <v>30</v>
      </c>
      <c r="P7" s="278"/>
      <c r="Q7" s="296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2"/>
      <c r="B8" s="432"/>
      <c r="C8" s="432"/>
      <c r="D8" s="432"/>
      <c r="E8" s="432"/>
      <c r="F8" s="433"/>
      <c r="G8" s="433"/>
      <c r="H8" s="433"/>
      <c r="I8" s="432" t="s">
        <v>424</v>
      </c>
      <c r="J8" s="432" t="s">
        <v>424</v>
      </c>
      <c r="K8" s="433"/>
      <c r="L8" s="433"/>
      <c r="N8" s="295"/>
      <c r="O8" s="297"/>
      <c r="P8" s="298"/>
      <c r="Q8" s="299"/>
      <c r="R8" s="218"/>
      <c r="S8" s="218"/>
      <c r="T8" s="218"/>
      <c r="U8" s="218"/>
      <c r="V8" s="63" t="s">
        <v>49</v>
      </c>
      <c r="X8" s="23"/>
    </row>
    <row r="9" spans="1:24" ht="14.25">
      <c r="A9" s="432"/>
      <c r="B9" s="432"/>
      <c r="C9" s="432"/>
      <c r="D9" s="432"/>
      <c r="E9" s="432"/>
      <c r="F9" s="433"/>
      <c r="G9" s="433"/>
      <c r="H9" s="433"/>
      <c r="I9" s="432" t="s">
        <v>425</v>
      </c>
      <c r="J9" s="432" t="s">
        <v>425</v>
      </c>
      <c r="K9" s="433"/>
      <c r="L9" s="433"/>
      <c r="N9" s="293"/>
      <c r="O9" s="293"/>
      <c r="P9" s="303"/>
      <c r="Q9" s="303"/>
      <c r="R9" s="219"/>
      <c r="S9" s="219"/>
      <c r="T9" s="219"/>
      <c r="U9" s="219"/>
      <c r="V9" s="63" t="s">
        <v>50</v>
      </c>
      <c r="X9" s="23"/>
    </row>
    <row r="10" spans="1:24" ht="14.25">
      <c r="A10" s="432"/>
      <c r="B10" s="432"/>
      <c r="C10" s="432"/>
      <c r="D10" s="432"/>
      <c r="E10" s="432"/>
      <c r="F10" s="433"/>
      <c r="G10" s="433"/>
      <c r="H10" s="433"/>
      <c r="I10" s="432" t="s">
        <v>426</v>
      </c>
      <c r="J10" s="432" t="s">
        <v>426</v>
      </c>
      <c r="K10" s="440"/>
      <c r="L10" s="441"/>
      <c r="N10" s="216"/>
      <c r="O10" s="216"/>
      <c r="P10" s="219"/>
      <c r="Q10" s="219"/>
      <c r="R10" s="219"/>
      <c r="S10" s="219"/>
      <c r="T10" s="219"/>
      <c r="U10" s="219"/>
      <c r="V10" s="63"/>
      <c r="X10" s="23"/>
    </row>
    <row r="11" spans="1:24" ht="14.25">
      <c r="A11" s="432"/>
      <c r="B11" s="432"/>
      <c r="C11" s="432"/>
      <c r="D11" s="432"/>
      <c r="E11" s="432"/>
      <c r="F11" s="433"/>
      <c r="G11" s="433"/>
      <c r="H11" s="433"/>
      <c r="I11" s="432"/>
      <c r="J11" s="432"/>
      <c r="K11" s="440"/>
      <c r="L11" s="441"/>
      <c r="N11" s="216"/>
      <c r="O11" s="216"/>
      <c r="P11" s="219"/>
      <c r="Q11" s="219"/>
      <c r="R11" s="219"/>
      <c r="S11" s="219"/>
      <c r="T11" s="219"/>
      <c r="U11" s="219"/>
      <c r="V11" s="63"/>
      <c r="X11" s="23"/>
    </row>
    <row r="12" spans="1:24" ht="14.25">
      <c r="A12" s="432"/>
      <c r="B12" s="432"/>
      <c r="C12" s="432"/>
      <c r="D12" s="432"/>
      <c r="E12" s="432"/>
      <c r="F12" s="433"/>
      <c r="G12" s="433"/>
      <c r="H12" s="433"/>
      <c r="I12" s="432"/>
      <c r="J12" s="432"/>
      <c r="K12" s="440"/>
      <c r="L12" s="441"/>
      <c r="N12" s="216"/>
      <c r="O12" s="216"/>
      <c r="P12" s="219"/>
      <c r="Q12" s="219"/>
      <c r="R12" s="219"/>
      <c r="S12" s="219"/>
      <c r="T12" s="219"/>
      <c r="U12" s="219"/>
      <c r="V12" s="63"/>
      <c r="X12" s="23"/>
    </row>
    <row r="13" spans="1:24" ht="14.25">
      <c r="A13" s="432"/>
      <c r="B13" s="432"/>
      <c r="C13" s="432"/>
      <c r="D13" s="432"/>
      <c r="E13" s="432"/>
      <c r="F13" s="433"/>
      <c r="G13" s="433"/>
      <c r="H13" s="433"/>
      <c r="I13" s="432"/>
      <c r="J13" s="432"/>
      <c r="K13" s="440"/>
      <c r="L13" s="441"/>
      <c r="N13" s="216"/>
      <c r="O13" s="216"/>
      <c r="P13" s="219"/>
      <c r="Q13" s="219"/>
      <c r="R13" s="219"/>
      <c r="S13" s="219"/>
      <c r="T13" s="219"/>
      <c r="U13" s="219"/>
      <c r="V13" s="63"/>
      <c r="X13" s="23"/>
    </row>
    <row r="14" spans="1:24" ht="18.75" customHeight="1" thickBot="1">
      <c r="A14" s="437" t="s">
        <v>33</v>
      </c>
      <c r="B14" s="438"/>
      <c r="C14" s="438"/>
      <c r="D14" s="438"/>
      <c r="E14" s="438"/>
      <c r="F14" s="438"/>
      <c r="G14" s="438"/>
      <c r="H14" s="438"/>
      <c r="I14" s="438"/>
      <c r="J14" s="438"/>
      <c r="K14" s="438"/>
      <c r="L14" s="439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19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5" t="s">
        <v>18</v>
      </c>
      <c r="O20" s="21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19"/>
    </row>
    <row r="21" spans="1:24" ht="17.25" customHeight="1">
      <c r="A21" s="307">
        <f>A37</f>
        <v>0</v>
      </c>
      <c r="B21" s="326"/>
      <c r="C21" s="326"/>
      <c r="D21" s="322">
        <f>(C21-B21+(C21&lt;B21))*24*60</f>
        <v>0</v>
      </c>
      <c r="E21" s="328"/>
      <c r="F21" s="330">
        <f>IF(E21=0,0,(F37/J3*60))</f>
        <v>0</v>
      </c>
      <c r="G21" s="320">
        <f>IF($K21=0,0,(K21*100)/(D21*$J$3/60))</f>
        <v>0</v>
      </c>
      <c r="H21" s="330">
        <f>P19+P26</f>
        <v>0</v>
      </c>
      <c r="I21" s="320">
        <f>D21-F21-P27</f>
        <v>0</v>
      </c>
      <c r="J21" s="322">
        <f>(D21-H21)/60*E21</f>
        <v>0</v>
      </c>
      <c r="K21" s="324">
        <f>F37</f>
        <v>0</v>
      </c>
      <c r="L21" s="66">
        <f>IF($K21=0,0,K21/J21)</f>
        <v>0</v>
      </c>
      <c r="N21" s="215" t="s">
        <v>19</v>
      </c>
      <c r="O21" s="21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19"/>
      <c r="X21" s="219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0</v>
      </c>
      <c r="N22" s="215" t="s">
        <v>20</v>
      </c>
      <c r="O22" s="21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19"/>
      <c r="X22" s="219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215" t="s">
        <v>27</v>
      </c>
      <c r="O23" s="21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19"/>
      <c r="X23" s="219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220" t="s">
        <v>21</v>
      </c>
      <c r="O24" s="22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19"/>
      <c r="X24" s="219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220" t="s">
        <v>39</v>
      </c>
      <c r="O25" s="22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19"/>
      <c r="X25" s="219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19"/>
      <c r="X26" s="219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19"/>
      <c r="X27" s="219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219"/>
      <c r="X28" s="219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219"/>
      <c r="W29" s="219"/>
      <c r="X29" s="219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219"/>
      <c r="W30" s="219"/>
      <c r="X30" s="219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219"/>
      <c r="W31" s="219"/>
      <c r="X31" s="219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219"/>
      <c r="W32" s="219"/>
      <c r="X32" s="219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214" t="s">
        <v>90</v>
      </c>
      <c r="K33" s="168" t="s">
        <v>91</v>
      </c>
      <c r="L33" s="354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19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0</v>
      </c>
      <c r="K34" s="168">
        <f>K21+K23+K25+K27+K29+K31</f>
        <v>0</v>
      </c>
      <c r="L34" s="355"/>
      <c r="M34" s="219"/>
      <c r="V34" s="219"/>
      <c r="W34" s="219"/>
      <c r="X34" s="219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219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219"/>
      <c r="W36" s="27"/>
      <c r="X36" s="27"/>
    </row>
    <row r="37" spans="1:28" ht="15.75" thickBot="1">
      <c r="A37" s="351"/>
      <c r="B37" s="352"/>
      <c r="C37" s="352"/>
      <c r="D37" s="352"/>
      <c r="E37" s="353"/>
      <c r="F37" s="15"/>
      <c r="G37" s="146"/>
      <c r="H37" s="1"/>
      <c r="I37" s="2"/>
      <c r="J37" s="3"/>
      <c r="K37" s="67">
        <f>G37</f>
        <v>0</v>
      </c>
      <c r="L37" s="16"/>
      <c r="M37" s="28"/>
      <c r="V37" s="219"/>
      <c r="W37" s="219"/>
      <c r="X37" s="219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19"/>
      <c r="W38" s="219"/>
      <c r="X38" s="219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19"/>
      <c r="W39" s="219"/>
      <c r="X39" s="219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19"/>
      <c r="W40" s="219"/>
      <c r="X40" s="219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19"/>
      <c r="W41" s="219"/>
      <c r="X41" s="219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19"/>
      <c r="W42" s="219"/>
      <c r="X42" s="219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0</v>
      </c>
      <c r="L43" s="76">
        <f>SUM(L38+L38)</f>
        <v>0</v>
      </c>
      <c r="M43" s="29"/>
      <c r="V43" s="219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>
        <f>A37</f>
        <v>0</v>
      </c>
      <c r="B47" s="77">
        <f>B21</f>
        <v>0</v>
      </c>
      <c r="C47" s="77">
        <f>B47+1/24</f>
        <v>4.1666666666666664E-2</v>
      </c>
      <c r="D47" s="30"/>
      <c r="E47" s="221"/>
      <c r="F47" s="389"/>
      <c r="G47" s="390"/>
      <c r="H47" s="31"/>
      <c r="I47" s="32"/>
      <c r="J47" s="32"/>
      <c r="K47" s="83">
        <f>(J47-I47+(J47&lt;I47))*24*60</f>
        <v>0</v>
      </c>
      <c r="L47" s="391"/>
      <c r="M47" s="392"/>
      <c r="N47" s="393"/>
      <c r="O47" s="90" t="str">
        <f t="shared" ref="O47:O110" si="3">IF(H47=$V$5,$F$7,"")</f>
        <v/>
      </c>
      <c r="P47" s="22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4.1666666666666664E-2</v>
      </c>
      <c r="C48" s="78">
        <f>B48+1/24</f>
        <v>8.3333333333333329E-2</v>
      </c>
      <c r="D48" s="37"/>
      <c r="E48" s="222"/>
      <c r="F48" s="394"/>
      <c r="G48" s="395"/>
      <c r="H48" s="38"/>
      <c r="I48" s="39"/>
      <c r="J48" s="39"/>
      <c r="K48" s="231">
        <f t="shared" ref="K48:K111" si="4">(J48-I48+(J48&lt;I48))*24*60</f>
        <v>0</v>
      </c>
      <c r="L48" s="396"/>
      <c r="M48" s="397"/>
      <c r="N48" s="398"/>
      <c r="O48" s="91" t="str">
        <f t="shared" si="3"/>
        <v/>
      </c>
      <c r="P48" s="22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22"/>
      <c r="F49" s="399"/>
      <c r="G49" s="399"/>
      <c r="H49" s="38"/>
      <c r="I49" s="39"/>
      <c r="J49" s="39"/>
      <c r="K49" s="231">
        <f t="shared" si="4"/>
        <v>0</v>
      </c>
      <c r="L49" s="396"/>
      <c r="M49" s="397"/>
      <c r="N49" s="398"/>
      <c r="O49" s="91" t="str">
        <f t="shared" si="3"/>
        <v/>
      </c>
      <c r="P49" s="22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0.125</v>
      </c>
      <c r="C50" s="78">
        <f t="shared" si="14"/>
        <v>0.16666666666666666</v>
      </c>
      <c r="D50" s="37"/>
      <c r="E50" s="222"/>
      <c r="F50" s="399"/>
      <c r="G50" s="399"/>
      <c r="H50" s="38"/>
      <c r="I50" s="39"/>
      <c r="J50" s="39"/>
      <c r="K50" s="231">
        <f t="shared" si="4"/>
        <v>0</v>
      </c>
      <c r="L50" s="396"/>
      <c r="M50" s="397"/>
      <c r="N50" s="398"/>
      <c r="O50" s="91" t="str">
        <f t="shared" si="3"/>
        <v/>
      </c>
      <c r="P50" s="22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0.16666666666666666</v>
      </c>
      <c r="C51" s="78">
        <f t="shared" si="14"/>
        <v>0.20833333333333331</v>
      </c>
      <c r="D51" s="37"/>
      <c r="E51" s="222"/>
      <c r="F51" s="399"/>
      <c r="G51" s="399"/>
      <c r="H51" s="38"/>
      <c r="I51" s="39"/>
      <c r="J51" s="39"/>
      <c r="K51" s="231">
        <f t="shared" si="4"/>
        <v>0</v>
      </c>
      <c r="L51" s="396"/>
      <c r="M51" s="397"/>
      <c r="N51" s="398"/>
      <c r="O51" s="91" t="str">
        <f t="shared" si="3"/>
        <v/>
      </c>
      <c r="P51" s="22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0.20833333333333331</v>
      </c>
      <c r="C52" s="78">
        <f t="shared" si="14"/>
        <v>0.24999999999999997</v>
      </c>
      <c r="D52" s="37"/>
      <c r="E52" s="222"/>
      <c r="F52" s="399"/>
      <c r="G52" s="399"/>
      <c r="H52" s="38"/>
      <c r="I52" s="39"/>
      <c r="J52" s="39"/>
      <c r="K52" s="231">
        <f t="shared" si="4"/>
        <v>0</v>
      </c>
      <c r="L52" s="396"/>
      <c r="M52" s="397"/>
      <c r="N52" s="398"/>
      <c r="O52" s="91" t="str">
        <f t="shared" si="3"/>
        <v/>
      </c>
      <c r="P52" s="22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9"/>
      <c r="G53" s="399"/>
      <c r="H53" s="38"/>
      <c r="I53" s="39"/>
      <c r="J53" s="39"/>
      <c r="K53" s="231">
        <f t="shared" si="4"/>
        <v>0</v>
      </c>
      <c r="L53" s="396"/>
      <c r="M53" s="397"/>
      <c r="N53" s="398"/>
      <c r="O53" s="91" t="str">
        <f t="shared" si="3"/>
        <v/>
      </c>
      <c r="P53" s="22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4"/>
      <c r="G54" s="395"/>
      <c r="H54" s="38"/>
      <c r="I54" s="39"/>
      <c r="J54" s="39"/>
      <c r="K54" s="231">
        <f t="shared" si="4"/>
        <v>0</v>
      </c>
      <c r="L54" s="396"/>
      <c r="M54" s="397"/>
      <c r="N54" s="398"/>
      <c r="O54" s="91" t="str">
        <f t="shared" si="3"/>
        <v/>
      </c>
      <c r="P54" s="22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0.33333333333333331</v>
      </c>
      <c r="C55" s="78">
        <f t="shared" si="14"/>
        <v>0.375</v>
      </c>
      <c r="D55" s="37"/>
      <c r="E55" s="143"/>
      <c r="F55" s="394"/>
      <c r="G55" s="395"/>
      <c r="H55" s="38"/>
      <c r="I55" s="39"/>
      <c r="J55" s="39"/>
      <c r="K55" s="231">
        <f t="shared" si="4"/>
        <v>0</v>
      </c>
      <c r="L55" s="396"/>
      <c r="M55" s="397"/>
      <c r="N55" s="398"/>
      <c r="O55" s="91" t="str">
        <f t="shared" si="3"/>
        <v/>
      </c>
      <c r="P55" s="22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0.375</v>
      </c>
      <c r="C56" s="78">
        <f t="shared" si="14"/>
        <v>0.41666666666666669</v>
      </c>
      <c r="D56" s="37"/>
      <c r="E56" s="143"/>
      <c r="F56" s="399"/>
      <c r="G56" s="399"/>
      <c r="H56" s="38"/>
      <c r="I56" s="39"/>
      <c r="J56" s="39"/>
      <c r="K56" s="231">
        <f t="shared" si="4"/>
        <v>0</v>
      </c>
      <c r="L56" s="396"/>
      <c r="M56" s="397"/>
      <c r="N56" s="398"/>
      <c r="O56" s="91" t="str">
        <f t="shared" si="3"/>
        <v/>
      </c>
      <c r="P56" s="22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9"/>
      <c r="G57" s="399"/>
      <c r="H57" s="38"/>
      <c r="I57" s="39"/>
      <c r="J57" s="39"/>
      <c r="K57" s="231">
        <f t="shared" si="4"/>
        <v>0</v>
      </c>
      <c r="L57" s="396"/>
      <c r="M57" s="397"/>
      <c r="N57" s="398"/>
      <c r="O57" s="91" t="str">
        <f t="shared" si="3"/>
        <v/>
      </c>
      <c r="P57" s="22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0.45833333333333337</v>
      </c>
      <c r="C58" s="80">
        <f t="shared" si="14"/>
        <v>0.5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222" t="str">
        <f t="shared" si="3"/>
        <v/>
      </c>
      <c r="P58" s="22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221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22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222"/>
      <c r="F60" s="394"/>
      <c r="G60" s="395"/>
      <c r="H60" s="38"/>
      <c r="I60" s="39"/>
      <c r="J60" s="39"/>
      <c r="K60" s="231">
        <f t="shared" si="4"/>
        <v>0</v>
      </c>
      <c r="L60" s="396"/>
      <c r="M60" s="397"/>
      <c r="N60" s="398"/>
      <c r="O60" s="91" t="str">
        <f t="shared" si="3"/>
        <v/>
      </c>
      <c r="P60" s="22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22"/>
      <c r="F61" s="399"/>
      <c r="G61" s="399"/>
      <c r="H61" s="38"/>
      <c r="I61" s="39"/>
      <c r="J61" s="39"/>
      <c r="K61" s="231">
        <f t="shared" si="4"/>
        <v>0</v>
      </c>
      <c r="L61" s="396"/>
      <c r="M61" s="397"/>
      <c r="N61" s="398"/>
      <c r="O61" s="91" t="str">
        <f t="shared" si="3"/>
        <v/>
      </c>
      <c r="P61" s="22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222"/>
      <c r="F62" s="399"/>
      <c r="G62" s="399"/>
      <c r="H62" s="38"/>
      <c r="I62" s="39"/>
      <c r="J62" s="39"/>
      <c r="K62" s="231">
        <f t="shared" si="4"/>
        <v>0</v>
      </c>
      <c r="L62" s="396"/>
      <c r="M62" s="397"/>
      <c r="N62" s="398"/>
      <c r="O62" s="91" t="str">
        <f t="shared" si="3"/>
        <v/>
      </c>
      <c r="P62" s="22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222"/>
      <c r="F63" s="399"/>
      <c r="G63" s="399"/>
      <c r="H63" s="38"/>
      <c r="I63" s="39"/>
      <c r="J63" s="39"/>
      <c r="K63" s="231">
        <f t="shared" si="4"/>
        <v>0</v>
      </c>
      <c r="L63" s="396"/>
      <c r="M63" s="397"/>
      <c r="N63" s="398"/>
      <c r="O63" s="91" t="str">
        <f t="shared" si="3"/>
        <v/>
      </c>
      <c r="P63" s="22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222"/>
      <c r="F64" s="399"/>
      <c r="G64" s="399"/>
      <c r="H64" s="38"/>
      <c r="I64" s="39"/>
      <c r="J64" s="39"/>
      <c r="K64" s="231">
        <f t="shared" si="4"/>
        <v>0</v>
      </c>
      <c r="L64" s="396"/>
      <c r="M64" s="397"/>
      <c r="N64" s="398"/>
      <c r="O64" s="91" t="str">
        <f t="shared" si="3"/>
        <v/>
      </c>
      <c r="P64" s="22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231">
        <f t="shared" si="4"/>
        <v>0</v>
      </c>
      <c r="L65" s="396"/>
      <c r="M65" s="397"/>
      <c r="N65" s="398"/>
      <c r="O65" s="91" t="str">
        <f t="shared" si="3"/>
        <v/>
      </c>
      <c r="P65" s="22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231">
        <f t="shared" si="4"/>
        <v>0</v>
      </c>
      <c r="L66" s="396"/>
      <c r="M66" s="397"/>
      <c r="N66" s="398"/>
      <c r="O66" s="91" t="str">
        <f t="shared" si="3"/>
        <v/>
      </c>
      <c r="P66" s="22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231">
        <f t="shared" si="4"/>
        <v>0</v>
      </c>
      <c r="L67" s="396"/>
      <c r="M67" s="397"/>
      <c r="N67" s="398"/>
      <c r="O67" s="91" t="str">
        <f t="shared" si="3"/>
        <v/>
      </c>
      <c r="P67" s="22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231">
        <f t="shared" si="4"/>
        <v>0</v>
      </c>
      <c r="L68" s="396"/>
      <c r="M68" s="397"/>
      <c r="N68" s="398"/>
      <c r="O68" s="91" t="str">
        <f t="shared" si="3"/>
        <v/>
      </c>
      <c r="P68" s="22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222" t="str">
        <f t="shared" si="3"/>
        <v/>
      </c>
      <c r="P69" s="22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221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22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222"/>
      <c r="F71" s="394"/>
      <c r="G71" s="395"/>
      <c r="H71" s="38"/>
      <c r="I71" s="39"/>
      <c r="J71" s="39"/>
      <c r="K71" s="231">
        <f t="shared" si="4"/>
        <v>0</v>
      </c>
      <c r="L71" s="396"/>
      <c r="M71" s="397"/>
      <c r="N71" s="398"/>
      <c r="O71" s="91" t="str">
        <f t="shared" si="3"/>
        <v/>
      </c>
      <c r="P71" s="22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22"/>
      <c r="F72" s="399"/>
      <c r="G72" s="399"/>
      <c r="H72" s="38"/>
      <c r="I72" s="39"/>
      <c r="J72" s="39"/>
      <c r="K72" s="231">
        <f t="shared" si="4"/>
        <v>0</v>
      </c>
      <c r="L72" s="396"/>
      <c r="M72" s="397"/>
      <c r="N72" s="398"/>
      <c r="O72" s="91" t="str">
        <f t="shared" si="3"/>
        <v/>
      </c>
      <c r="P72" s="22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222"/>
      <c r="F73" s="399"/>
      <c r="G73" s="399"/>
      <c r="H73" s="38"/>
      <c r="I73" s="39"/>
      <c r="J73" s="39"/>
      <c r="K73" s="231">
        <f t="shared" si="4"/>
        <v>0</v>
      </c>
      <c r="L73" s="396"/>
      <c r="M73" s="397"/>
      <c r="N73" s="398"/>
      <c r="O73" s="91" t="str">
        <f t="shared" si="3"/>
        <v/>
      </c>
      <c r="P73" s="22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222"/>
      <c r="F74" s="399"/>
      <c r="G74" s="399"/>
      <c r="H74" s="38"/>
      <c r="I74" s="39"/>
      <c r="J74" s="39"/>
      <c r="K74" s="231">
        <f t="shared" si="4"/>
        <v>0</v>
      </c>
      <c r="L74" s="396"/>
      <c r="M74" s="397"/>
      <c r="N74" s="398"/>
      <c r="O74" s="91" t="str">
        <f t="shared" si="3"/>
        <v/>
      </c>
      <c r="P74" s="22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222"/>
      <c r="F75" s="399"/>
      <c r="G75" s="399"/>
      <c r="H75" s="38"/>
      <c r="I75" s="39"/>
      <c r="J75" s="39"/>
      <c r="K75" s="231">
        <f t="shared" si="4"/>
        <v>0</v>
      </c>
      <c r="L75" s="396"/>
      <c r="M75" s="397"/>
      <c r="N75" s="398"/>
      <c r="O75" s="91" t="str">
        <f t="shared" si="3"/>
        <v/>
      </c>
      <c r="P75" s="22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231">
        <f t="shared" si="4"/>
        <v>0</v>
      </c>
      <c r="L76" s="396"/>
      <c r="M76" s="397"/>
      <c r="N76" s="398"/>
      <c r="O76" s="91" t="str">
        <f t="shared" si="3"/>
        <v/>
      </c>
      <c r="P76" s="22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231">
        <f t="shared" si="4"/>
        <v>0</v>
      </c>
      <c r="L77" s="396"/>
      <c r="M77" s="397"/>
      <c r="N77" s="398"/>
      <c r="O77" s="91" t="str">
        <f t="shared" si="3"/>
        <v/>
      </c>
      <c r="P77" s="22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231">
        <f t="shared" si="4"/>
        <v>0</v>
      </c>
      <c r="L78" s="396"/>
      <c r="M78" s="397"/>
      <c r="N78" s="398"/>
      <c r="O78" s="91" t="str">
        <f t="shared" si="3"/>
        <v/>
      </c>
      <c r="P78" s="22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231">
        <f t="shared" si="4"/>
        <v>0</v>
      </c>
      <c r="L79" s="396"/>
      <c r="M79" s="397"/>
      <c r="N79" s="398"/>
      <c r="O79" s="91" t="str">
        <f t="shared" si="3"/>
        <v/>
      </c>
      <c r="P79" s="22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222" t="str">
        <f t="shared" si="3"/>
        <v/>
      </c>
      <c r="P80" s="22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221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22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222"/>
      <c r="F82" s="394"/>
      <c r="G82" s="395"/>
      <c r="H82" s="38"/>
      <c r="I82" s="39"/>
      <c r="J82" s="39"/>
      <c r="K82" s="231">
        <f t="shared" si="4"/>
        <v>0</v>
      </c>
      <c r="L82" s="396"/>
      <c r="M82" s="397"/>
      <c r="N82" s="398"/>
      <c r="O82" s="91" t="str">
        <f t="shared" si="3"/>
        <v/>
      </c>
      <c r="P82" s="22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22"/>
      <c r="F83" s="399"/>
      <c r="G83" s="399"/>
      <c r="H83" s="38"/>
      <c r="I83" s="39"/>
      <c r="J83" s="39"/>
      <c r="K83" s="231">
        <f t="shared" si="4"/>
        <v>0</v>
      </c>
      <c r="L83" s="396"/>
      <c r="M83" s="397"/>
      <c r="N83" s="398"/>
      <c r="O83" s="91" t="str">
        <f t="shared" si="3"/>
        <v/>
      </c>
      <c r="P83" s="22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222"/>
      <c r="F84" s="399"/>
      <c r="G84" s="399"/>
      <c r="H84" s="38"/>
      <c r="I84" s="39"/>
      <c r="J84" s="39"/>
      <c r="K84" s="231">
        <f t="shared" si="4"/>
        <v>0</v>
      </c>
      <c r="L84" s="396"/>
      <c r="M84" s="397"/>
      <c r="N84" s="398"/>
      <c r="O84" s="91" t="str">
        <f t="shared" si="3"/>
        <v/>
      </c>
      <c r="P84" s="22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222"/>
      <c r="F85" s="399"/>
      <c r="G85" s="399"/>
      <c r="H85" s="38"/>
      <c r="I85" s="39"/>
      <c r="J85" s="39"/>
      <c r="K85" s="231">
        <f t="shared" si="4"/>
        <v>0</v>
      </c>
      <c r="L85" s="396"/>
      <c r="M85" s="397"/>
      <c r="N85" s="398"/>
      <c r="O85" s="91" t="str">
        <f t="shared" si="3"/>
        <v/>
      </c>
      <c r="P85" s="22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222"/>
      <c r="F86" s="399"/>
      <c r="G86" s="399"/>
      <c r="H86" s="38"/>
      <c r="I86" s="39"/>
      <c r="J86" s="39"/>
      <c r="K86" s="231">
        <f t="shared" si="4"/>
        <v>0</v>
      </c>
      <c r="L86" s="396"/>
      <c r="M86" s="397"/>
      <c r="N86" s="398"/>
      <c r="O86" s="91" t="str">
        <f t="shared" si="3"/>
        <v/>
      </c>
      <c r="P86" s="22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231">
        <f t="shared" si="4"/>
        <v>0</v>
      </c>
      <c r="L87" s="396"/>
      <c r="M87" s="397"/>
      <c r="N87" s="398"/>
      <c r="O87" s="91" t="str">
        <f t="shared" si="3"/>
        <v/>
      </c>
      <c r="P87" s="22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231">
        <f t="shared" si="4"/>
        <v>0</v>
      </c>
      <c r="L88" s="396"/>
      <c r="M88" s="397"/>
      <c r="N88" s="398"/>
      <c r="O88" s="91" t="str">
        <f t="shared" si="3"/>
        <v/>
      </c>
      <c r="P88" s="22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231">
        <f t="shared" si="4"/>
        <v>0</v>
      </c>
      <c r="L89" s="396"/>
      <c r="M89" s="397"/>
      <c r="N89" s="398"/>
      <c r="O89" s="91" t="str">
        <f t="shared" si="3"/>
        <v/>
      </c>
      <c r="P89" s="22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231">
        <f t="shared" si="4"/>
        <v>0</v>
      </c>
      <c r="L90" s="396"/>
      <c r="M90" s="397"/>
      <c r="N90" s="398"/>
      <c r="O90" s="91" t="str">
        <f t="shared" si="3"/>
        <v/>
      </c>
      <c r="P90" s="22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222" t="str">
        <f t="shared" si="3"/>
        <v/>
      </c>
      <c r="P91" s="22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22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22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22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22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22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22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22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22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22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22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22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22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22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22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22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22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22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22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22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22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22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22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10"/>
      <c r="S116" s="210"/>
      <c r="T116" s="210"/>
      <c r="U116" s="210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11"/>
      <c r="S117" s="211"/>
      <c r="T117" s="211"/>
      <c r="U117" s="211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232" t="s">
        <v>56</v>
      </c>
      <c r="J118" s="95">
        <v>6000</v>
      </c>
      <c r="K118" s="233" t="s">
        <v>63</v>
      </c>
      <c r="L118" s="233">
        <v>720</v>
      </c>
      <c r="V118" s="63" t="s">
        <v>45</v>
      </c>
    </row>
    <row r="119" spans="1:28" ht="20.25" customHeight="1">
      <c r="A119" s="434" t="s">
        <v>8</v>
      </c>
      <c r="B119" s="434"/>
      <c r="C119" s="434"/>
      <c r="D119" s="434"/>
      <c r="E119" s="434"/>
      <c r="F119" s="434" t="s">
        <v>34</v>
      </c>
      <c r="G119" s="434"/>
      <c r="H119" s="434"/>
      <c r="I119" s="434" t="s">
        <v>9</v>
      </c>
      <c r="J119" s="434"/>
      <c r="K119" s="434" t="s">
        <v>16</v>
      </c>
      <c r="L119" s="434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4.25">
      <c r="A120" s="435" t="s">
        <v>71</v>
      </c>
      <c r="B120" s="436"/>
      <c r="C120" s="436"/>
      <c r="D120" s="436"/>
      <c r="E120" s="436"/>
      <c r="F120" s="433"/>
      <c r="G120" s="433"/>
      <c r="H120" s="433"/>
      <c r="I120" s="432" t="s">
        <v>421</v>
      </c>
      <c r="J120" s="432" t="s">
        <v>421</v>
      </c>
      <c r="K120" s="433"/>
      <c r="L120" s="433"/>
      <c r="N120" s="275"/>
      <c r="O120" s="277" t="s">
        <v>29</v>
      </c>
      <c r="P120" s="278"/>
      <c r="Q120" s="278"/>
      <c r="R120" s="212"/>
      <c r="S120" s="212"/>
      <c r="T120" s="212"/>
      <c r="U120" s="212"/>
      <c r="V120" s="63" t="s">
        <v>46</v>
      </c>
      <c r="X120" s="23"/>
    </row>
    <row r="121" spans="1:28" ht="14.25">
      <c r="A121" s="435" t="s">
        <v>7</v>
      </c>
      <c r="B121" s="436"/>
      <c r="C121" s="436"/>
      <c r="D121" s="436"/>
      <c r="E121" s="442"/>
      <c r="F121" s="433"/>
      <c r="G121" s="433"/>
      <c r="H121" s="433"/>
      <c r="I121" s="432" t="s">
        <v>422</v>
      </c>
      <c r="J121" s="432" t="s">
        <v>422</v>
      </c>
      <c r="K121" s="433"/>
      <c r="L121" s="433"/>
      <c r="N121" s="276"/>
      <c r="O121" s="279"/>
      <c r="P121" s="280"/>
      <c r="Q121" s="280"/>
      <c r="R121" s="213"/>
      <c r="S121" s="213"/>
      <c r="T121" s="213"/>
      <c r="U121" s="213"/>
      <c r="V121" s="63" t="s">
        <v>52</v>
      </c>
      <c r="X121" s="23"/>
    </row>
    <row r="122" spans="1:28" ht="16.5" customHeight="1">
      <c r="A122" s="432" t="s">
        <v>55</v>
      </c>
      <c r="B122" s="432"/>
      <c r="C122" s="432"/>
      <c r="D122" s="432"/>
      <c r="E122" s="443"/>
      <c r="F122" s="433"/>
      <c r="G122" s="433"/>
      <c r="H122" s="433"/>
      <c r="I122" s="432" t="s">
        <v>423</v>
      </c>
      <c r="J122" s="432" t="s">
        <v>423</v>
      </c>
      <c r="K122" s="433"/>
      <c r="L122" s="433"/>
      <c r="N122" s="294"/>
      <c r="O122" s="277" t="s">
        <v>30</v>
      </c>
      <c r="P122" s="278"/>
      <c r="Q122" s="296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2"/>
      <c r="B123" s="432"/>
      <c r="C123" s="432"/>
      <c r="D123" s="432"/>
      <c r="E123" s="432"/>
      <c r="F123" s="433"/>
      <c r="G123" s="433"/>
      <c r="H123" s="433"/>
      <c r="I123" s="432" t="s">
        <v>424</v>
      </c>
      <c r="J123" s="432" t="s">
        <v>424</v>
      </c>
      <c r="K123" s="433"/>
      <c r="L123" s="433"/>
      <c r="N123" s="295"/>
      <c r="O123" s="297"/>
      <c r="P123" s="298"/>
      <c r="Q123" s="299"/>
      <c r="R123" s="218"/>
      <c r="S123" s="218"/>
      <c r="T123" s="218"/>
      <c r="U123" s="218"/>
      <c r="V123" s="63" t="s">
        <v>49</v>
      </c>
      <c r="X123" s="23"/>
    </row>
    <row r="124" spans="1:28" ht="14.25">
      <c r="A124" s="432"/>
      <c r="B124" s="432"/>
      <c r="C124" s="432"/>
      <c r="D124" s="432"/>
      <c r="E124" s="432"/>
      <c r="F124" s="433"/>
      <c r="G124" s="433"/>
      <c r="H124" s="433"/>
      <c r="I124" s="432" t="s">
        <v>425</v>
      </c>
      <c r="J124" s="432" t="s">
        <v>425</v>
      </c>
      <c r="K124" s="433"/>
      <c r="L124" s="433"/>
      <c r="N124" s="421"/>
      <c r="O124" s="421"/>
      <c r="P124" s="425"/>
      <c r="Q124" s="425"/>
      <c r="R124" s="225"/>
      <c r="S124" s="225"/>
      <c r="T124" s="225"/>
      <c r="U124" s="225"/>
      <c r="V124" s="63" t="s">
        <v>50</v>
      </c>
      <c r="X124" s="23"/>
    </row>
    <row r="125" spans="1:28" ht="14.45" customHeight="1">
      <c r="A125" s="432"/>
      <c r="B125" s="432"/>
      <c r="C125" s="432"/>
      <c r="D125" s="432"/>
      <c r="E125" s="432"/>
      <c r="F125" s="433"/>
      <c r="G125" s="433"/>
      <c r="H125" s="433"/>
      <c r="I125" s="432" t="s">
        <v>426</v>
      </c>
      <c r="J125" s="432" t="s">
        <v>426</v>
      </c>
      <c r="K125" s="440"/>
      <c r="L125" s="441"/>
      <c r="N125" s="224"/>
      <c r="O125" s="224"/>
      <c r="P125" s="225"/>
      <c r="Q125" s="225"/>
      <c r="R125" s="225"/>
      <c r="S125" s="225"/>
      <c r="T125" s="225"/>
      <c r="U125" s="225"/>
      <c r="V125" s="63"/>
      <c r="X125" s="23"/>
    </row>
    <row r="126" spans="1:28" ht="14.45" customHeight="1">
      <c r="A126" s="432"/>
      <c r="B126" s="432"/>
      <c r="C126" s="432"/>
      <c r="D126" s="432"/>
      <c r="E126" s="432"/>
      <c r="F126" s="433"/>
      <c r="G126" s="433"/>
      <c r="H126" s="433"/>
      <c r="I126" s="432"/>
      <c r="J126" s="432"/>
      <c r="K126" s="440"/>
      <c r="L126" s="441"/>
      <c r="N126" s="224"/>
      <c r="O126" s="224"/>
      <c r="P126" s="225"/>
      <c r="Q126" s="225"/>
      <c r="R126" s="225"/>
      <c r="S126" s="225"/>
      <c r="T126" s="225"/>
      <c r="U126" s="225"/>
      <c r="V126" s="63"/>
      <c r="X126" s="23"/>
    </row>
    <row r="127" spans="1:28" ht="14.45" customHeight="1">
      <c r="A127" s="432"/>
      <c r="B127" s="432"/>
      <c r="C127" s="432"/>
      <c r="D127" s="432"/>
      <c r="E127" s="432"/>
      <c r="F127" s="433"/>
      <c r="G127" s="433"/>
      <c r="H127" s="433"/>
      <c r="I127" s="432"/>
      <c r="J127" s="432"/>
      <c r="K127" s="440"/>
      <c r="L127" s="441"/>
      <c r="N127" s="224"/>
      <c r="O127" s="224"/>
      <c r="P127" s="225"/>
      <c r="Q127" s="225"/>
      <c r="R127" s="225"/>
      <c r="S127" s="225"/>
      <c r="T127" s="225"/>
      <c r="U127" s="225"/>
      <c r="V127" s="63"/>
      <c r="X127" s="23"/>
    </row>
    <row r="128" spans="1:28" ht="14.45" customHeight="1" thickBot="1">
      <c r="A128" s="432"/>
      <c r="B128" s="432"/>
      <c r="C128" s="432"/>
      <c r="D128" s="432"/>
      <c r="E128" s="432"/>
      <c r="F128" s="433"/>
      <c r="G128" s="433"/>
      <c r="H128" s="433"/>
      <c r="I128" s="432"/>
      <c r="J128" s="432"/>
      <c r="K128" s="440"/>
      <c r="L128" s="441"/>
      <c r="N128" s="224"/>
      <c r="O128" s="224"/>
      <c r="P128" s="225"/>
      <c r="Q128" s="225"/>
      <c r="R128" s="225"/>
      <c r="S128" s="225"/>
      <c r="T128" s="225"/>
      <c r="U128" s="225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5" t="s">
        <v>18</v>
      </c>
      <c r="O135" s="21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>
        <f>A152</f>
        <v>0</v>
      </c>
      <c r="B136" s="326"/>
      <c r="C136" s="326"/>
      <c r="D136" s="322">
        <f>(C136-B136+(C136&lt;B136))*24*60</f>
        <v>0</v>
      </c>
      <c r="E136" s="328"/>
      <c r="F136" s="330">
        <f>IF(E136=0,0,(F152/J118*60))</f>
        <v>0</v>
      </c>
      <c r="G136" s="320">
        <f>IF($K136=0,0,(K136*100)/(D136*$J$3/60))</f>
        <v>0</v>
      </c>
      <c r="H136" s="330">
        <f>P134+P141</f>
        <v>0</v>
      </c>
      <c r="I136" s="320">
        <f>D136-F136-P142</f>
        <v>0</v>
      </c>
      <c r="J136" s="322">
        <f>(D136-H136)/60*E136</f>
        <v>0</v>
      </c>
      <c r="K136" s="426">
        <f>F152</f>
        <v>0</v>
      </c>
      <c r="L136" s="66">
        <f>IF($K136=0,0,K136/J136)</f>
        <v>0</v>
      </c>
      <c r="N136" s="215" t="s">
        <v>19</v>
      </c>
      <c r="O136" s="21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19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0</v>
      </c>
      <c r="N137" s="215" t="s">
        <v>20</v>
      </c>
      <c r="O137" s="21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19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215" t="s">
        <v>27</v>
      </c>
      <c r="O138" s="21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19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220" t="s">
        <v>21</v>
      </c>
      <c r="O139" s="22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19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220" t="s">
        <v>39</v>
      </c>
      <c r="O140" s="22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19"/>
      <c r="X140" s="219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19"/>
      <c r="X141" s="219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19"/>
      <c r="X142" s="219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219"/>
      <c r="X143" s="219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219"/>
      <c r="W144" s="219"/>
      <c r="X144" s="219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219"/>
      <c r="W145" s="219"/>
      <c r="X145" s="219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219"/>
      <c r="W146" s="219"/>
      <c r="X146" s="219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219"/>
      <c r="W147" s="219"/>
      <c r="X147" s="219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214" t="s">
        <v>90</v>
      </c>
      <c r="K148" s="168" t="s">
        <v>91</v>
      </c>
      <c r="L148" s="354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19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0</v>
      </c>
      <c r="K149" s="168">
        <f>K136+K138+K140+K142+K144+K146</f>
        <v>0</v>
      </c>
      <c r="L149" s="355"/>
      <c r="M149" s="219"/>
      <c r="V149" s="219"/>
      <c r="W149" s="219"/>
      <c r="X149" s="219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219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219"/>
      <c r="W151" s="27"/>
      <c r="X151" s="27"/>
    </row>
    <row r="152" spans="1:27" ht="15.75" thickBot="1">
      <c r="A152" s="429"/>
      <c r="B152" s="430"/>
      <c r="C152" s="430"/>
      <c r="D152" s="430"/>
      <c r="E152" s="431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19"/>
      <c r="W152" s="219"/>
      <c r="X152" s="219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19"/>
      <c r="W153" s="219"/>
      <c r="X153" s="219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19"/>
      <c r="W154" s="219"/>
      <c r="X154" s="219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19"/>
      <c r="W155" s="219"/>
      <c r="X155" s="219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19"/>
      <c r="W156" s="219"/>
      <c r="X156" s="219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19"/>
      <c r="W157" s="219"/>
      <c r="X157" s="219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0</v>
      </c>
      <c r="L158" s="76">
        <f>SUM(L153+L153)</f>
        <v>0</v>
      </c>
      <c r="M158" s="29"/>
      <c r="V158" s="219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>
        <f>A152</f>
        <v>0</v>
      </c>
      <c r="B162" s="77">
        <f>B136</f>
        <v>0</v>
      </c>
      <c r="C162" s="77">
        <f>B162+1/24</f>
        <v>4.1666666666666664E-2</v>
      </c>
      <c r="D162" s="30"/>
      <c r="E162" s="221"/>
      <c r="F162" s="389"/>
      <c r="G162" s="390"/>
      <c r="H162" s="31"/>
      <c r="I162" s="32"/>
      <c r="J162" s="32"/>
      <c r="K162" s="83">
        <f>(J162-I162+(J162&lt;I162))*24*60</f>
        <v>0</v>
      </c>
      <c r="L162" s="391"/>
      <c r="M162" s="392"/>
      <c r="N162" s="393"/>
      <c r="O162" s="90" t="str">
        <f t="shared" ref="O162:O206" si="26">IF(H162=$V$5,$F$122,"")</f>
        <v/>
      </c>
      <c r="P162" s="22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4.1666666666666664E-2</v>
      </c>
      <c r="C163" s="78">
        <f>B163+1/24</f>
        <v>8.3333333333333329E-2</v>
      </c>
      <c r="D163" s="37"/>
      <c r="E163" s="222"/>
      <c r="F163" s="394"/>
      <c r="G163" s="395"/>
      <c r="H163" s="38"/>
      <c r="I163" s="39"/>
      <c r="J163" s="39"/>
      <c r="K163" s="231">
        <f t="shared" ref="K163:K226" si="27">(J163-I163+(J163&lt;I163))*24*60</f>
        <v>0</v>
      </c>
      <c r="L163" s="396"/>
      <c r="M163" s="397"/>
      <c r="N163" s="398"/>
      <c r="O163" s="91" t="str">
        <f t="shared" si="26"/>
        <v/>
      </c>
      <c r="P163" s="22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22"/>
      <c r="F164" s="399"/>
      <c r="G164" s="399"/>
      <c r="H164" s="38"/>
      <c r="I164" s="39"/>
      <c r="J164" s="39"/>
      <c r="K164" s="231">
        <f t="shared" si="27"/>
        <v>0</v>
      </c>
      <c r="L164" s="396"/>
      <c r="M164" s="397"/>
      <c r="N164" s="398"/>
      <c r="O164" s="91" t="str">
        <f t="shared" si="26"/>
        <v/>
      </c>
      <c r="P164" s="22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0.125</v>
      </c>
      <c r="C165" s="78">
        <f t="shared" si="37"/>
        <v>0.16666666666666666</v>
      </c>
      <c r="D165" s="37"/>
      <c r="E165" s="222"/>
      <c r="F165" s="399"/>
      <c r="G165" s="399"/>
      <c r="H165" s="38"/>
      <c r="I165" s="39"/>
      <c r="J165" s="39"/>
      <c r="K165" s="231">
        <f t="shared" si="27"/>
        <v>0</v>
      </c>
      <c r="L165" s="396"/>
      <c r="M165" s="397"/>
      <c r="N165" s="398"/>
      <c r="O165" s="91" t="str">
        <f t="shared" si="26"/>
        <v/>
      </c>
      <c r="P165" s="22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0.16666666666666666</v>
      </c>
      <c r="C166" s="78">
        <f t="shared" si="37"/>
        <v>0.20833333333333331</v>
      </c>
      <c r="D166" s="37"/>
      <c r="E166" s="222"/>
      <c r="F166" s="399"/>
      <c r="G166" s="399"/>
      <c r="H166" s="38"/>
      <c r="I166" s="39"/>
      <c r="J166" s="39"/>
      <c r="K166" s="231">
        <f t="shared" si="27"/>
        <v>0</v>
      </c>
      <c r="L166" s="396"/>
      <c r="M166" s="397"/>
      <c r="N166" s="398"/>
      <c r="O166" s="91" t="str">
        <f t="shared" si="26"/>
        <v/>
      </c>
      <c r="P166" s="22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0.20833333333333331</v>
      </c>
      <c r="C167" s="78">
        <f t="shared" si="37"/>
        <v>0.24999999999999997</v>
      </c>
      <c r="D167" s="37"/>
      <c r="E167" s="222"/>
      <c r="F167" s="399"/>
      <c r="G167" s="399"/>
      <c r="H167" s="38"/>
      <c r="I167" s="39"/>
      <c r="J167" s="39"/>
      <c r="K167" s="231">
        <f t="shared" si="27"/>
        <v>0</v>
      </c>
      <c r="L167" s="396"/>
      <c r="M167" s="397"/>
      <c r="N167" s="398"/>
      <c r="O167" s="91" t="str">
        <f t="shared" si="26"/>
        <v/>
      </c>
      <c r="P167" s="22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9"/>
      <c r="G168" s="399"/>
      <c r="H168" s="38"/>
      <c r="I168" s="39"/>
      <c r="J168" s="39"/>
      <c r="K168" s="231">
        <f t="shared" si="27"/>
        <v>0</v>
      </c>
      <c r="L168" s="396"/>
      <c r="M168" s="397"/>
      <c r="N168" s="398"/>
      <c r="O168" s="91" t="str">
        <f t="shared" si="26"/>
        <v/>
      </c>
      <c r="P168" s="22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4"/>
      <c r="G169" s="395"/>
      <c r="H169" s="38"/>
      <c r="I169" s="39"/>
      <c r="J169" s="39"/>
      <c r="K169" s="231">
        <f t="shared" si="27"/>
        <v>0</v>
      </c>
      <c r="L169" s="396"/>
      <c r="M169" s="397"/>
      <c r="N169" s="398"/>
      <c r="O169" s="91" t="str">
        <f t="shared" si="26"/>
        <v/>
      </c>
      <c r="P169" s="22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0.33333333333333331</v>
      </c>
      <c r="C170" s="78">
        <f t="shared" si="37"/>
        <v>0.375</v>
      </c>
      <c r="D170" s="37"/>
      <c r="E170" s="143"/>
      <c r="F170" s="394"/>
      <c r="G170" s="395"/>
      <c r="H170" s="38"/>
      <c r="I170" s="39"/>
      <c r="J170" s="39"/>
      <c r="K170" s="231">
        <f t="shared" si="27"/>
        <v>0</v>
      </c>
      <c r="L170" s="396"/>
      <c r="M170" s="397"/>
      <c r="N170" s="398"/>
      <c r="O170" s="91" t="str">
        <f t="shared" si="26"/>
        <v/>
      </c>
      <c r="P170" s="22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0.375</v>
      </c>
      <c r="C171" s="78">
        <f t="shared" si="37"/>
        <v>0.41666666666666669</v>
      </c>
      <c r="D171" s="37"/>
      <c r="E171" s="143"/>
      <c r="F171" s="399"/>
      <c r="G171" s="399"/>
      <c r="H171" s="38"/>
      <c r="I171" s="39"/>
      <c r="J171" s="39"/>
      <c r="K171" s="231">
        <f t="shared" si="27"/>
        <v>0</v>
      </c>
      <c r="L171" s="396"/>
      <c r="M171" s="397"/>
      <c r="N171" s="398"/>
      <c r="O171" s="91" t="str">
        <f t="shared" si="26"/>
        <v/>
      </c>
      <c r="P171" s="22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9"/>
      <c r="G172" s="399"/>
      <c r="H172" s="38"/>
      <c r="I172" s="39"/>
      <c r="J172" s="39"/>
      <c r="K172" s="231">
        <f t="shared" si="27"/>
        <v>0</v>
      </c>
      <c r="L172" s="396"/>
      <c r="M172" s="397"/>
      <c r="N172" s="398"/>
      <c r="O172" s="91" t="str">
        <f t="shared" si="26"/>
        <v/>
      </c>
      <c r="P172" s="22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0.45833333333333337</v>
      </c>
      <c r="C173" s="80">
        <f t="shared" si="37"/>
        <v>0.5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22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221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22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222"/>
      <c r="F175" s="394"/>
      <c r="G175" s="395"/>
      <c r="H175" s="38"/>
      <c r="I175" s="39"/>
      <c r="J175" s="39"/>
      <c r="K175" s="231">
        <f t="shared" si="27"/>
        <v>0</v>
      </c>
      <c r="L175" s="396"/>
      <c r="M175" s="397"/>
      <c r="N175" s="398"/>
      <c r="O175" s="91" t="str">
        <f t="shared" si="26"/>
        <v/>
      </c>
      <c r="P175" s="22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22"/>
      <c r="F176" s="399"/>
      <c r="G176" s="399"/>
      <c r="H176" s="38"/>
      <c r="I176" s="39"/>
      <c r="J176" s="39"/>
      <c r="K176" s="231">
        <f t="shared" si="27"/>
        <v>0</v>
      </c>
      <c r="L176" s="396"/>
      <c r="M176" s="397"/>
      <c r="N176" s="398"/>
      <c r="O176" s="91" t="str">
        <f t="shared" si="26"/>
        <v/>
      </c>
      <c r="P176" s="22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222"/>
      <c r="F177" s="399"/>
      <c r="G177" s="399"/>
      <c r="H177" s="38"/>
      <c r="I177" s="39"/>
      <c r="J177" s="39"/>
      <c r="K177" s="231">
        <f t="shared" si="27"/>
        <v>0</v>
      </c>
      <c r="L177" s="396"/>
      <c r="M177" s="397"/>
      <c r="N177" s="398"/>
      <c r="O177" s="91" t="str">
        <f t="shared" si="26"/>
        <v/>
      </c>
      <c r="P177" s="22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222"/>
      <c r="F178" s="399"/>
      <c r="G178" s="399"/>
      <c r="H178" s="38"/>
      <c r="I178" s="39"/>
      <c r="J178" s="39"/>
      <c r="K178" s="231">
        <f t="shared" si="27"/>
        <v>0</v>
      </c>
      <c r="L178" s="396"/>
      <c r="M178" s="397"/>
      <c r="N178" s="398"/>
      <c r="O178" s="91" t="str">
        <f t="shared" si="26"/>
        <v/>
      </c>
      <c r="P178" s="22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222"/>
      <c r="F179" s="399"/>
      <c r="G179" s="399"/>
      <c r="H179" s="38"/>
      <c r="I179" s="39"/>
      <c r="J179" s="39"/>
      <c r="K179" s="231">
        <f t="shared" si="27"/>
        <v>0</v>
      </c>
      <c r="L179" s="396"/>
      <c r="M179" s="397"/>
      <c r="N179" s="398"/>
      <c r="O179" s="91" t="str">
        <f t="shared" si="26"/>
        <v/>
      </c>
      <c r="P179" s="22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231">
        <f t="shared" si="27"/>
        <v>0</v>
      </c>
      <c r="L180" s="396"/>
      <c r="M180" s="397"/>
      <c r="N180" s="398"/>
      <c r="O180" s="91" t="str">
        <f t="shared" si="26"/>
        <v/>
      </c>
      <c r="P180" s="22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231">
        <f t="shared" si="27"/>
        <v>0</v>
      </c>
      <c r="L181" s="396"/>
      <c r="M181" s="397"/>
      <c r="N181" s="398"/>
      <c r="O181" s="91" t="str">
        <f t="shared" si="26"/>
        <v/>
      </c>
      <c r="P181" s="22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231">
        <f t="shared" si="27"/>
        <v>0</v>
      </c>
      <c r="L182" s="396"/>
      <c r="M182" s="397"/>
      <c r="N182" s="398"/>
      <c r="O182" s="91" t="str">
        <f t="shared" si="26"/>
        <v/>
      </c>
      <c r="P182" s="22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231">
        <f t="shared" si="27"/>
        <v>0</v>
      </c>
      <c r="L183" s="396"/>
      <c r="M183" s="397"/>
      <c r="N183" s="398"/>
      <c r="O183" s="91" t="str">
        <f t="shared" si="26"/>
        <v/>
      </c>
      <c r="P183" s="22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22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221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22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222"/>
      <c r="F186" s="394"/>
      <c r="G186" s="395"/>
      <c r="H186" s="38"/>
      <c r="I186" s="39"/>
      <c r="J186" s="39"/>
      <c r="K186" s="231">
        <f t="shared" si="27"/>
        <v>0</v>
      </c>
      <c r="L186" s="396"/>
      <c r="M186" s="397"/>
      <c r="N186" s="398"/>
      <c r="O186" s="91" t="str">
        <f t="shared" si="26"/>
        <v/>
      </c>
      <c r="P186" s="22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22"/>
      <c r="F187" s="399"/>
      <c r="G187" s="399"/>
      <c r="H187" s="38"/>
      <c r="I187" s="39"/>
      <c r="J187" s="39"/>
      <c r="K187" s="231">
        <f t="shared" si="27"/>
        <v>0</v>
      </c>
      <c r="L187" s="396"/>
      <c r="M187" s="397"/>
      <c r="N187" s="398"/>
      <c r="O187" s="91" t="str">
        <f t="shared" si="26"/>
        <v/>
      </c>
      <c r="P187" s="22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222"/>
      <c r="F188" s="399"/>
      <c r="G188" s="399"/>
      <c r="H188" s="38"/>
      <c r="I188" s="39"/>
      <c r="J188" s="39"/>
      <c r="K188" s="231">
        <f t="shared" si="27"/>
        <v>0</v>
      </c>
      <c r="L188" s="396"/>
      <c r="M188" s="397"/>
      <c r="N188" s="398"/>
      <c r="O188" s="91" t="str">
        <f t="shared" si="26"/>
        <v/>
      </c>
      <c r="P188" s="22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222"/>
      <c r="F189" s="399"/>
      <c r="G189" s="399"/>
      <c r="H189" s="38"/>
      <c r="I189" s="39"/>
      <c r="J189" s="39"/>
      <c r="K189" s="231">
        <f t="shared" si="27"/>
        <v>0</v>
      </c>
      <c r="L189" s="396"/>
      <c r="M189" s="397"/>
      <c r="N189" s="398"/>
      <c r="O189" s="91" t="str">
        <f t="shared" si="26"/>
        <v/>
      </c>
      <c r="P189" s="22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222"/>
      <c r="F190" s="399"/>
      <c r="G190" s="399"/>
      <c r="H190" s="38"/>
      <c r="I190" s="39"/>
      <c r="J190" s="39"/>
      <c r="K190" s="231">
        <f t="shared" si="27"/>
        <v>0</v>
      </c>
      <c r="L190" s="396"/>
      <c r="M190" s="397"/>
      <c r="N190" s="398"/>
      <c r="O190" s="91" t="str">
        <f t="shared" si="26"/>
        <v/>
      </c>
      <c r="P190" s="22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231">
        <f t="shared" si="27"/>
        <v>0</v>
      </c>
      <c r="L191" s="396"/>
      <c r="M191" s="397"/>
      <c r="N191" s="398"/>
      <c r="O191" s="91" t="str">
        <f t="shared" si="26"/>
        <v/>
      </c>
      <c r="P191" s="22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231">
        <f t="shared" si="27"/>
        <v>0</v>
      </c>
      <c r="L192" s="396"/>
      <c r="M192" s="397"/>
      <c r="N192" s="398"/>
      <c r="O192" s="91" t="str">
        <f t="shared" si="26"/>
        <v/>
      </c>
      <c r="P192" s="22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231">
        <f t="shared" si="27"/>
        <v>0</v>
      </c>
      <c r="L193" s="396"/>
      <c r="M193" s="397"/>
      <c r="N193" s="398"/>
      <c r="O193" s="91" t="str">
        <f t="shared" si="26"/>
        <v/>
      </c>
      <c r="P193" s="22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231">
        <f t="shared" si="27"/>
        <v>0</v>
      </c>
      <c r="L194" s="396"/>
      <c r="M194" s="397"/>
      <c r="N194" s="398"/>
      <c r="O194" s="91" t="str">
        <f t="shared" si="26"/>
        <v/>
      </c>
      <c r="P194" s="22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22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221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22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222"/>
      <c r="F197" s="394"/>
      <c r="G197" s="395"/>
      <c r="H197" s="38"/>
      <c r="I197" s="39"/>
      <c r="J197" s="39"/>
      <c r="K197" s="231">
        <f t="shared" si="27"/>
        <v>0</v>
      </c>
      <c r="L197" s="396"/>
      <c r="M197" s="397"/>
      <c r="N197" s="398"/>
      <c r="O197" s="91" t="str">
        <f t="shared" si="26"/>
        <v/>
      </c>
      <c r="P197" s="22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22"/>
      <c r="F198" s="399"/>
      <c r="G198" s="399"/>
      <c r="H198" s="38"/>
      <c r="I198" s="39"/>
      <c r="J198" s="39"/>
      <c r="K198" s="231">
        <f t="shared" si="27"/>
        <v>0</v>
      </c>
      <c r="L198" s="396"/>
      <c r="M198" s="397"/>
      <c r="N198" s="398"/>
      <c r="O198" s="91" t="str">
        <f t="shared" si="26"/>
        <v/>
      </c>
      <c r="P198" s="22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222"/>
      <c r="F199" s="399"/>
      <c r="G199" s="399"/>
      <c r="H199" s="38"/>
      <c r="I199" s="39"/>
      <c r="J199" s="39"/>
      <c r="K199" s="231">
        <f t="shared" si="27"/>
        <v>0</v>
      </c>
      <c r="L199" s="396"/>
      <c r="M199" s="397"/>
      <c r="N199" s="398"/>
      <c r="O199" s="91" t="str">
        <f t="shared" si="26"/>
        <v/>
      </c>
      <c r="P199" s="22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222"/>
      <c r="F200" s="399"/>
      <c r="G200" s="399"/>
      <c r="H200" s="38"/>
      <c r="I200" s="39"/>
      <c r="J200" s="39"/>
      <c r="K200" s="231">
        <f t="shared" si="27"/>
        <v>0</v>
      </c>
      <c r="L200" s="396"/>
      <c r="M200" s="397"/>
      <c r="N200" s="398"/>
      <c r="O200" s="91" t="str">
        <f t="shared" si="26"/>
        <v/>
      </c>
      <c r="P200" s="22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222"/>
      <c r="F201" s="399"/>
      <c r="G201" s="399"/>
      <c r="H201" s="38"/>
      <c r="I201" s="39"/>
      <c r="J201" s="39"/>
      <c r="K201" s="231">
        <f t="shared" si="27"/>
        <v>0</v>
      </c>
      <c r="L201" s="396"/>
      <c r="M201" s="397"/>
      <c r="N201" s="398"/>
      <c r="O201" s="91" t="str">
        <f t="shared" si="26"/>
        <v/>
      </c>
      <c r="P201" s="22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231">
        <f t="shared" si="27"/>
        <v>0</v>
      </c>
      <c r="L202" s="396"/>
      <c r="M202" s="397"/>
      <c r="N202" s="398"/>
      <c r="O202" s="91" t="str">
        <f t="shared" si="26"/>
        <v/>
      </c>
      <c r="P202" s="22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231">
        <f t="shared" si="27"/>
        <v>0</v>
      </c>
      <c r="L203" s="396"/>
      <c r="M203" s="397"/>
      <c r="N203" s="398"/>
      <c r="O203" s="91" t="str">
        <f t="shared" si="26"/>
        <v/>
      </c>
      <c r="P203" s="22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231">
        <f t="shared" si="27"/>
        <v>0</v>
      </c>
      <c r="L204" s="396"/>
      <c r="M204" s="397"/>
      <c r="N204" s="398"/>
      <c r="O204" s="91" t="str">
        <f t="shared" si="26"/>
        <v/>
      </c>
      <c r="P204" s="22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231">
        <f t="shared" si="27"/>
        <v>0</v>
      </c>
      <c r="L205" s="396"/>
      <c r="M205" s="397"/>
      <c r="N205" s="398"/>
      <c r="O205" s="91" t="str">
        <f t="shared" si="26"/>
        <v/>
      </c>
      <c r="P205" s="22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223" t="str">
        <f t="shared" si="26"/>
        <v/>
      </c>
      <c r="P206" s="22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22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22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22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22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22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22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22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22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22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22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22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22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22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22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22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22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22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22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22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22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22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22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91" priority="9" stopIfTrue="1">
      <formula>LEN(TRIM(A37))=0</formula>
    </cfRule>
  </conditionalFormatting>
  <conditionalFormatting sqref="A152:F157">
    <cfRule type="containsBlanks" dxfId="190" priority="6" stopIfTrue="1">
      <formula>LEN(TRIM(A152))=0</formula>
    </cfRule>
  </conditionalFormatting>
  <conditionalFormatting sqref="B21:C32">
    <cfRule type="containsBlanks" dxfId="189" priority="10" stopIfTrue="1">
      <formula>LEN(TRIM(B21))=0</formula>
    </cfRule>
  </conditionalFormatting>
  <conditionalFormatting sqref="B136:C147">
    <cfRule type="containsBlanks" dxfId="188" priority="25" stopIfTrue="1">
      <formula>LEN(TRIM(B136))=0</formula>
    </cfRule>
  </conditionalFormatting>
  <conditionalFormatting sqref="D54:F55 H54:J55 D56:J58">
    <cfRule type="containsBlanks" dxfId="187" priority="31" stopIfTrue="1">
      <formula>LEN(TRIM(D54))=0</formula>
    </cfRule>
  </conditionalFormatting>
  <conditionalFormatting sqref="D169:F170">
    <cfRule type="containsBlanks" dxfId="186" priority="23" stopIfTrue="1">
      <formula>LEN(TRIM(D169))=0</formula>
    </cfRule>
  </conditionalFormatting>
  <conditionalFormatting sqref="D59:G65 D66:F67 D68:J69">
    <cfRule type="containsBlanks" dxfId="185" priority="30" stopIfTrue="1">
      <formula>LEN(TRIM(D59))=0</formula>
    </cfRule>
  </conditionalFormatting>
  <conditionalFormatting sqref="D70:G76 D77:F78 D79:J80">
    <cfRule type="containsBlanks" dxfId="184" priority="29" stopIfTrue="1">
      <formula>LEN(TRIM(D70))=0</formula>
    </cfRule>
  </conditionalFormatting>
  <conditionalFormatting sqref="D81:G87 D88:F89 D90:J91">
    <cfRule type="containsBlanks" dxfId="183" priority="28" stopIfTrue="1">
      <formula>LEN(TRIM(D81))=0</formula>
    </cfRule>
  </conditionalFormatting>
  <conditionalFormatting sqref="D162:G168">
    <cfRule type="containsBlanks" dxfId="182" priority="5" stopIfTrue="1">
      <formula>LEN(TRIM(D162))=0</formula>
    </cfRule>
  </conditionalFormatting>
  <conditionalFormatting sqref="D171:G180 D181:F182">
    <cfRule type="containsBlanks" dxfId="181" priority="22" stopIfTrue="1">
      <formula>LEN(TRIM(D171))=0</formula>
    </cfRule>
  </conditionalFormatting>
  <conditionalFormatting sqref="D183:G191 D192:F193">
    <cfRule type="containsBlanks" dxfId="180" priority="21" stopIfTrue="1">
      <formula>LEN(TRIM(D183))=0</formula>
    </cfRule>
  </conditionalFormatting>
  <conditionalFormatting sqref="D194:G202 D203:F204 D205:J206">
    <cfRule type="containsBlanks" dxfId="179" priority="20" stopIfTrue="1">
      <formula>LEN(TRIM(D194))=0</formula>
    </cfRule>
  </conditionalFormatting>
  <conditionalFormatting sqref="D47:J53">
    <cfRule type="containsBlanks" dxfId="178" priority="8" stopIfTrue="1">
      <formula>LEN(TRIM(D47))=0</formula>
    </cfRule>
  </conditionalFormatting>
  <conditionalFormatting sqref="E21:E32">
    <cfRule type="containsBlanks" dxfId="177" priority="32" stopIfTrue="1">
      <formula>LEN(TRIM(E21))=0</formula>
    </cfRule>
  </conditionalFormatting>
  <conditionalFormatting sqref="E136:E147">
    <cfRule type="containsBlanks" dxfId="176" priority="24" stopIfTrue="1">
      <formula>LEN(TRIM(E136))=0</formula>
    </cfRule>
  </conditionalFormatting>
  <conditionalFormatting sqref="F5:H13">
    <cfRule type="containsBlanks" dxfId="175" priority="12" stopIfTrue="1">
      <formula>LEN(TRIM(F5))=0</formula>
    </cfRule>
  </conditionalFormatting>
  <conditionalFormatting sqref="F120:H128">
    <cfRule type="containsBlanks" dxfId="174" priority="2" stopIfTrue="1">
      <formula>LEN(TRIM(F120))=0</formula>
    </cfRule>
  </conditionalFormatting>
  <conditionalFormatting sqref="G38:G42">
    <cfRule type="containsBlanks" dxfId="173" priority="13" stopIfTrue="1">
      <formula>LEN(TRIM(G38))=0</formula>
    </cfRule>
  </conditionalFormatting>
  <conditionalFormatting sqref="H59:J67">
    <cfRule type="containsBlanks" dxfId="172" priority="16" stopIfTrue="1">
      <formula>LEN(TRIM(H59))=0</formula>
    </cfRule>
  </conditionalFormatting>
  <conditionalFormatting sqref="H70:J78">
    <cfRule type="containsBlanks" dxfId="171" priority="15" stopIfTrue="1">
      <formula>LEN(TRIM(H70))=0</formula>
    </cfRule>
  </conditionalFormatting>
  <conditionalFormatting sqref="H81:J89">
    <cfRule type="containsBlanks" dxfId="170" priority="14" stopIfTrue="1">
      <formula>LEN(TRIM(H81))=0</formula>
    </cfRule>
  </conditionalFormatting>
  <conditionalFormatting sqref="H162:J204">
    <cfRule type="containsBlanks" dxfId="169" priority="3" stopIfTrue="1">
      <formula>LEN(TRIM(H162))=0</formula>
    </cfRule>
  </conditionalFormatting>
  <conditionalFormatting sqref="K5:L9 K10:K13">
    <cfRule type="containsBlanks" dxfId="168" priority="11" stopIfTrue="1">
      <formula>LEN(TRIM(K5))=0</formula>
    </cfRule>
  </conditionalFormatting>
  <conditionalFormatting sqref="K120:L124 K125:K128">
    <cfRule type="containsBlanks" dxfId="167" priority="1" stopIfTrue="1">
      <formula>LEN(TRIM(K120))=0</formula>
    </cfRule>
  </conditionalFormatting>
  <conditionalFormatting sqref="L47:L91">
    <cfRule type="containsBlanks" dxfId="166" priority="7" stopIfTrue="1">
      <formula>LEN(TRIM(L47))=0</formula>
    </cfRule>
  </conditionalFormatting>
  <conditionalFormatting sqref="L162:L206">
    <cfRule type="containsBlanks" dxfId="165" priority="4" stopIfTrue="1">
      <formula>LEN(TRIM(L162))=0</formula>
    </cfRule>
  </conditionalFormatting>
  <conditionalFormatting sqref="O163:O228">
    <cfRule type="containsBlanks" dxfId="164" priority="17" stopIfTrue="1">
      <formula>LEN(TRIM(O163))=0</formula>
    </cfRule>
  </conditionalFormatting>
  <conditionalFormatting sqref="O47:Q51 O52:O113">
    <cfRule type="containsBlanks" dxfId="163" priority="27" stopIfTrue="1">
      <formula>LEN(TRIM(O47))=0</formula>
    </cfRule>
  </conditionalFormatting>
  <conditionalFormatting sqref="O162:Q162">
    <cfRule type="containsBlanks" dxfId="162" priority="19" stopIfTrue="1">
      <formula>LEN(TRIM(O162))=0</formula>
    </cfRule>
  </conditionalFormatting>
  <conditionalFormatting sqref="P52:Q91">
    <cfRule type="containsBlanks" dxfId="161" priority="26" stopIfTrue="1">
      <formula>LEN(TRIM(P52))=0</formula>
    </cfRule>
  </conditionalFormatting>
  <conditionalFormatting sqref="P163:Q206">
    <cfRule type="containsBlanks" dxfId="160" priority="18" stopIfTrue="1">
      <formula>LEN(TRIM(P163))=0</formula>
    </cfRule>
  </conditionalFormatting>
  <dataValidations count="3">
    <dataValidation type="list" showInputMessage="1" showErrorMessage="1" sqref="H47:H49 H162:H164" xr:uid="{68FD4C2C-8426-40EA-8BF8-00811F9D3970}">
      <formula1>$V$3:$V$13</formula1>
    </dataValidation>
    <dataValidation type="list" showInputMessage="1" showErrorMessage="1" sqref="H68:H69 H79:H80 H90:H91 H101:H102 H112:H113 H216:H217 H227:H228 H205:H206 H183:H184 H194:H195" xr:uid="{BE6229DF-DB94-4C6A-8895-46B7310157A2}">
      <formula1>$V$3:$V$5</formula1>
    </dataValidation>
    <dataValidation type="list" showInputMessage="1" showErrorMessage="1" sqref="H218:H226 H185:H193 H50:H67 H196:H204 H103:H111 H81:H89 H70:H78 H92:H100 H207:H215 H165:H182" xr:uid="{4CDA0AA2-A7C2-4048-9B99-09076830764C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98B5-63B0-4733-9222-C65EDDDE8E33}">
  <sheetPr codeName="Лист27">
    <outlinePr summaryBelow="0"/>
    <pageSetUpPr fitToPage="1"/>
  </sheetPr>
  <dimension ref="A1:AB229"/>
  <sheetViews>
    <sheetView topLeftCell="A90" zoomScale="70" zoomScaleNormal="70" workbookViewId="0">
      <selection activeCell="A124" sqref="A124:E12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10"/>
      <c r="S1" s="210"/>
      <c r="T1" s="210"/>
      <c r="U1" s="210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11"/>
      <c r="S2" s="211"/>
      <c r="T2" s="211"/>
      <c r="U2" s="211"/>
    </row>
    <row r="3" spans="1:24" ht="18">
      <c r="A3" s="444" t="s">
        <v>89</v>
      </c>
      <c r="B3" s="445"/>
      <c r="C3" s="445"/>
      <c r="D3" s="445"/>
      <c r="E3" s="446"/>
      <c r="F3" s="226" t="s">
        <v>69</v>
      </c>
      <c r="G3" s="227">
        <f>SUM(J21:J32)+SUM(J136:J147)</f>
        <v>0</v>
      </c>
      <c r="H3" s="227">
        <f>SUM(K21:K32)+SUM(K136:K147)</f>
        <v>0</v>
      </c>
      <c r="I3" s="228" t="s">
        <v>56</v>
      </c>
      <c r="J3" s="229">
        <v>6000</v>
      </c>
      <c r="K3" s="230" t="s">
        <v>63</v>
      </c>
      <c r="L3" s="230">
        <v>720</v>
      </c>
      <c r="V3" s="63" t="s">
        <v>45</v>
      </c>
    </row>
    <row r="4" spans="1:24" ht="20.25" customHeight="1">
      <c r="A4" s="434" t="s">
        <v>8</v>
      </c>
      <c r="B4" s="434"/>
      <c r="C4" s="434"/>
      <c r="D4" s="434"/>
      <c r="E4" s="434"/>
      <c r="F4" s="434" t="s">
        <v>34</v>
      </c>
      <c r="G4" s="434"/>
      <c r="H4" s="434"/>
      <c r="I4" s="434" t="s">
        <v>9</v>
      </c>
      <c r="J4" s="434"/>
      <c r="K4" s="434" t="s">
        <v>16</v>
      </c>
      <c r="L4" s="434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4.25">
      <c r="A5" s="435" t="s">
        <v>71</v>
      </c>
      <c r="B5" s="436"/>
      <c r="C5" s="436"/>
      <c r="D5" s="436"/>
      <c r="E5" s="436"/>
      <c r="F5" s="433"/>
      <c r="G5" s="433"/>
      <c r="H5" s="433"/>
      <c r="I5" s="432" t="s">
        <v>421</v>
      </c>
      <c r="J5" s="432" t="s">
        <v>421</v>
      </c>
      <c r="K5" s="433"/>
      <c r="L5" s="433"/>
      <c r="N5" s="275"/>
      <c r="O5" s="277" t="s">
        <v>29</v>
      </c>
      <c r="P5" s="278"/>
      <c r="Q5" s="278"/>
      <c r="R5" s="212"/>
      <c r="S5" s="212"/>
      <c r="T5" s="212"/>
      <c r="U5" s="212"/>
      <c r="V5" s="63" t="s">
        <v>46</v>
      </c>
      <c r="X5" s="23"/>
    </row>
    <row r="6" spans="1:24" ht="14.25">
      <c r="A6" s="435" t="s">
        <v>7</v>
      </c>
      <c r="B6" s="436"/>
      <c r="C6" s="436"/>
      <c r="D6" s="436"/>
      <c r="E6" s="442"/>
      <c r="F6" s="433"/>
      <c r="G6" s="433"/>
      <c r="H6" s="433"/>
      <c r="I6" s="432" t="s">
        <v>422</v>
      </c>
      <c r="J6" s="432" t="s">
        <v>422</v>
      </c>
      <c r="K6" s="433"/>
      <c r="L6" s="433"/>
      <c r="N6" s="276"/>
      <c r="O6" s="279"/>
      <c r="P6" s="280"/>
      <c r="Q6" s="280"/>
      <c r="R6" s="213"/>
      <c r="S6" s="213"/>
      <c r="T6" s="213"/>
      <c r="U6" s="213"/>
      <c r="V6" s="63" t="s">
        <v>52</v>
      </c>
      <c r="X6" s="23"/>
    </row>
    <row r="7" spans="1:24" ht="16.5" customHeight="1">
      <c r="A7" s="432" t="s">
        <v>55</v>
      </c>
      <c r="B7" s="432"/>
      <c r="C7" s="432"/>
      <c r="D7" s="432"/>
      <c r="E7" s="443"/>
      <c r="F7" s="433"/>
      <c r="G7" s="433"/>
      <c r="H7" s="433"/>
      <c r="I7" s="432" t="s">
        <v>423</v>
      </c>
      <c r="J7" s="432" t="s">
        <v>423</v>
      </c>
      <c r="K7" s="433"/>
      <c r="L7" s="433"/>
      <c r="N7" s="294"/>
      <c r="O7" s="277" t="s">
        <v>30</v>
      </c>
      <c r="P7" s="278"/>
      <c r="Q7" s="296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2"/>
      <c r="B8" s="432"/>
      <c r="C8" s="432"/>
      <c r="D8" s="432"/>
      <c r="E8" s="432"/>
      <c r="F8" s="433"/>
      <c r="G8" s="433"/>
      <c r="H8" s="433"/>
      <c r="I8" s="432" t="s">
        <v>424</v>
      </c>
      <c r="J8" s="432" t="s">
        <v>424</v>
      </c>
      <c r="K8" s="433"/>
      <c r="L8" s="433"/>
      <c r="N8" s="295"/>
      <c r="O8" s="297"/>
      <c r="P8" s="298"/>
      <c r="Q8" s="299"/>
      <c r="R8" s="218"/>
      <c r="S8" s="218"/>
      <c r="T8" s="218"/>
      <c r="U8" s="218"/>
      <c r="V8" s="63" t="s">
        <v>49</v>
      </c>
      <c r="X8" s="23"/>
    </row>
    <row r="9" spans="1:24" ht="14.25">
      <c r="A9" s="432"/>
      <c r="B9" s="432"/>
      <c r="C9" s="432"/>
      <c r="D9" s="432"/>
      <c r="E9" s="432"/>
      <c r="F9" s="433"/>
      <c r="G9" s="433"/>
      <c r="H9" s="433"/>
      <c r="I9" s="432" t="s">
        <v>425</v>
      </c>
      <c r="J9" s="432" t="s">
        <v>425</v>
      </c>
      <c r="K9" s="433"/>
      <c r="L9" s="433"/>
      <c r="N9" s="293"/>
      <c r="O9" s="293"/>
      <c r="P9" s="303"/>
      <c r="Q9" s="303"/>
      <c r="R9" s="219"/>
      <c r="S9" s="219"/>
      <c r="T9" s="219"/>
      <c r="U9" s="219"/>
      <c r="V9" s="63" t="s">
        <v>50</v>
      </c>
      <c r="X9" s="23"/>
    </row>
    <row r="10" spans="1:24" ht="14.25">
      <c r="A10" s="432"/>
      <c r="B10" s="432"/>
      <c r="C10" s="432"/>
      <c r="D10" s="432"/>
      <c r="E10" s="432"/>
      <c r="F10" s="433"/>
      <c r="G10" s="433"/>
      <c r="H10" s="433"/>
      <c r="I10" s="432" t="s">
        <v>426</v>
      </c>
      <c r="J10" s="432" t="s">
        <v>426</v>
      </c>
      <c r="K10" s="440"/>
      <c r="L10" s="441"/>
      <c r="N10" s="216"/>
      <c r="O10" s="216"/>
      <c r="P10" s="219"/>
      <c r="Q10" s="219"/>
      <c r="R10" s="219"/>
      <c r="S10" s="219"/>
      <c r="T10" s="219"/>
      <c r="U10" s="219"/>
      <c r="V10" s="63"/>
      <c r="X10" s="23"/>
    </row>
    <row r="11" spans="1:24" ht="14.25">
      <c r="A11" s="432"/>
      <c r="B11" s="432"/>
      <c r="C11" s="432"/>
      <c r="D11" s="432"/>
      <c r="E11" s="432"/>
      <c r="F11" s="433"/>
      <c r="G11" s="433"/>
      <c r="H11" s="433"/>
      <c r="I11" s="432"/>
      <c r="J11" s="432"/>
      <c r="K11" s="440"/>
      <c r="L11" s="441"/>
      <c r="N11" s="216"/>
      <c r="O11" s="216"/>
      <c r="P11" s="219"/>
      <c r="Q11" s="219"/>
      <c r="R11" s="219"/>
      <c r="S11" s="219"/>
      <c r="T11" s="219"/>
      <c r="U11" s="219"/>
      <c r="V11" s="63"/>
      <c r="X11" s="23"/>
    </row>
    <row r="12" spans="1:24" ht="14.25">
      <c r="A12" s="432"/>
      <c r="B12" s="432"/>
      <c r="C12" s="432"/>
      <c r="D12" s="432"/>
      <c r="E12" s="432"/>
      <c r="F12" s="433"/>
      <c r="G12" s="433"/>
      <c r="H12" s="433"/>
      <c r="I12" s="432"/>
      <c r="J12" s="432"/>
      <c r="K12" s="440"/>
      <c r="L12" s="441"/>
      <c r="N12" s="216"/>
      <c r="O12" s="216"/>
      <c r="P12" s="219"/>
      <c r="Q12" s="219"/>
      <c r="R12" s="219"/>
      <c r="S12" s="219"/>
      <c r="T12" s="219"/>
      <c r="U12" s="219"/>
      <c r="V12" s="63"/>
      <c r="X12" s="23"/>
    </row>
    <row r="13" spans="1:24" ht="14.25">
      <c r="A13" s="432"/>
      <c r="B13" s="432"/>
      <c r="C13" s="432"/>
      <c r="D13" s="432"/>
      <c r="E13" s="432"/>
      <c r="F13" s="433"/>
      <c r="G13" s="433"/>
      <c r="H13" s="433"/>
      <c r="I13" s="432"/>
      <c r="J13" s="432"/>
      <c r="K13" s="440"/>
      <c r="L13" s="441"/>
      <c r="N13" s="216"/>
      <c r="O13" s="216"/>
      <c r="P13" s="219"/>
      <c r="Q13" s="219"/>
      <c r="R13" s="219"/>
      <c r="S13" s="219"/>
      <c r="T13" s="219"/>
      <c r="U13" s="219"/>
      <c r="V13" s="63"/>
      <c r="X13" s="23"/>
    </row>
    <row r="14" spans="1:24" ht="18.75" customHeight="1" thickBot="1">
      <c r="A14" s="437" t="s">
        <v>33</v>
      </c>
      <c r="B14" s="438"/>
      <c r="C14" s="438"/>
      <c r="D14" s="438"/>
      <c r="E14" s="438"/>
      <c r="F14" s="438"/>
      <c r="G14" s="438"/>
      <c r="H14" s="438"/>
      <c r="I14" s="438"/>
      <c r="J14" s="438"/>
      <c r="K14" s="438"/>
      <c r="L14" s="439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19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5" t="s">
        <v>18</v>
      </c>
      <c r="O20" s="21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19"/>
    </row>
    <row r="21" spans="1:24" ht="17.25" customHeight="1">
      <c r="A21" s="307">
        <f>A37</f>
        <v>0</v>
      </c>
      <c r="B21" s="326"/>
      <c r="C21" s="326"/>
      <c r="D21" s="322">
        <f>(C21-B21+(C21&lt;B21))*24*60</f>
        <v>0</v>
      </c>
      <c r="E21" s="328"/>
      <c r="F21" s="330">
        <f>IF(E21=0,0,(F37/J3*60))</f>
        <v>0</v>
      </c>
      <c r="G21" s="320">
        <f>IF($K21=0,0,(K21*100)/(D21*$J$3/60))</f>
        <v>0</v>
      </c>
      <c r="H21" s="330">
        <f>P19+P26</f>
        <v>0</v>
      </c>
      <c r="I21" s="320">
        <f>D21-F21-P27</f>
        <v>0</v>
      </c>
      <c r="J21" s="322">
        <f>(D21-H21)/60*E21</f>
        <v>0</v>
      </c>
      <c r="K21" s="324">
        <f>F37</f>
        <v>0</v>
      </c>
      <c r="L21" s="66">
        <f>IF($K21=0,0,K21/J21)</f>
        <v>0</v>
      </c>
      <c r="N21" s="215" t="s">
        <v>19</v>
      </c>
      <c r="O21" s="21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19"/>
      <c r="X21" s="219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0</v>
      </c>
      <c r="N22" s="215" t="s">
        <v>20</v>
      </c>
      <c r="O22" s="21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19"/>
      <c r="X22" s="219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215" t="s">
        <v>27</v>
      </c>
      <c r="O23" s="21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19"/>
      <c r="X23" s="219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220" t="s">
        <v>21</v>
      </c>
      <c r="O24" s="22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19"/>
      <c r="X24" s="219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220" t="s">
        <v>39</v>
      </c>
      <c r="O25" s="22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19"/>
      <c r="X25" s="219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19"/>
      <c r="X26" s="219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19"/>
      <c r="X27" s="219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219"/>
      <c r="X28" s="219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219"/>
      <c r="W29" s="219"/>
      <c r="X29" s="219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219"/>
      <c r="W30" s="219"/>
      <c r="X30" s="219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219"/>
      <c r="W31" s="219"/>
      <c r="X31" s="219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219"/>
      <c r="W32" s="219"/>
      <c r="X32" s="219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214" t="s">
        <v>90</v>
      </c>
      <c r="K33" s="168" t="s">
        <v>91</v>
      </c>
      <c r="L33" s="354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19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0</v>
      </c>
      <c r="K34" s="168">
        <f>K21+K23+K25+K27+K29+K31</f>
        <v>0</v>
      </c>
      <c r="L34" s="355"/>
      <c r="M34" s="219"/>
      <c r="V34" s="219"/>
      <c r="W34" s="219"/>
      <c r="X34" s="219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219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219"/>
      <c r="W36" s="27"/>
      <c r="X36" s="27"/>
    </row>
    <row r="37" spans="1:28" ht="15.75" thickBot="1">
      <c r="A37" s="351"/>
      <c r="B37" s="352"/>
      <c r="C37" s="352"/>
      <c r="D37" s="352"/>
      <c r="E37" s="353"/>
      <c r="F37" s="15"/>
      <c r="G37" s="146"/>
      <c r="H37" s="1"/>
      <c r="I37" s="2"/>
      <c r="J37" s="3"/>
      <c r="K37" s="67">
        <f>G37</f>
        <v>0</v>
      </c>
      <c r="L37" s="16"/>
      <c r="M37" s="28"/>
      <c r="V37" s="219"/>
      <c r="W37" s="219"/>
      <c r="X37" s="219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19"/>
      <c r="W38" s="219"/>
      <c r="X38" s="219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19"/>
      <c r="W39" s="219"/>
      <c r="X39" s="219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19"/>
      <c r="W40" s="219"/>
      <c r="X40" s="219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19"/>
      <c r="W41" s="219"/>
      <c r="X41" s="219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19"/>
      <c r="W42" s="219"/>
      <c r="X42" s="219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0</v>
      </c>
      <c r="L43" s="76">
        <f>SUM(L38+L38)</f>
        <v>0</v>
      </c>
      <c r="M43" s="29"/>
      <c r="V43" s="219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>
        <f>A37</f>
        <v>0</v>
      </c>
      <c r="B47" s="77">
        <f>B21</f>
        <v>0</v>
      </c>
      <c r="C47" s="77">
        <f>B47+1/24</f>
        <v>4.1666666666666664E-2</v>
      </c>
      <c r="D47" s="30"/>
      <c r="E47" s="221"/>
      <c r="F47" s="389"/>
      <c r="G47" s="390"/>
      <c r="H47" s="31"/>
      <c r="I47" s="32"/>
      <c r="J47" s="32"/>
      <c r="K47" s="83">
        <f>(J47-I47+(J47&lt;I47))*24*60</f>
        <v>0</v>
      </c>
      <c r="L47" s="391"/>
      <c r="M47" s="392"/>
      <c r="N47" s="393"/>
      <c r="O47" s="90" t="str">
        <f t="shared" ref="O47:O110" si="3">IF(H47=$V$5,$F$7,"")</f>
        <v/>
      </c>
      <c r="P47" s="22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4.1666666666666664E-2</v>
      </c>
      <c r="C48" s="78">
        <f>B48+1/24</f>
        <v>8.3333333333333329E-2</v>
      </c>
      <c r="D48" s="37"/>
      <c r="E48" s="222"/>
      <c r="F48" s="394"/>
      <c r="G48" s="395"/>
      <c r="H48" s="38"/>
      <c r="I48" s="39"/>
      <c r="J48" s="39"/>
      <c r="K48" s="231">
        <f t="shared" ref="K48:K111" si="4">(J48-I48+(J48&lt;I48))*24*60</f>
        <v>0</v>
      </c>
      <c r="L48" s="396"/>
      <c r="M48" s="397"/>
      <c r="N48" s="398"/>
      <c r="O48" s="91" t="str">
        <f t="shared" si="3"/>
        <v/>
      </c>
      <c r="P48" s="22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22"/>
      <c r="F49" s="399"/>
      <c r="G49" s="399"/>
      <c r="H49" s="38"/>
      <c r="I49" s="39"/>
      <c r="J49" s="39"/>
      <c r="K49" s="231">
        <f t="shared" si="4"/>
        <v>0</v>
      </c>
      <c r="L49" s="396"/>
      <c r="M49" s="397"/>
      <c r="N49" s="398"/>
      <c r="O49" s="91" t="str">
        <f t="shared" si="3"/>
        <v/>
      </c>
      <c r="P49" s="22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0.125</v>
      </c>
      <c r="C50" s="78">
        <f t="shared" si="14"/>
        <v>0.16666666666666666</v>
      </c>
      <c r="D50" s="37"/>
      <c r="E50" s="222"/>
      <c r="F50" s="399"/>
      <c r="G50" s="399"/>
      <c r="H50" s="38"/>
      <c r="I50" s="39"/>
      <c r="J50" s="39"/>
      <c r="K50" s="231">
        <f t="shared" si="4"/>
        <v>0</v>
      </c>
      <c r="L50" s="396"/>
      <c r="M50" s="397"/>
      <c r="N50" s="398"/>
      <c r="O50" s="91" t="str">
        <f t="shared" si="3"/>
        <v/>
      </c>
      <c r="P50" s="22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0.16666666666666666</v>
      </c>
      <c r="C51" s="78">
        <f t="shared" si="14"/>
        <v>0.20833333333333331</v>
      </c>
      <c r="D51" s="37"/>
      <c r="E51" s="222"/>
      <c r="F51" s="399"/>
      <c r="G51" s="399"/>
      <c r="H51" s="38"/>
      <c r="I51" s="39"/>
      <c r="J51" s="39"/>
      <c r="K51" s="231">
        <f t="shared" si="4"/>
        <v>0</v>
      </c>
      <c r="L51" s="396"/>
      <c r="M51" s="397"/>
      <c r="N51" s="398"/>
      <c r="O51" s="91" t="str">
        <f t="shared" si="3"/>
        <v/>
      </c>
      <c r="P51" s="22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0.20833333333333331</v>
      </c>
      <c r="C52" s="78">
        <f t="shared" si="14"/>
        <v>0.24999999999999997</v>
      </c>
      <c r="D52" s="37"/>
      <c r="E52" s="222"/>
      <c r="F52" s="399"/>
      <c r="G52" s="399"/>
      <c r="H52" s="38"/>
      <c r="I52" s="39"/>
      <c r="J52" s="39"/>
      <c r="K52" s="231">
        <f t="shared" si="4"/>
        <v>0</v>
      </c>
      <c r="L52" s="396"/>
      <c r="M52" s="397"/>
      <c r="N52" s="398"/>
      <c r="O52" s="91" t="str">
        <f t="shared" si="3"/>
        <v/>
      </c>
      <c r="P52" s="22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9"/>
      <c r="G53" s="399"/>
      <c r="H53" s="38"/>
      <c r="I53" s="39"/>
      <c r="J53" s="39"/>
      <c r="K53" s="231">
        <f t="shared" si="4"/>
        <v>0</v>
      </c>
      <c r="L53" s="396"/>
      <c r="M53" s="397"/>
      <c r="N53" s="398"/>
      <c r="O53" s="91" t="str">
        <f t="shared" si="3"/>
        <v/>
      </c>
      <c r="P53" s="22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4"/>
      <c r="G54" s="395"/>
      <c r="H54" s="38"/>
      <c r="I54" s="39"/>
      <c r="J54" s="39"/>
      <c r="K54" s="231">
        <f t="shared" si="4"/>
        <v>0</v>
      </c>
      <c r="L54" s="396"/>
      <c r="M54" s="397"/>
      <c r="N54" s="398"/>
      <c r="O54" s="91" t="str">
        <f t="shared" si="3"/>
        <v/>
      </c>
      <c r="P54" s="22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0.33333333333333331</v>
      </c>
      <c r="C55" s="78">
        <f t="shared" si="14"/>
        <v>0.375</v>
      </c>
      <c r="D55" s="37"/>
      <c r="E55" s="143"/>
      <c r="F55" s="394"/>
      <c r="G55" s="395"/>
      <c r="H55" s="38"/>
      <c r="I55" s="39"/>
      <c r="J55" s="39"/>
      <c r="K55" s="231">
        <f t="shared" si="4"/>
        <v>0</v>
      </c>
      <c r="L55" s="396"/>
      <c r="M55" s="397"/>
      <c r="N55" s="398"/>
      <c r="O55" s="91" t="str">
        <f t="shared" si="3"/>
        <v/>
      </c>
      <c r="P55" s="22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0.375</v>
      </c>
      <c r="C56" s="78">
        <f t="shared" si="14"/>
        <v>0.41666666666666669</v>
      </c>
      <c r="D56" s="37"/>
      <c r="E56" s="143"/>
      <c r="F56" s="399"/>
      <c r="G56" s="399"/>
      <c r="H56" s="38"/>
      <c r="I56" s="39"/>
      <c r="J56" s="39"/>
      <c r="K56" s="231">
        <f t="shared" si="4"/>
        <v>0</v>
      </c>
      <c r="L56" s="396"/>
      <c r="M56" s="397"/>
      <c r="N56" s="398"/>
      <c r="O56" s="91" t="str">
        <f t="shared" si="3"/>
        <v/>
      </c>
      <c r="P56" s="22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9"/>
      <c r="G57" s="399"/>
      <c r="H57" s="38"/>
      <c r="I57" s="39"/>
      <c r="J57" s="39"/>
      <c r="K57" s="231">
        <f t="shared" si="4"/>
        <v>0</v>
      </c>
      <c r="L57" s="396"/>
      <c r="M57" s="397"/>
      <c r="N57" s="398"/>
      <c r="O57" s="91" t="str">
        <f t="shared" si="3"/>
        <v/>
      </c>
      <c r="P57" s="22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0.45833333333333337</v>
      </c>
      <c r="C58" s="80">
        <f t="shared" si="14"/>
        <v>0.5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222" t="str">
        <f t="shared" si="3"/>
        <v/>
      </c>
      <c r="P58" s="22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221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22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222"/>
      <c r="F60" s="394"/>
      <c r="G60" s="395"/>
      <c r="H60" s="38"/>
      <c r="I60" s="39"/>
      <c r="J60" s="39"/>
      <c r="K60" s="231">
        <f t="shared" si="4"/>
        <v>0</v>
      </c>
      <c r="L60" s="396"/>
      <c r="M60" s="397"/>
      <c r="N60" s="398"/>
      <c r="O60" s="91" t="str">
        <f t="shared" si="3"/>
        <v/>
      </c>
      <c r="P60" s="22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22"/>
      <c r="F61" s="399"/>
      <c r="G61" s="399"/>
      <c r="H61" s="38"/>
      <c r="I61" s="39"/>
      <c r="J61" s="39"/>
      <c r="K61" s="231">
        <f t="shared" si="4"/>
        <v>0</v>
      </c>
      <c r="L61" s="396"/>
      <c r="M61" s="397"/>
      <c r="N61" s="398"/>
      <c r="O61" s="91" t="str">
        <f t="shared" si="3"/>
        <v/>
      </c>
      <c r="P61" s="22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222"/>
      <c r="F62" s="399"/>
      <c r="G62" s="399"/>
      <c r="H62" s="38"/>
      <c r="I62" s="39"/>
      <c r="J62" s="39"/>
      <c r="K62" s="231">
        <f t="shared" si="4"/>
        <v>0</v>
      </c>
      <c r="L62" s="396"/>
      <c r="M62" s="397"/>
      <c r="N62" s="398"/>
      <c r="O62" s="91" t="str">
        <f t="shared" si="3"/>
        <v/>
      </c>
      <c r="P62" s="22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222"/>
      <c r="F63" s="399"/>
      <c r="G63" s="399"/>
      <c r="H63" s="38"/>
      <c r="I63" s="39"/>
      <c r="J63" s="39"/>
      <c r="K63" s="231">
        <f t="shared" si="4"/>
        <v>0</v>
      </c>
      <c r="L63" s="396"/>
      <c r="M63" s="397"/>
      <c r="N63" s="398"/>
      <c r="O63" s="91" t="str">
        <f t="shared" si="3"/>
        <v/>
      </c>
      <c r="P63" s="22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222"/>
      <c r="F64" s="399"/>
      <c r="G64" s="399"/>
      <c r="H64" s="38"/>
      <c r="I64" s="39"/>
      <c r="J64" s="39"/>
      <c r="K64" s="231">
        <f t="shared" si="4"/>
        <v>0</v>
      </c>
      <c r="L64" s="396"/>
      <c r="M64" s="397"/>
      <c r="N64" s="398"/>
      <c r="O64" s="91" t="str">
        <f t="shared" si="3"/>
        <v/>
      </c>
      <c r="P64" s="22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231">
        <f t="shared" si="4"/>
        <v>0</v>
      </c>
      <c r="L65" s="396"/>
      <c r="M65" s="397"/>
      <c r="N65" s="398"/>
      <c r="O65" s="91" t="str">
        <f t="shared" si="3"/>
        <v/>
      </c>
      <c r="P65" s="22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231">
        <f t="shared" si="4"/>
        <v>0</v>
      </c>
      <c r="L66" s="396"/>
      <c r="M66" s="397"/>
      <c r="N66" s="398"/>
      <c r="O66" s="91" t="str">
        <f t="shared" si="3"/>
        <v/>
      </c>
      <c r="P66" s="22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231">
        <f t="shared" si="4"/>
        <v>0</v>
      </c>
      <c r="L67" s="396"/>
      <c r="M67" s="397"/>
      <c r="N67" s="398"/>
      <c r="O67" s="91" t="str">
        <f t="shared" si="3"/>
        <v/>
      </c>
      <c r="P67" s="22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231">
        <f t="shared" si="4"/>
        <v>0</v>
      </c>
      <c r="L68" s="396"/>
      <c r="M68" s="397"/>
      <c r="N68" s="398"/>
      <c r="O68" s="91" t="str">
        <f t="shared" si="3"/>
        <v/>
      </c>
      <c r="P68" s="22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222" t="str">
        <f t="shared" si="3"/>
        <v/>
      </c>
      <c r="P69" s="22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221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22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222"/>
      <c r="F71" s="394"/>
      <c r="G71" s="395"/>
      <c r="H71" s="38"/>
      <c r="I71" s="39"/>
      <c r="J71" s="39"/>
      <c r="K71" s="231">
        <f t="shared" si="4"/>
        <v>0</v>
      </c>
      <c r="L71" s="396"/>
      <c r="M71" s="397"/>
      <c r="N71" s="398"/>
      <c r="O71" s="91" t="str">
        <f t="shared" si="3"/>
        <v/>
      </c>
      <c r="P71" s="22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22"/>
      <c r="F72" s="399"/>
      <c r="G72" s="399"/>
      <c r="H72" s="38"/>
      <c r="I72" s="39"/>
      <c r="J72" s="39"/>
      <c r="K72" s="231">
        <f t="shared" si="4"/>
        <v>0</v>
      </c>
      <c r="L72" s="396"/>
      <c r="M72" s="397"/>
      <c r="N72" s="398"/>
      <c r="O72" s="91" t="str">
        <f t="shared" si="3"/>
        <v/>
      </c>
      <c r="P72" s="22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222"/>
      <c r="F73" s="399"/>
      <c r="G73" s="399"/>
      <c r="H73" s="38"/>
      <c r="I73" s="39"/>
      <c r="J73" s="39"/>
      <c r="K73" s="231">
        <f t="shared" si="4"/>
        <v>0</v>
      </c>
      <c r="L73" s="396"/>
      <c r="M73" s="397"/>
      <c r="N73" s="398"/>
      <c r="O73" s="91" t="str">
        <f t="shared" si="3"/>
        <v/>
      </c>
      <c r="P73" s="22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222"/>
      <c r="F74" s="399"/>
      <c r="G74" s="399"/>
      <c r="H74" s="38"/>
      <c r="I74" s="39"/>
      <c r="J74" s="39"/>
      <c r="K74" s="231">
        <f t="shared" si="4"/>
        <v>0</v>
      </c>
      <c r="L74" s="396"/>
      <c r="M74" s="397"/>
      <c r="N74" s="398"/>
      <c r="O74" s="91" t="str">
        <f t="shared" si="3"/>
        <v/>
      </c>
      <c r="P74" s="22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222"/>
      <c r="F75" s="399"/>
      <c r="G75" s="399"/>
      <c r="H75" s="38"/>
      <c r="I75" s="39"/>
      <c r="J75" s="39"/>
      <c r="K75" s="231">
        <f t="shared" si="4"/>
        <v>0</v>
      </c>
      <c r="L75" s="396"/>
      <c r="M75" s="397"/>
      <c r="N75" s="398"/>
      <c r="O75" s="91" t="str">
        <f t="shared" si="3"/>
        <v/>
      </c>
      <c r="P75" s="22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231">
        <f t="shared" si="4"/>
        <v>0</v>
      </c>
      <c r="L76" s="396"/>
      <c r="M76" s="397"/>
      <c r="N76" s="398"/>
      <c r="O76" s="91" t="str">
        <f t="shared" si="3"/>
        <v/>
      </c>
      <c r="P76" s="22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231">
        <f t="shared" si="4"/>
        <v>0</v>
      </c>
      <c r="L77" s="396"/>
      <c r="M77" s="397"/>
      <c r="N77" s="398"/>
      <c r="O77" s="91" t="str">
        <f t="shared" si="3"/>
        <v/>
      </c>
      <c r="P77" s="22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231">
        <f t="shared" si="4"/>
        <v>0</v>
      </c>
      <c r="L78" s="396"/>
      <c r="M78" s="397"/>
      <c r="N78" s="398"/>
      <c r="O78" s="91" t="str">
        <f t="shared" si="3"/>
        <v/>
      </c>
      <c r="P78" s="22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231">
        <f t="shared" si="4"/>
        <v>0</v>
      </c>
      <c r="L79" s="396"/>
      <c r="M79" s="397"/>
      <c r="N79" s="398"/>
      <c r="O79" s="91" t="str">
        <f t="shared" si="3"/>
        <v/>
      </c>
      <c r="P79" s="22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222" t="str">
        <f t="shared" si="3"/>
        <v/>
      </c>
      <c r="P80" s="22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221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22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222"/>
      <c r="F82" s="394"/>
      <c r="G82" s="395"/>
      <c r="H82" s="38"/>
      <c r="I82" s="39"/>
      <c r="J82" s="39"/>
      <c r="K82" s="231">
        <f t="shared" si="4"/>
        <v>0</v>
      </c>
      <c r="L82" s="396"/>
      <c r="M82" s="397"/>
      <c r="N82" s="398"/>
      <c r="O82" s="91" t="str">
        <f t="shared" si="3"/>
        <v/>
      </c>
      <c r="P82" s="22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22"/>
      <c r="F83" s="399"/>
      <c r="G83" s="399"/>
      <c r="H83" s="38"/>
      <c r="I83" s="39"/>
      <c r="J83" s="39"/>
      <c r="K83" s="231">
        <f t="shared" si="4"/>
        <v>0</v>
      </c>
      <c r="L83" s="396"/>
      <c r="M83" s="397"/>
      <c r="N83" s="398"/>
      <c r="O83" s="91" t="str">
        <f t="shared" si="3"/>
        <v/>
      </c>
      <c r="P83" s="22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222"/>
      <c r="F84" s="399"/>
      <c r="G84" s="399"/>
      <c r="H84" s="38"/>
      <c r="I84" s="39"/>
      <c r="J84" s="39"/>
      <c r="K84" s="231">
        <f t="shared" si="4"/>
        <v>0</v>
      </c>
      <c r="L84" s="396"/>
      <c r="M84" s="397"/>
      <c r="N84" s="398"/>
      <c r="O84" s="91" t="str">
        <f t="shared" si="3"/>
        <v/>
      </c>
      <c r="P84" s="22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222"/>
      <c r="F85" s="399"/>
      <c r="G85" s="399"/>
      <c r="H85" s="38"/>
      <c r="I85" s="39"/>
      <c r="J85" s="39"/>
      <c r="K85" s="231">
        <f t="shared" si="4"/>
        <v>0</v>
      </c>
      <c r="L85" s="396"/>
      <c r="M85" s="397"/>
      <c r="N85" s="398"/>
      <c r="O85" s="91" t="str">
        <f t="shared" si="3"/>
        <v/>
      </c>
      <c r="P85" s="22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222"/>
      <c r="F86" s="399"/>
      <c r="G86" s="399"/>
      <c r="H86" s="38"/>
      <c r="I86" s="39"/>
      <c r="J86" s="39"/>
      <c r="K86" s="231">
        <f t="shared" si="4"/>
        <v>0</v>
      </c>
      <c r="L86" s="396"/>
      <c r="M86" s="397"/>
      <c r="N86" s="398"/>
      <c r="O86" s="91" t="str">
        <f t="shared" si="3"/>
        <v/>
      </c>
      <c r="P86" s="22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231">
        <f t="shared" si="4"/>
        <v>0</v>
      </c>
      <c r="L87" s="396"/>
      <c r="M87" s="397"/>
      <c r="N87" s="398"/>
      <c r="O87" s="91" t="str">
        <f t="shared" si="3"/>
        <v/>
      </c>
      <c r="P87" s="22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231">
        <f t="shared" si="4"/>
        <v>0</v>
      </c>
      <c r="L88" s="396"/>
      <c r="M88" s="397"/>
      <c r="N88" s="398"/>
      <c r="O88" s="91" t="str">
        <f t="shared" si="3"/>
        <v/>
      </c>
      <c r="P88" s="22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231">
        <f t="shared" si="4"/>
        <v>0</v>
      </c>
      <c r="L89" s="396"/>
      <c r="M89" s="397"/>
      <c r="N89" s="398"/>
      <c r="O89" s="91" t="str">
        <f t="shared" si="3"/>
        <v/>
      </c>
      <c r="P89" s="22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231">
        <f t="shared" si="4"/>
        <v>0</v>
      </c>
      <c r="L90" s="396"/>
      <c r="M90" s="397"/>
      <c r="N90" s="398"/>
      <c r="O90" s="91" t="str">
        <f t="shared" si="3"/>
        <v/>
      </c>
      <c r="P90" s="22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222" t="str">
        <f t="shared" si="3"/>
        <v/>
      </c>
      <c r="P91" s="22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22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22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22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22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22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22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22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22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22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22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22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22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22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22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22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22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22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22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22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22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22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22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10"/>
      <c r="S116" s="210"/>
      <c r="T116" s="210"/>
      <c r="U116" s="210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11"/>
      <c r="S117" s="211"/>
      <c r="T117" s="211"/>
      <c r="U117" s="211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232" t="s">
        <v>56</v>
      </c>
      <c r="J118" s="95">
        <v>6000</v>
      </c>
      <c r="K118" s="233" t="s">
        <v>63</v>
      </c>
      <c r="L118" s="233">
        <v>720</v>
      </c>
      <c r="V118" s="63" t="s">
        <v>45</v>
      </c>
    </row>
    <row r="119" spans="1:28" ht="20.25" customHeight="1">
      <c r="A119" s="434" t="s">
        <v>8</v>
      </c>
      <c r="B119" s="434"/>
      <c r="C119" s="434"/>
      <c r="D119" s="434"/>
      <c r="E119" s="434"/>
      <c r="F119" s="434" t="s">
        <v>34</v>
      </c>
      <c r="G119" s="434"/>
      <c r="H119" s="434"/>
      <c r="I119" s="434" t="s">
        <v>9</v>
      </c>
      <c r="J119" s="434"/>
      <c r="K119" s="434" t="s">
        <v>16</v>
      </c>
      <c r="L119" s="434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4.25">
      <c r="A120" s="435" t="s">
        <v>71</v>
      </c>
      <c r="B120" s="436"/>
      <c r="C120" s="436"/>
      <c r="D120" s="436"/>
      <c r="E120" s="436"/>
      <c r="F120" s="433"/>
      <c r="G120" s="433"/>
      <c r="H120" s="433"/>
      <c r="I120" s="432" t="s">
        <v>421</v>
      </c>
      <c r="J120" s="432" t="s">
        <v>421</v>
      </c>
      <c r="K120" s="433"/>
      <c r="L120" s="433"/>
      <c r="N120" s="275"/>
      <c r="O120" s="277" t="s">
        <v>29</v>
      </c>
      <c r="P120" s="278"/>
      <c r="Q120" s="278"/>
      <c r="R120" s="212"/>
      <c r="S120" s="212"/>
      <c r="T120" s="212"/>
      <c r="U120" s="212"/>
      <c r="V120" s="63" t="s">
        <v>46</v>
      </c>
      <c r="X120" s="23"/>
    </row>
    <row r="121" spans="1:28" ht="14.25">
      <c r="A121" s="435" t="s">
        <v>7</v>
      </c>
      <c r="B121" s="436"/>
      <c r="C121" s="436"/>
      <c r="D121" s="436"/>
      <c r="E121" s="442"/>
      <c r="F121" s="433"/>
      <c r="G121" s="433"/>
      <c r="H121" s="433"/>
      <c r="I121" s="432" t="s">
        <v>422</v>
      </c>
      <c r="J121" s="432" t="s">
        <v>422</v>
      </c>
      <c r="K121" s="433"/>
      <c r="L121" s="433"/>
      <c r="N121" s="276"/>
      <c r="O121" s="279"/>
      <c r="P121" s="280"/>
      <c r="Q121" s="280"/>
      <c r="R121" s="213"/>
      <c r="S121" s="213"/>
      <c r="T121" s="213"/>
      <c r="U121" s="213"/>
      <c r="V121" s="63" t="s">
        <v>52</v>
      </c>
      <c r="X121" s="23"/>
    </row>
    <row r="122" spans="1:28" ht="16.5" customHeight="1">
      <c r="A122" s="432" t="s">
        <v>55</v>
      </c>
      <c r="B122" s="432"/>
      <c r="C122" s="432"/>
      <c r="D122" s="432"/>
      <c r="E122" s="443"/>
      <c r="F122" s="433"/>
      <c r="G122" s="433"/>
      <c r="H122" s="433"/>
      <c r="I122" s="432" t="s">
        <v>423</v>
      </c>
      <c r="J122" s="432" t="s">
        <v>423</v>
      </c>
      <c r="K122" s="433"/>
      <c r="L122" s="433"/>
      <c r="N122" s="294"/>
      <c r="O122" s="277" t="s">
        <v>30</v>
      </c>
      <c r="P122" s="278"/>
      <c r="Q122" s="296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2"/>
      <c r="B123" s="432"/>
      <c r="C123" s="432"/>
      <c r="D123" s="432"/>
      <c r="E123" s="432"/>
      <c r="F123" s="433"/>
      <c r="G123" s="433"/>
      <c r="H123" s="433"/>
      <c r="I123" s="432" t="s">
        <v>424</v>
      </c>
      <c r="J123" s="432" t="s">
        <v>424</v>
      </c>
      <c r="K123" s="433"/>
      <c r="L123" s="433"/>
      <c r="N123" s="295"/>
      <c r="O123" s="297"/>
      <c r="P123" s="298"/>
      <c r="Q123" s="299"/>
      <c r="R123" s="218"/>
      <c r="S123" s="218"/>
      <c r="T123" s="218"/>
      <c r="U123" s="218"/>
      <c r="V123" s="63" t="s">
        <v>49</v>
      </c>
      <c r="X123" s="23"/>
    </row>
    <row r="124" spans="1:28" ht="14.25">
      <c r="A124" s="432"/>
      <c r="B124" s="432"/>
      <c r="C124" s="432"/>
      <c r="D124" s="432"/>
      <c r="E124" s="432"/>
      <c r="F124" s="433"/>
      <c r="G124" s="433"/>
      <c r="H124" s="433"/>
      <c r="I124" s="432" t="s">
        <v>425</v>
      </c>
      <c r="J124" s="432" t="s">
        <v>425</v>
      </c>
      <c r="K124" s="433"/>
      <c r="L124" s="433"/>
      <c r="N124" s="421"/>
      <c r="O124" s="421"/>
      <c r="P124" s="425"/>
      <c r="Q124" s="425"/>
      <c r="R124" s="225"/>
      <c r="S124" s="225"/>
      <c r="T124" s="225"/>
      <c r="U124" s="225"/>
      <c r="V124" s="63" t="s">
        <v>50</v>
      </c>
      <c r="X124" s="23"/>
    </row>
    <row r="125" spans="1:28" ht="14.45" customHeight="1">
      <c r="A125" s="432"/>
      <c r="B125" s="432"/>
      <c r="C125" s="432"/>
      <c r="D125" s="432"/>
      <c r="E125" s="432"/>
      <c r="F125" s="433"/>
      <c r="G125" s="433"/>
      <c r="H125" s="433"/>
      <c r="I125" s="432" t="s">
        <v>426</v>
      </c>
      <c r="J125" s="432" t="s">
        <v>426</v>
      </c>
      <c r="K125" s="440"/>
      <c r="L125" s="441"/>
      <c r="N125" s="224"/>
      <c r="O125" s="224"/>
      <c r="P125" s="225"/>
      <c r="Q125" s="225"/>
      <c r="R125" s="225"/>
      <c r="S125" s="225"/>
      <c r="T125" s="225"/>
      <c r="U125" s="225"/>
      <c r="V125" s="63"/>
      <c r="X125" s="23"/>
    </row>
    <row r="126" spans="1:28" ht="14.45" customHeight="1">
      <c r="A126" s="432"/>
      <c r="B126" s="432"/>
      <c r="C126" s="432"/>
      <c r="D126" s="432"/>
      <c r="E126" s="432"/>
      <c r="F126" s="433"/>
      <c r="G126" s="433"/>
      <c r="H126" s="433"/>
      <c r="I126" s="432"/>
      <c r="J126" s="432"/>
      <c r="K126" s="440"/>
      <c r="L126" s="441"/>
      <c r="N126" s="224"/>
      <c r="O126" s="224"/>
      <c r="P126" s="225"/>
      <c r="Q126" s="225"/>
      <c r="R126" s="225"/>
      <c r="S126" s="225"/>
      <c r="T126" s="225"/>
      <c r="U126" s="225"/>
      <c r="V126" s="63"/>
      <c r="X126" s="23"/>
    </row>
    <row r="127" spans="1:28" ht="14.45" customHeight="1">
      <c r="A127" s="432"/>
      <c r="B127" s="432"/>
      <c r="C127" s="432"/>
      <c r="D127" s="432"/>
      <c r="E127" s="432"/>
      <c r="F127" s="433"/>
      <c r="G127" s="433"/>
      <c r="H127" s="433"/>
      <c r="I127" s="432"/>
      <c r="J127" s="432"/>
      <c r="K127" s="440"/>
      <c r="L127" s="441"/>
      <c r="N127" s="224"/>
      <c r="O127" s="224"/>
      <c r="P127" s="225"/>
      <c r="Q127" s="225"/>
      <c r="R127" s="225"/>
      <c r="S127" s="225"/>
      <c r="T127" s="225"/>
      <c r="U127" s="225"/>
      <c r="V127" s="63"/>
      <c r="X127" s="23"/>
    </row>
    <row r="128" spans="1:28" ht="14.45" customHeight="1" thickBot="1">
      <c r="A128" s="432"/>
      <c r="B128" s="432"/>
      <c r="C128" s="432"/>
      <c r="D128" s="432"/>
      <c r="E128" s="432"/>
      <c r="F128" s="433"/>
      <c r="G128" s="433"/>
      <c r="H128" s="433"/>
      <c r="I128" s="432"/>
      <c r="J128" s="432"/>
      <c r="K128" s="440"/>
      <c r="L128" s="441"/>
      <c r="N128" s="224"/>
      <c r="O128" s="224"/>
      <c r="P128" s="225"/>
      <c r="Q128" s="225"/>
      <c r="R128" s="225"/>
      <c r="S128" s="225"/>
      <c r="T128" s="225"/>
      <c r="U128" s="225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5" t="s">
        <v>18</v>
      </c>
      <c r="O135" s="21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>
        <f>A152</f>
        <v>0</v>
      </c>
      <c r="B136" s="326"/>
      <c r="C136" s="326"/>
      <c r="D136" s="322">
        <f>(C136-B136+(C136&lt;B136))*24*60</f>
        <v>0</v>
      </c>
      <c r="E136" s="328"/>
      <c r="F136" s="330">
        <f>IF(E136=0,0,(F152/J118*60))</f>
        <v>0</v>
      </c>
      <c r="G136" s="320">
        <f>IF($K136=0,0,(K136*100)/(D136*$J$3/60))</f>
        <v>0</v>
      </c>
      <c r="H136" s="330">
        <f>P134+P141</f>
        <v>0</v>
      </c>
      <c r="I136" s="320">
        <f>D136-F136-P142</f>
        <v>0</v>
      </c>
      <c r="J136" s="322">
        <f>(D136-H136)/60*E136</f>
        <v>0</v>
      </c>
      <c r="K136" s="426">
        <f>F152</f>
        <v>0</v>
      </c>
      <c r="L136" s="66">
        <f>IF($K136=0,0,K136/J136)</f>
        <v>0</v>
      </c>
      <c r="N136" s="215" t="s">
        <v>19</v>
      </c>
      <c r="O136" s="21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19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0</v>
      </c>
      <c r="N137" s="215" t="s">
        <v>20</v>
      </c>
      <c r="O137" s="21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19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215" t="s">
        <v>27</v>
      </c>
      <c r="O138" s="21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19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220" t="s">
        <v>21</v>
      </c>
      <c r="O139" s="22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19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220" t="s">
        <v>39</v>
      </c>
      <c r="O140" s="22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19"/>
      <c r="X140" s="219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19"/>
      <c r="X141" s="219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19"/>
      <c r="X142" s="219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219"/>
      <c r="X143" s="219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219"/>
      <c r="W144" s="219"/>
      <c r="X144" s="219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219"/>
      <c r="W145" s="219"/>
      <c r="X145" s="219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219"/>
      <c r="W146" s="219"/>
      <c r="X146" s="219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219"/>
      <c r="W147" s="219"/>
      <c r="X147" s="219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214" t="s">
        <v>90</v>
      </c>
      <c r="K148" s="168" t="s">
        <v>91</v>
      </c>
      <c r="L148" s="354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19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0</v>
      </c>
      <c r="K149" s="168">
        <f>K136+K138+K140+K142+K144+K146</f>
        <v>0</v>
      </c>
      <c r="L149" s="355"/>
      <c r="M149" s="219"/>
      <c r="V149" s="219"/>
      <c r="W149" s="219"/>
      <c r="X149" s="219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219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219"/>
      <c r="W151" s="27"/>
      <c r="X151" s="27"/>
    </row>
    <row r="152" spans="1:27" ht="15.75" thickBot="1">
      <c r="A152" s="429"/>
      <c r="B152" s="430"/>
      <c r="C152" s="430"/>
      <c r="D152" s="430"/>
      <c r="E152" s="431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19"/>
      <c r="W152" s="219"/>
      <c r="X152" s="219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19"/>
      <c r="W153" s="219"/>
      <c r="X153" s="219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19"/>
      <c r="W154" s="219"/>
      <c r="X154" s="219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19"/>
      <c r="W155" s="219"/>
      <c r="X155" s="219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19"/>
      <c r="W156" s="219"/>
      <c r="X156" s="219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19"/>
      <c r="W157" s="219"/>
      <c r="X157" s="219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0</v>
      </c>
      <c r="L158" s="76">
        <f>SUM(L153+L153)</f>
        <v>0</v>
      </c>
      <c r="M158" s="29"/>
      <c r="V158" s="219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>
        <f>A152</f>
        <v>0</v>
      </c>
      <c r="B162" s="77">
        <f>B136</f>
        <v>0</v>
      </c>
      <c r="C162" s="77">
        <f>B162+1/24</f>
        <v>4.1666666666666664E-2</v>
      </c>
      <c r="D162" s="30"/>
      <c r="E162" s="221"/>
      <c r="F162" s="389"/>
      <c r="G162" s="390"/>
      <c r="H162" s="31"/>
      <c r="I162" s="32"/>
      <c r="J162" s="32"/>
      <c r="K162" s="83">
        <f>(J162-I162+(J162&lt;I162))*24*60</f>
        <v>0</v>
      </c>
      <c r="L162" s="391"/>
      <c r="M162" s="392"/>
      <c r="N162" s="393"/>
      <c r="O162" s="90" t="str">
        <f t="shared" ref="O162:O206" si="26">IF(H162=$V$5,$F$122,"")</f>
        <v/>
      </c>
      <c r="P162" s="22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4.1666666666666664E-2</v>
      </c>
      <c r="C163" s="78">
        <f>B163+1/24</f>
        <v>8.3333333333333329E-2</v>
      </c>
      <c r="D163" s="37"/>
      <c r="E163" s="222"/>
      <c r="F163" s="394"/>
      <c r="G163" s="395"/>
      <c r="H163" s="38"/>
      <c r="I163" s="39"/>
      <c r="J163" s="39"/>
      <c r="K163" s="231">
        <f t="shared" ref="K163:K226" si="27">(J163-I163+(J163&lt;I163))*24*60</f>
        <v>0</v>
      </c>
      <c r="L163" s="396"/>
      <c r="M163" s="397"/>
      <c r="N163" s="398"/>
      <c r="O163" s="91" t="str">
        <f t="shared" si="26"/>
        <v/>
      </c>
      <c r="P163" s="22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22"/>
      <c r="F164" s="399"/>
      <c r="G164" s="399"/>
      <c r="H164" s="38"/>
      <c r="I164" s="39"/>
      <c r="J164" s="39"/>
      <c r="K164" s="231">
        <f t="shared" si="27"/>
        <v>0</v>
      </c>
      <c r="L164" s="396"/>
      <c r="M164" s="397"/>
      <c r="N164" s="398"/>
      <c r="O164" s="91" t="str">
        <f t="shared" si="26"/>
        <v/>
      </c>
      <c r="P164" s="22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0.125</v>
      </c>
      <c r="C165" s="78">
        <f t="shared" si="37"/>
        <v>0.16666666666666666</v>
      </c>
      <c r="D165" s="37"/>
      <c r="E165" s="222"/>
      <c r="F165" s="399"/>
      <c r="G165" s="399"/>
      <c r="H165" s="38"/>
      <c r="I165" s="39"/>
      <c r="J165" s="39"/>
      <c r="K165" s="231">
        <f t="shared" si="27"/>
        <v>0</v>
      </c>
      <c r="L165" s="396"/>
      <c r="M165" s="397"/>
      <c r="N165" s="398"/>
      <c r="O165" s="91" t="str">
        <f t="shared" si="26"/>
        <v/>
      </c>
      <c r="P165" s="22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0.16666666666666666</v>
      </c>
      <c r="C166" s="78">
        <f t="shared" si="37"/>
        <v>0.20833333333333331</v>
      </c>
      <c r="D166" s="37"/>
      <c r="E166" s="222"/>
      <c r="F166" s="399"/>
      <c r="G166" s="399"/>
      <c r="H166" s="38"/>
      <c r="I166" s="39"/>
      <c r="J166" s="39"/>
      <c r="K166" s="231">
        <f t="shared" si="27"/>
        <v>0</v>
      </c>
      <c r="L166" s="396"/>
      <c r="M166" s="397"/>
      <c r="N166" s="398"/>
      <c r="O166" s="91" t="str">
        <f t="shared" si="26"/>
        <v/>
      </c>
      <c r="P166" s="22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0.20833333333333331</v>
      </c>
      <c r="C167" s="78">
        <f t="shared" si="37"/>
        <v>0.24999999999999997</v>
      </c>
      <c r="D167" s="37"/>
      <c r="E167" s="222"/>
      <c r="F167" s="399"/>
      <c r="G167" s="399"/>
      <c r="H167" s="38"/>
      <c r="I167" s="39"/>
      <c r="J167" s="39"/>
      <c r="K167" s="231">
        <f t="shared" si="27"/>
        <v>0</v>
      </c>
      <c r="L167" s="396"/>
      <c r="M167" s="397"/>
      <c r="N167" s="398"/>
      <c r="O167" s="91" t="str">
        <f t="shared" si="26"/>
        <v/>
      </c>
      <c r="P167" s="22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9"/>
      <c r="G168" s="399"/>
      <c r="H168" s="38"/>
      <c r="I168" s="39"/>
      <c r="J168" s="39"/>
      <c r="K168" s="231">
        <f t="shared" si="27"/>
        <v>0</v>
      </c>
      <c r="L168" s="396"/>
      <c r="M168" s="397"/>
      <c r="N168" s="398"/>
      <c r="O168" s="91" t="str">
        <f t="shared" si="26"/>
        <v/>
      </c>
      <c r="P168" s="22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4"/>
      <c r="G169" s="395"/>
      <c r="H169" s="38"/>
      <c r="I169" s="39"/>
      <c r="J169" s="39"/>
      <c r="K169" s="231">
        <f t="shared" si="27"/>
        <v>0</v>
      </c>
      <c r="L169" s="396"/>
      <c r="M169" s="397"/>
      <c r="N169" s="398"/>
      <c r="O169" s="91" t="str">
        <f t="shared" si="26"/>
        <v/>
      </c>
      <c r="P169" s="22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0.33333333333333331</v>
      </c>
      <c r="C170" s="78">
        <f t="shared" si="37"/>
        <v>0.375</v>
      </c>
      <c r="D170" s="37"/>
      <c r="E170" s="143"/>
      <c r="F170" s="394"/>
      <c r="G170" s="395"/>
      <c r="H170" s="38"/>
      <c r="I170" s="39"/>
      <c r="J170" s="39"/>
      <c r="K170" s="231">
        <f t="shared" si="27"/>
        <v>0</v>
      </c>
      <c r="L170" s="396"/>
      <c r="M170" s="397"/>
      <c r="N170" s="398"/>
      <c r="O170" s="91" t="str">
        <f t="shared" si="26"/>
        <v/>
      </c>
      <c r="P170" s="22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0.375</v>
      </c>
      <c r="C171" s="78">
        <f t="shared" si="37"/>
        <v>0.41666666666666669</v>
      </c>
      <c r="D171" s="37"/>
      <c r="E171" s="143"/>
      <c r="F171" s="399"/>
      <c r="G171" s="399"/>
      <c r="H171" s="38"/>
      <c r="I171" s="39"/>
      <c r="J171" s="39"/>
      <c r="K171" s="231">
        <f t="shared" si="27"/>
        <v>0</v>
      </c>
      <c r="L171" s="396"/>
      <c r="M171" s="397"/>
      <c r="N171" s="398"/>
      <c r="O171" s="91" t="str">
        <f t="shared" si="26"/>
        <v/>
      </c>
      <c r="P171" s="22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9"/>
      <c r="G172" s="399"/>
      <c r="H172" s="38"/>
      <c r="I172" s="39"/>
      <c r="J172" s="39"/>
      <c r="K172" s="231">
        <f t="shared" si="27"/>
        <v>0</v>
      </c>
      <c r="L172" s="396"/>
      <c r="M172" s="397"/>
      <c r="N172" s="398"/>
      <c r="O172" s="91" t="str">
        <f t="shared" si="26"/>
        <v/>
      </c>
      <c r="P172" s="22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0.45833333333333337</v>
      </c>
      <c r="C173" s="80">
        <f t="shared" si="37"/>
        <v>0.5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22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221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22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222"/>
      <c r="F175" s="394"/>
      <c r="G175" s="395"/>
      <c r="H175" s="38"/>
      <c r="I175" s="39"/>
      <c r="J175" s="39"/>
      <c r="K175" s="231">
        <f t="shared" si="27"/>
        <v>0</v>
      </c>
      <c r="L175" s="396"/>
      <c r="M175" s="397"/>
      <c r="N175" s="398"/>
      <c r="O175" s="91" t="str">
        <f t="shared" si="26"/>
        <v/>
      </c>
      <c r="P175" s="22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22"/>
      <c r="F176" s="399"/>
      <c r="G176" s="399"/>
      <c r="H176" s="38"/>
      <c r="I176" s="39"/>
      <c r="J176" s="39"/>
      <c r="K176" s="231">
        <f t="shared" si="27"/>
        <v>0</v>
      </c>
      <c r="L176" s="396"/>
      <c r="M176" s="397"/>
      <c r="N176" s="398"/>
      <c r="O176" s="91" t="str">
        <f t="shared" si="26"/>
        <v/>
      </c>
      <c r="P176" s="22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222"/>
      <c r="F177" s="399"/>
      <c r="G177" s="399"/>
      <c r="H177" s="38"/>
      <c r="I177" s="39"/>
      <c r="J177" s="39"/>
      <c r="K177" s="231">
        <f t="shared" si="27"/>
        <v>0</v>
      </c>
      <c r="L177" s="396"/>
      <c r="M177" s="397"/>
      <c r="N177" s="398"/>
      <c r="O177" s="91" t="str">
        <f t="shared" si="26"/>
        <v/>
      </c>
      <c r="P177" s="22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222"/>
      <c r="F178" s="399"/>
      <c r="G178" s="399"/>
      <c r="H178" s="38"/>
      <c r="I178" s="39"/>
      <c r="J178" s="39"/>
      <c r="K178" s="231">
        <f t="shared" si="27"/>
        <v>0</v>
      </c>
      <c r="L178" s="396"/>
      <c r="M178" s="397"/>
      <c r="N178" s="398"/>
      <c r="O178" s="91" t="str">
        <f t="shared" si="26"/>
        <v/>
      </c>
      <c r="P178" s="22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222"/>
      <c r="F179" s="399"/>
      <c r="G179" s="399"/>
      <c r="H179" s="38"/>
      <c r="I179" s="39"/>
      <c r="J179" s="39"/>
      <c r="K179" s="231">
        <f t="shared" si="27"/>
        <v>0</v>
      </c>
      <c r="L179" s="396"/>
      <c r="M179" s="397"/>
      <c r="N179" s="398"/>
      <c r="O179" s="91" t="str">
        <f t="shared" si="26"/>
        <v/>
      </c>
      <c r="P179" s="22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231">
        <f t="shared" si="27"/>
        <v>0</v>
      </c>
      <c r="L180" s="396"/>
      <c r="M180" s="397"/>
      <c r="N180" s="398"/>
      <c r="O180" s="91" t="str">
        <f t="shared" si="26"/>
        <v/>
      </c>
      <c r="P180" s="22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231">
        <f t="shared" si="27"/>
        <v>0</v>
      </c>
      <c r="L181" s="396"/>
      <c r="M181" s="397"/>
      <c r="N181" s="398"/>
      <c r="O181" s="91" t="str">
        <f t="shared" si="26"/>
        <v/>
      </c>
      <c r="P181" s="22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231">
        <f t="shared" si="27"/>
        <v>0</v>
      </c>
      <c r="L182" s="396"/>
      <c r="M182" s="397"/>
      <c r="N182" s="398"/>
      <c r="O182" s="91" t="str">
        <f t="shared" si="26"/>
        <v/>
      </c>
      <c r="P182" s="22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231">
        <f t="shared" si="27"/>
        <v>0</v>
      </c>
      <c r="L183" s="396"/>
      <c r="M183" s="397"/>
      <c r="N183" s="398"/>
      <c r="O183" s="91" t="str">
        <f t="shared" si="26"/>
        <v/>
      </c>
      <c r="P183" s="22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22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221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22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222"/>
      <c r="F186" s="394"/>
      <c r="G186" s="395"/>
      <c r="H186" s="38"/>
      <c r="I186" s="39"/>
      <c r="J186" s="39"/>
      <c r="K186" s="231">
        <f t="shared" si="27"/>
        <v>0</v>
      </c>
      <c r="L186" s="396"/>
      <c r="M186" s="397"/>
      <c r="N186" s="398"/>
      <c r="O186" s="91" t="str">
        <f t="shared" si="26"/>
        <v/>
      </c>
      <c r="P186" s="22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22"/>
      <c r="F187" s="399"/>
      <c r="G187" s="399"/>
      <c r="H187" s="38"/>
      <c r="I187" s="39"/>
      <c r="J187" s="39"/>
      <c r="K187" s="231">
        <f t="shared" si="27"/>
        <v>0</v>
      </c>
      <c r="L187" s="396"/>
      <c r="M187" s="397"/>
      <c r="N187" s="398"/>
      <c r="O187" s="91" t="str">
        <f t="shared" si="26"/>
        <v/>
      </c>
      <c r="P187" s="22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222"/>
      <c r="F188" s="399"/>
      <c r="G188" s="399"/>
      <c r="H188" s="38"/>
      <c r="I188" s="39"/>
      <c r="J188" s="39"/>
      <c r="K188" s="231">
        <f t="shared" si="27"/>
        <v>0</v>
      </c>
      <c r="L188" s="396"/>
      <c r="M188" s="397"/>
      <c r="N188" s="398"/>
      <c r="O188" s="91" t="str">
        <f t="shared" si="26"/>
        <v/>
      </c>
      <c r="P188" s="22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222"/>
      <c r="F189" s="399"/>
      <c r="G189" s="399"/>
      <c r="H189" s="38"/>
      <c r="I189" s="39"/>
      <c r="J189" s="39"/>
      <c r="K189" s="231">
        <f t="shared" si="27"/>
        <v>0</v>
      </c>
      <c r="L189" s="396"/>
      <c r="M189" s="397"/>
      <c r="N189" s="398"/>
      <c r="O189" s="91" t="str">
        <f t="shared" si="26"/>
        <v/>
      </c>
      <c r="P189" s="22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222"/>
      <c r="F190" s="399"/>
      <c r="G190" s="399"/>
      <c r="H190" s="38"/>
      <c r="I190" s="39"/>
      <c r="J190" s="39"/>
      <c r="K190" s="231">
        <f t="shared" si="27"/>
        <v>0</v>
      </c>
      <c r="L190" s="396"/>
      <c r="M190" s="397"/>
      <c r="N190" s="398"/>
      <c r="O190" s="91" t="str">
        <f t="shared" si="26"/>
        <v/>
      </c>
      <c r="P190" s="22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231">
        <f t="shared" si="27"/>
        <v>0</v>
      </c>
      <c r="L191" s="396"/>
      <c r="M191" s="397"/>
      <c r="N191" s="398"/>
      <c r="O191" s="91" t="str">
        <f t="shared" si="26"/>
        <v/>
      </c>
      <c r="P191" s="22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231">
        <f t="shared" si="27"/>
        <v>0</v>
      </c>
      <c r="L192" s="396"/>
      <c r="M192" s="397"/>
      <c r="N192" s="398"/>
      <c r="O192" s="91" t="str">
        <f t="shared" si="26"/>
        <v/>
      </c>
      <c r="P192" s="22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231">
        <f t="shared" si="27"/>
        <v>0</v>
      </c>
      <c r="L193" s="396"/>
      <c r="M193" s="397"/>
      <c r="N193" s="398"/>
      <c r="O193" s="91" t="str">
        <f t="shared" si="26"/>
        <v/>
      </c>
      <c r="P193" s="22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231">
        <f t="shared" si="27"/>
        <v>0</v>
      </c>
      <c r="L194" s="396"/>
      <c r="M194" s="397"/>
      <c r="N194" s="398"/>
      <c r="O194" s="91" t="str">
        <f t="shared" si="26"/>
        <v/>
      </c>
      <c r="P194" s="22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22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221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22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222"/>
      <c r="F197" s="394"/>
      <c r="G197" s="395"/>
      <c r="H197" s="38"/>
      <c r="I197" s="39"/>
      <c r="J197" s="39"/>
      <c r="K197" s="231">
        <f t="shared" si="27"/>
        <v>0</v>
      </c>
      <c r="L197" s="396"/>
      <c r="M197" s="397"/>
      <c r="N197" s="398"/>
      <c r="O197" s="91" t="str">
        <f t="shared" si="26"/>
        <v/>
      </c>
      <c r="P197" s="22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22"/>
      <c r="F198" s="399"/>
      <c r="G198" s="399"/>
      <c r="H198" s="38"/>
      <c r="I198" s="39"/>
      <c r="J198" s="39"/>
      <c r="K198" s="231">
        <f t="shared" si="27"/>
        <v>0</v>
      </c>
      <c r="L198" s="396"/>
      <c r="M198" s="397"/>
      <c r="N198" s="398"/>
      <c r="O198" s="91" t="str">
        <f t="shared" si="26"/>
        <v/>
      </c>
      <c r="P198" s="22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222"/>
      <c r="F199" s="399"/>
      <c r="G199" s="399"/>
      <c r="H199" s="38"/>
      <c r="I199" s="39"/>
      <c r="J199" s="39"/>
      <c r="K199" s="231">
        <f t="shared" si="27"/>
        <v>0</v>
      </c>
      <c r="L199" s="396"/>
      <c r="M199" s="397"/>
      <c r="N199" s="398"/>
      <c r="O199" s="91" t="str">
        <f t="shared" si="26"/>
        <v/>
      </c>
      <c r="P199" s="22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222"/>
      <c r="F200" s="399"/>
      <c r="G200" s="399"/>
      <c r="H200" s="38"/>
      <c r="I200" s="39"/>
      <c r="J200" s="39"/>
      <c r="K200" s="231">
        <f t="shared" si="27"/>
        <v>0</v>
      </c>
      <c r="L200" s="396"/>
      <c r="M200" s="397"/>
      <c r="N200" s="398"/>
      <c r="O200" s="91" t="str">
        <f t="shared" si="26"/>
        <v/>
      </c>
      <c r="P200" s="22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222"/>
      <c r="F201" s="399"/>
      <c r="G201" s="399"/>
      <c r="H201" s="38"/>
      <c r="I201" s="39"/>
      <c r="J201" s="39"/>
      <c r="K201" s="231">
        <f t="shared" si="27"/>
        <v>0</v>
      </c>
      <c r="L201" s="396"/>
      <c r="M201" s="397"/>
      <c r="N201" s="398"/>
      <c r="O201" s="91" t="str">
        <f t="shared" si="26"/>
        <v/>
      </c>
      <c r="P201" s="22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231">
        <f t="shared" si="27"/>
        <v>0</v>
      </c>
      <c r="L202" s="396"/>
      <c r="M202" s="397"/>
      <c r="N202" s="398"/>
      <c r="O202" s="91" t="str">
        <f t="shared" si="26"/>
        <v/>
      </c>
      <c r="P202" s="22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231">
        <f t="shared" si="27"/>
        <v>0</v>
      </c>
      <c r="L203" s="396"/>
      <c r="M203" s="397"/>
      <c r="N203" s="398"/>
      <c r="O203" s="91" t="str">
        <f t="shared" si="26"/>
        <v/>
      </c>
      <c r="P203" s="22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231">
        <f t="shared" si="27"/>
        <v>0</v>
      </c>
      <c r="L204" s="396"/>
      <c r="M204" s="397"/>
      <c r="N204" s="398"/>
      <c r="O204" s="91" t="str">
        <f t="shared" si="26"/>
        <v/>
      </c>
      <c r="P204" s="22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231">
        <f t="shared" si="27"/>
        <v>0</v>
      </c>
      <c r="L205" s="396"/>
      <c r="M205" s="397"/>
      <c r="N205" s="398"/>
      <c r="O205" s="91" t="str">
        <f t="shared" si="26"/>
        <v/>
      </c>
      <c r="P205" s="22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223" t="str">
        <f t="shared" si="26"/>
        <v/>
      </c>
      <c r="P206" s="22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22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22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22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22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22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22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22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22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22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22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22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22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22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22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22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22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22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22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22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22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22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22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59" priority="9" stopIfTrue="1">
      <formula>LEN(TRIM(A37))=0</formula>
    </cfRule>
  </conditionalFormatting>
  <conditionalFormatting sqref="A152:F157">
    <cfRule type="containsBlanks" dxfId="158" priority="6" stopIfTrue="1">
      <formula>LEN(TRIM(A152))=0</formula>
    </cfRule>
  </conditionalFormatting>
  <conditionalFormatting sqref="B21:C32">
    <cfRule type="containsBlanks" dxfId="157" priority="10" stopIfTrue="1">
      <formula>LEN(TRIM(B21))=0</formula>
    </cfRule>
  </conditionalFormatting>
  <conditionalFormatting sqref="B136:C147">
    <cfRule type="containsBlanks" dxfId="156" priority="25" stopIfTrue="1">
      <formula>LEN(TRIM(B136))=0</formula>
    </cfRule>
  </conditionalFormatting>
  <conditionalFormatting sqref="D54:F55 H54:J55 D56:J58">
    <cfRule type="containsBlanks" dxfId="155" priority="31" stopIfTrue="1">
      <formula>LEN(TRIM(D54))=0</formula>
    </cfRule>
  </conditionalFormatting>
  <conditionalFormatting sqref="D169:F170">
    <cfRule type="containsBlanks" dxfId="154" priority="23" stopIfTrue="1">
      <formula>LEN(TRIM(D169))=0</formula>
    </cfRule>
  </conditionalFormatting>
  <conditionalFormatting sqref="D59:G65 D66:F67 D68:J69">
    <cfRule type="containsBlanks" dxfId="153" priority="30" stopIfTrue="1">
      <formula>LEN(TRIM(D59))=0</formula>
    </cfRule>
  </conditionalFormatting>
  <conditionalFormatting sqref="D70:G76 D77:F78 D79:J80">
    <cfRule type="containsBlanks" dxfId="152" priority="29" stopIfTrue="1">
      <formula>LEN(TRIM(D70))=0</formula>
    </cfRule>
  </conditionalFormatting>
  <conditionalFormatting sqref="D81:G87 D88:F89 D90:J91">
    <cfRule type="containsBlanks" dxfId="151" priority="28" stopIfTrue="1">
      <formula>LEN(TRIM(D81))=0</formula>
    </cfRule>
  </conditionalFormatting>
  <conditionalFormatting sqref="D162:G168">
    <cfRule type="containsBlanks" dxfId="150" priority="5" stopIfTrue="1">
      <formula>LEN(TRIM(D162))=0</formula>
    </cfRule>
  </conditionalFormatting>
  <conditionalFormatting sqref="D171:G180 D181:F182">
    <cfRule type="containsBlanks" dxfId="149" priority="22" stopIfTrue="1">
      <formula>LEN(TRIM(D171))=0</formula>
    </cfRule>
  </conditionalFormatting>
  <conditionalFormatting sqref="D183:G191 D192:F193">
    <cfRule type="containsBlanks" dxfId="148" priority="21" stopIfTrue="1">
      <formula>LEN(TRIM(D183))=0</formula>
    </cfRule>
  </conditionalFormatting>
  <conditionalFormatting sqref="D194:G202 D203:F204 D205:J206">
    <cfRule type="containsBlanks" dxfId="147" priority="20" stopIfTrue="1">
      <formula>LEN(TRIM(D194))=0</formula>
    </cfRule>
  </conditionalFormatting>
  <conditionalFormatting sqref="D47:J53">
    <cfRule type="containsBlanks" dxfId="146" priority="8" stopIfTrue="1">
      <formula>LEN(TRIM(D47))=0</formula>
    </cfRule>
  </conditionalFormatting>
  <conditionalFormatting sqref="E21:E32">
    <cfRule type="containsBlanks" dxfId="145" priority="32" stopIfTrue="1">
      <formula>LEN(TRIM(E21))=0</formula>
    </cfRule>
  </conditionalFormatting>
  <conditionalFormatting sqref="E136:E147">
    <cfRule type="containsBlanks" dxfId="144" priority="24" stopIfTrue="1">
      <formula>LEN(TRIM(E136))=0</formula>
    </cfRule>
  </conditionalFormatting>
  <conditionalFormatting sqref="F5:H13">
    <cfRule type="containsBlanks" dxfId="143" priority="12" stopIfTrue="1">
      <formula>LEN(TRIM(F5))=0</formula>
    </cfRule>
  </conditionalFormatting>
  <conditionalFormatting sqref="F120:H128">
    <cfRule type="containsBlanks" dxfId="142" priority="2" stopIfTrue="1">
      <formula>LEN(TRIM(F120))=0</formula>
    </cfRule>
  </conditionalFormatting>
  <conditionalFormatting sqref="G38:G42">
    <cfRule type="containsBlanks" dxfId="141" priority="13" stopIfTrue="1">
      <formula>LEN(TRIM(G38))=0</formula>
    </cfRule>
  </conditionalFormatting>
  <conditionalFormatting sqref="H59:J67">
    <cfRule type="containsBlanks" dxfId="140" priority="16" stopIfTrue="1">
      <formula>LEN(TRIM(H59))=0</formula>
    </cfRule>
  </conditionalFormatting>
  <conditionalFormatting sqref="H70:J78">
    <cfRule type="containsBlanks" dxfId="139" priority="15" stopIfTrue="1">
      <formula>LEN(TRIM(H70))=0</formula>
    </cfRule>
  </conditionalFormatting>
  <conditionalFormatting sqref="H81:J89">
    <cfRule type="containsBlanks" dxfId="138" priority="14" stopIfTrue="1">
      <formula>LEN(TRIM(H81))=0</formula>
    </cfRule>
  </conditionalFormatting>
  <conditionalFormatting sqref="H162:J204">
    <cfRule type="containsBlanks" dxfId="137" priority="3" stopIfTrue="1">
      <formula>LEN(TRIM(H162))=0</formula>
    </cfRule>
  </conditionalFormatting>
  <conditionalFormatting sqref="K5:L9 K10:K13">
    <cfRule type="containsBlanks" dxfId="136" priority="11" stopIfTrue="1">
      <formula>LEN(TRIM(K5))=0</formula>
    </cfRule>
  </conditionalFormatting>
  <conditionalFormatting sqref="K120:L124 K125:K128">
    <cfRule type="containsBlanks" dxfId="135" priority="1" stopIfTrue="1">
      <formula>LEN(TRIM(K120))=0</formula>
    </cfRule>
  </conditionalFormatting>
  <conditionalFormatting sqref="L47:L91">
    <cfRule type="containsBlanks" dxfId="134" priority="7" stopIfTrue="1">
      <formula>LEN(TRIM(L47))=0</formula>
    </cfRule>
  </conditionalFormatting>
  <conditionalFormatting sqref="L162:L206">
    <cfRule type="containsBlanks" dxfId="133" priority="4" stopIfTrue="1">
      <formula>LEN(TRIM(L162))=0</formula>
    </cfRule>
  </conditionalFormatting>
  <conditionalFormatting sqref="O163:O228">
    <cfRule type="containsBlanks" dxfId="132" priority="17" stopIfTrue="1">
      <formula>LEN(TRIM(O163))=0</formula>
    </cfRule>
  </conditionalFormatting>
  <conditionalFormatting sqref="O47:Q51 O52:O113">
    <cfRule type="containsBlanks" dxfId="131" priority="27" stopIfTrue="1">
      <formula>LEN(TRIM(O47))=0</formula>
    </cfRule>
  </conditionalFormatting>
  <conditionalFormatting sqref="O162:Q162">
    <cfRule type="containsBlanks" dxfId="130" priority="19" stopIfTrue="1">
      <formula>LEN(TRIM(O162))=0</formula>
    </cfRule>
  </conditionalFormatting>
  <conditionalFormatting sqref="P52:Q91">
    <cfRule type="containsBlanks" dxfId="129" priority="26" stopIfTrue="1">
      <formula>LEN(TRIM(P52))=0</formula>
    </cfRule>
  </conditionalFormatting>
  <conditionalFormatting sqref="P163:Q206">
    <cfRule type="containsBlanks" dxfId="128" priority="18" stopIfTrue="1">
      <formula>LEN(TRIM(P163))=0</formula>
    </cfRule>
  </conditionalFormatting>
  <dataValidations count="3">
    <dataValidation type="list" showInputMessage="1" showErrorMessage="1" sqref="H47:H49 H162:H164" xr:uid="{E6071917-2CD7-4305-9F60-71F9CEA9F4D5}">
      <formula1>$V$3:$V$13</formula1>
    </dataValidation>
    <dataValidation type="list" showInputMessage="1" showErrorMessage="1" sqref="H68:H69 H79:H80 H90:H91 H101:H102 H112:H113 H216:H217 H227:H228 H205:H206 H183:H184 H194:H195" xr:uid="{226B38D5-ED84-4D5E-A442-70AC0F8C875F}">
      <formula1>$V$3:$V$5</formula1>
    </dataValidation>
    <dataValidation type="list" showInputMessage="1" showErrorMessage="1" sqref="H218:H226 H185:H193 H50:H67 H196:H204 H103:H111 H81:H89 H70:H78 H92:H100 H207:H215 H165:H182" xr:uid="{FE0DAEF8-2CCA-4696-A57A-11D83DE12A45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2EDB-428D-48EE-987F-B11946B329B9}">
  <sheetPr codeName="Лист28">
    <outlinePr summaryBelow="0"/>
    <pageSetUpPr fitToPage="1"/>
  </sheetPr>
  <dimension ref="A1:AB229"/>
  <sheetViews>
    <sheetView topLeftCell="A90" zoomScale="70" zoomScaleNormal="70" workbookViewId="0">
      <selection activeCell="A124" sqref="A124:E12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10"/>
      <c r="S1" s="210"/>
      <c r="T1" s="210"/>
      <c r="U1" s="210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11"/>
      <c r="S2" s="211"/>
      <c r="T2" s="211"/>
      <c r="U2" s="211"/>
    </row>
    <row r="3" spans="1:24" ht="18">
      <c r="A3" s="444" t="s">
        <v>89</v>
      </c>
      <c r="B3" s="445"/>
      <c r="C3" s="445"/>
      <c r="D3" s="445"/>
      <c r="E3" s="446"/>
      <c r="F3" s="226" t="s">
        <v>69</v>
      </c>
      <c r="G3" s="227">
        <f>SUM(J21:J32)+SUM(J136:J147)</f>
        <v>0</v>
      </c>
      <c r="H3" s="227">
        <f>SUM(K21:K32)+SUM(K136:K147)</f>
        <v>0</v>
      </c>
      <c r="I3" s="228" t="s">
        <v>56</v>
      </c>
      <c r="J3" s="229">
        <v>6000</v>
      </c>
      <c r="K3" s="230" t="s">
        <v>63</v>
      </c>
      <c r="L3" s="230">
        <v>720</v>
      </c>
      <c r="V3" s="63" t="s">
        <v>45</v>
      </c>
    </row>
    <row r="4" spans="1:24" ht="20.25" customHeight="1">
      <c r="A4" s="434" t="s">
        <v>8</v>
      </c>
      <c r="B4" s="434"/>
      <c r="C4" s="434"/>
      <c r="D4" s="434"/>
      <c r="E4" s="434"/>
      <c r="F4" s="434" t="s">
        <v>34</v>
      </c>
      <c r="G4" s="434"/>
      <c r="H4" s="434"/>
      <c r="I4" s="434" t="s">
        <v>9</v>
      </c>
      <c r="J4" s="434"/>
      <c r="K4" s="434" t="s">
        <v>16</v>
      </c>
      <c r="L4" s="434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4.25">
      <c r="A5" s="435" t="s">
        <v>71</v>
      </c>
      <c r="B5" s="436"/>
      <c r="C5" s="436"/>
      <c r="D5" s="436"/>
      <c r="E5" s="436"/>
      <c r="F5" s="433"/>
      <c r="G5" s="433"/>
      <c r="H5" s="433"/>
      <c r="I5" s="432" t="s">
        <v>421</v>
      </c>
      <c r="J5" s="432" t="s">
        <v>421</v>
      </c>
      <c r="K5" s="433"/>
      <c r="L5" s="433"/>
      <c r="N5" s="275"/>
      <c r="O5" s="277" t="s">
        <v>29</v>
      </c>
      <c r="P5" s="278"/>
      <c r="Q5" s="278"/>
      <c r="R5" s="212"/>
      <c r="S5" s="212"/>
      <c r="T5" s="212"/>
      <c r="U5" s="212"/>
      <c r="V5" s="63" t="s">
        <v>46</v>
      </c>
      <c r="X5" s="23"/>
    </row>
    <row r="6" spans="1:24" ht="14.25">
      <c r="A6" s="435" t="s">
        <v>7</v>
      </c>
      <c r="B6" s="436"/>
      <c r="C6" s="436"/>
      <c r="D6" s="436"/>
      <c r="E6" s="442"/>
      <c r="F6" s="433"/>
      <c r="G6" s="433"/>
      <c r="H6" s="433"/>
      <c r="I6" s="432" t="s">
        <v>422</v>
      </c>
      <c r="J6" s="432" t="s">
        <v>422</v>
      </c>
      <c r="K6" s="433"/>
      <c r="L6" s="433"/>
      <c r="N6" s="276"/>
      <c r="O6" s="279"/>
      <c r="P6" s="280"/>
      <c r="Q6" s="280"/>
      <c r="R6" s="213"/>
      <c r="S6" s="213"/>
      <c r="T6" s="213"/>
      <c r="U6" s="213"/>
      <c r="V6" s="63" t="s">
        <v>52</v>
      </c>
      <c r="X6" s="23"/>
    </row>
    <row r="7" spans="1:24" ht="16.5" customHeight="1">
      <c r="A7" s="432" t="s">
        <v>55</v>
      </c>
      <c r="B7" s="432"/>
      <c r="C7" s="432"/>
      <c r="D7" s="432"/>
      <c r="E7" s="443"/>
      <c r="F7" s="433"/>
      <c r="G7" s="433"/>
      <c r="H7" s="433"/>
      <c r="I7" s="432" t="s">
        <v>423</v>
      </c>
      <c r="J7" s="432" t="s">
        <v>423</v>
      </c>
      <c r="K7" s="433"/>
      <c r="L7" s="433"/>
      <c r="N7" s="294"/>
      <c r="O7" s="277" t="s">
        <v>30</v>
      </c>
      <c r="P7" s="278"/>
      <c r="Q7" s="296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2"/>
      <c r="B8" s="432"/>
      <c r="C8" s="432"/>
      <c r="D8" s="432"/>
      <c r="E8" s="432"/>
      <c r="F8" s="433"/>
      <c r="G8" s="433"/>
      <c r="H8" s="433"/>
      <c r="I8" s="432" t="s">
        <v>424</v>
      </c>
      <c r="J8" s="432" t="s">
        <v>424</v>
      </c>
      <c r="K8" s="433"/>
      <c r="L8" s="433"/>
      <c r="N8" s="295"/>
      <c r="O8" s="297"/>
      <c r="P8" s="298"/>
      <c r="Q8" s="299"/>
      <c r="R8" s="218"/>
      <c r="S8" s="218"/>
      <c r="T8" s="218"/>
      <c r="U8" s="218"/>
      <c r="V8" s="63" t="s">
        <v>49</v>
      </c>
      <c r="X8" s="23"/>
    </row>
    <row r="9" spans="1:24" ht="14.25">
      <c r="A9" s="432"/>
      <c r="B9" s="432"/>
      <c r="C9" s="432"/>
      <c r="D9" s="432"/>
      <c r="E9" s="432"/>
      <c r="F9" s="433"/>
      <c r="G9" s="433"/>
      <c r="H9" s="433"/>
      <c r="I9" s="432" t="s">
        <v>425</v>
      </c>
      <c r="J9" s="432" t="s">
        <v>425</v>
      </c>
      <c r="K9" s="433"/>
      <c r="L9" s="433"/>
      <c r="N9" s="293"/>
      <c r="O9" s="293"/>
      <c r="P9" s="303"/>
      <c r="Q9" s="303"/>
      <c r="R9" s="219"/>
      <c r="S9" s="219"/>
      <c r="T9" s="219"/>
      <c r="U9" s="219"/>
      <c r="V9" s="63" t="s">
        <v>50</v>
      </c>
      <c r="X9" s="23"/>
    </row>
    <row r="10" spans="1:24" ht="14.25">
      <c r="A10" s="432"/>
      <c r="B10" s="432"/>
      <c r="C10" s="432"/>
      <c r="D10" s="432"/>
      <c r="E10" s="432"/>
      <c r="F10" s="433"/>
      <c r="G10" s="433"/>
      <c r="H10" s="433"/>
      <c r="I10" s="432" t="s">
        <v>426</v>
      </c>
      <c r="J10" s="432" t="s">
        <v>426</v>
      </c>
      <c r="K10" s="440"/>
      <c r="L10" s="441"/>
      <c r="N10" s="216"/>
      <c r="O10" s="216"/>
      <c r="P10" s="219"/>
      <c r="Q10" s="219"/>
      <c r="R10" s="219"/>
      <c r="S10" s="219"/>
      <c r="T10" s="219"/>
      <c r="U10" s="219"/>
      <c r="V10" s="63"/>
      <c r="X10" s="23"/>
    </row>
    <row r="11" spans="1:24" ht="14.25">
      <c r="A11" s="432"/>
      <c r="B11" s="432"/>
      <c r="C11" s="432"/>
      <c r="D11" s="432"/>
      <c r="E11" s="432"/>
      <c r="F11" s="433"/>
      <c r="G11" s="433"/>
      <c r="H11" s="433"/>
      <c r="I11" s="432"/>
      <c r="J11" s="432"/>
      <c r="K11" s="440"/>
      <c r="L11" s="441"/>
      <c r="N11" s="216"/>
      <c r="O11" s="216"/>
      <c r="P11" s="219"/>
      <c r="Q11" s="219"/>
      <c r="R11" s="219"/>
      <c r="S11" s="219"/>
      <c r="T11" s="219"/>
      <c r="U11" s="219"/>
      <c r="V11" s="63"/>
      <c r="X11" s="23"/>
    </row>
    <row r="12" spans="1:24" ht="14.25">
      <c r="A12" s="432"/>
      <c r="B12" s="432"/>
      <c r="C12" s="432"/>
      <c r="D12" s="432"/>
      <c r="E12" s="432"/>
      <c r="F12" s="433"/>
      <c r="G12" s="433"/>
      <c r="H12" s="433"/>
      <c r="I12" s="432"/>
      <c r="J12" s="432"/>
      <c r="K12" s="440"/>
      <c r="L12" s="441"/>
      <c r="N12" s="216"/>
      <c r="O12" s="216"/>
      <c r="P12" s="219"/>
      <c r="Q12" s="219"/>
      <c r="R12" s="219"/>
      <c r="S12" s="219"/>
      <c r="T12" s="219"/>
      <c r="U12" s="219"/>
      <c r="V12" s="63"/>
      <c r="X12" s="23"/>
    </row>
    <row r="13" spans="1:24" ht="14.25">
      <c r="A13" s="432"/>
      <c r="B13" s="432"/>
      <c r="C13" s="432"/>
      <c r="D13" s="432"/>
      <c r="E13" s="432"/>
      <c r="F13" s="433"/>
      <c r="G13" s="433"/>
      <c r="H13" s="433"/>
      <c r="I13" s="432"/>
      <c r="J13" s="432"/>
      <c r="K13" s="440"/>
      <c r="L13" s="441"/>
      <c r="N13" s="216"/>
      <c r="O13" s="216"/>
      <c r="P13" s="219"/>
      <c r="Q13" s="219"/>
      <c r="R13" s="219"/>
      <c r="S13" s="219"/>
      <c r="T13" s="219"/>
      <c r="U13" s="219"/>
      <c r="V13" s="63"/>
      <c r="X13" s="23"/>
    </row>
    <row r="14" spans="1:24" ht="18.75" customHeight="1" thickBot="1">
      <c r="A14" s="437" t="s">
        <v>33</v>
      </c>
      <c r="B14" s="438"/>
      <c r="C14" s="438"/>
      <c r="D14" s="438"/>
      <c r="E14" s="438"/>
      <c r="F14" s="438"/>
      <c r="G14" s="438"/>
      <c r="H14" s="438"/>
      <c r="I14" s="438"/>
      <c r="J14" s="438"/>
      <c r="K14" s="438"/>
      <c r="L14" s="439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19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5" t="s">
        <v>18</v>
      </c>
      <c r="O20" s="21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19"/>
    </row>
    <row r="21" spans="1:24" ht="17.25" customHeight="1">
      <c r="A21" s="307">
        <f>A37</f>
        <v>0</v>
      </c>
      <c r="B21" s="326"/>
      <c r="C21" s="326"/>
      <c r="D21" s="322">
        <f>(C21-B21+(C21&lt;B21))*24*60</f>
        <v>0</v>
      </c>
      <c r="E21" s="328"/>
      <c r="F21" s="330">
        <f>IF(E21=0,0,(F37/J3*60))</f>
        <v>0</v>
      </c>
      <c r="G21" s="320">
        <f>IF($K21=0,0,(K21*100)/(D21*$J$3/60))</f>
        <v>0</v>
      </c>
      <c r="H21" s="330">
        <f>P19+P26</f>
        <v>0</v>
      </c>
      <c r="I21" s="320">
        <f>D21-F21-P27</f>
        <v>0</v>
      </c>
      <c r="J21" s="322">
        <f>(D21-H21)/60*E21</f>
        <v>0</v>
      </c>
      <c r="K21" s="324">
        <f>F37</f>
        <v>0</v>
      </c>
      <c r="L21" s="66">
        <f>IF($K21=0,0,K21/J21)</f>
        <v>0</v>
      </c>
      <c r="N21" s="215" t="s">
        <v>19</v>
      </c>
      <c r="O21" s="21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19"/>
      <c r="X21" s="219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0</v>
      </c>
      <c r="N22" s="215" t="s">
        <v>20</v>
      </c>
      <c r="O22" s="21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19"/>
      <c r="X22" s="219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215" t="s">
        <v>27</v>
      </c>
      <c r="O23" s="21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19"/>
      <c r="X23" s="219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220" t="s">
        <v>21</v>
      </c>
      <c r="O24" s="22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19"/>
      <c r="X24" s="219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220" t="s">
        <v>39</v>
      </c>
      <c r="O25" s="22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19"/>
      <c r="X25" s="219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19"/>
      <c r="X26" s="219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19"/>
      <c r="X27" s="219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219"/>
      <c r="X28" s="219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219"/>
      <c r="W29" s="219"/>
      <c r="X29" s="219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219"/>
      <c r="W30" s="219"/>
      <c r="X30" s="219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219"/>
      <c r="W31" s="219"/>
      <c r="X31" s="219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219"/>
      <c r="W32" s="219"/>
      <c r="X32" s="219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214" t="s">
        <v>90</v>
      </c>
      <c r="K33" s="168" t="s">
        <v>91</v>
      </c>
      <c r="L33" s="354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19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0</v>
      </c>
      <c r="K34" s="168">
        <f>K21+K23+K25+K27+K29+K31</f>
        <v>0</v>
      </c>
      <c r="L34" s="355"/>
      <c r="M34" s="219"/>
      <c r="V34" s="219"/>
      <c r="W34" s="219"/>
      <c r="X34" s="219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219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219"/>
      <c r="W36" s="27"/>
      <c r="X36" s="27"/>
    </row>
    <row r="37" spans="1:28" ht="15.75" thickBot="1">
      <c r="A37" s="351"/>
      <c r="B37" s="352"/>
      <c r="C37" s="352"/>
      <c r="D37" s="352"/>
      <c r="E37" s="353"/>
      <c r="F37" s="15"/>
      <c r="G37" s="146"/>
      <c r="H37" s="1"/>
      <c r="I37" s="2"/>
      <c r="J37" s="3"/>
      <c r="K37" s="67">
        <f>G37</f>
        <v>0</v>
      </c>
      <c r="L37" s="16"/>
      <c r="M37" s="28"/>
      <c r="V37" s="219"/>
      <c r="W37" s="219"/>
      <c r="X37" s="219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19"/>
      <c r="W38" s="219"/>
      <c r="X38" s="219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19"/>
      <c r="W39" s="219"/>
      <c r="X39" s="219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19"/>
      <c r="W40" s="219"/>
      <c r="X40" s="219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19"/>
      <c r="W41" s="219"/>
      <c r="X41" s="219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19"/>
      <c r="W42" s="219"/>
      <c r="X42" s="219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0</v>
      </c>
      <c r="L43" s="76">
        <f>SUM(L38+L38)</f>
        <v>0</v>
      </c>
      <c r="M43" s="29"/>
      <c r="V43" s="219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>
        <f>A37</f>
        <v>0</v>
      </c>
      <c r="B47" s="77">
        <f>B21</f>
        <v>0</v>
      </c>
      <c r="C47" s="77">
        <f>B47+1/24</f>
        <v>4.1666666666666664E-2</v>
      </c>
      <c r="D47" s="30"/>
      <c r="E47" s="221"/>
      <c r="F47" s="389"/>
      <c r="G47" s="390"/>
      <c r="H47" s="31"/>
      <c r="I47" s="32"/>
      <c r="J47" s="32"/>
      <c r="K47" s="83">
        <f>(J47-I47+(J47&lt;I47))*24*60</f>
        <v>0</v>
      </c>
      <c r="L47" s="391"/>
      <c r="M47" s="392"/>
      <c r="N47" s="393"/>
      <c r="O47" s="90" t="str">
        <f t="shared" ref="O47:O110" si="3">IF(H47=$V$5,$F$7,"")</f>
        <v/>
      </c>
      <c r="P47" s="22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4.1666666666666664E-2</v>
      </c>
      <c r="C48" s="78">
        <f>B48+1/24</f>
        <v>8.3333333333333329E-2</v>
      </c>
      <c r="D48" s="37"/>
      <c r="E48" s="222"/>
      <c r="F48" s="394"/>
      <c r="G48" s="395"/>
      <c r="H48" s="38"/>
      <c r="I48" s="39"/>
      <c r="J48" s="39"/>
      <c r="K48" s="231">
        <f t="shared" ref="K48:K111" si="4">(J48-I48+(J48&lt;I48))*24*60</f>
        <v>0</v>
      </c>
      <c r="L48" s="396"/>
      <c r="M48" s="397"/>
      <c r="N48" s="398"/>
      <c r="O48" s="91" t="str">
        <f t="shared" si="3"/>
        <v/>
      </c>
      <c r="P48" s="22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22"/>
      <c r="F49" s="399"/>
      <c r="G49" s="399"/>
      <c r="H49" s="38"/>
      <c r="I49" s="39"/>
      <c r="J49" s="39"/>
      <c r="K49" s="231">
        <f t="shared" si="4"/>
        <v>0</v>
      </c>
      <c r="L49" s="396"/>
      <c r="M49" s="397"/>
      <c r="N49" s="398"/>
      <c r="O49" s="91" t="str">
        <f t="shared" si="3"/>
        <v/>
      </c>
      <c r="P49" s="22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0.125</v>
      </c>
      <c r="C50" s="78">
        <f t="shared" si="14"/>
        <v>0.16666666666666666</v>
      </c>
      <c r="D50" s="37"/>
      <c r="E50" s="222"/>
      <c r="F50" s="399"/>
      <c r="G50" s="399"/>
      <c r="H50" s="38"/>
      <c r="I50" s="39"/>
      <c r="J50" s="39"/>
      <c r="K50" s="231">
        <f t="shared" si="4"/>
        <v>0</v>
      </c>
      <c r="L50" s="396"/>
      <c r="M50" s="397"/>
      <c r="N50" s="398"/>
      <c r="O50" s="91" t="str">
        <f t="shared" si="3"/>
        <v/>
      </c>
      <c r="P50" s="22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0.16666666666666666</v>
      </c>
      <c r="C51" s="78">
        <f t="shared" si="14"/>
        <v>0.20833333333333331</v>
      </c>
      <c r="D51" s="37"/>
      <c r="E51" s="222"/>
      <c r="F51" s="399"/>
      <c r="G51" s="399"/>
      <c r="H51" s="38"/>
      <c r="I51" s="39"/>
      <c r="J51" s="39"/>
      <c r="K51" s="231">
        <f t="shared" si="4"/>
        <v>0</v>
      </c>
      <c r="L51" s="396"/>
      <c r="M51" s="397"/>
      <c r="N51" s="398"/>
      <c r="O51" s="91" t="str">
        <f t="shared" si="3"/>
        <v/>
      </c>
      <c r="P51" s="22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0.20833333333333331</v>
      </c>
      <c r="C52" s="78">
        <f t="shared" si="14"/>
        <v>0.24999999999999997</v>
      </c>
      <c r="D52" s="37"/>
      <c r="E52" s="222"/>
      <c r="F52" s="399"/>
      <c r="G52" s="399"/>
      <c r="H52" s="38"/>
      <c r="I52" s="39"/>
      <c r="J52" s="39"/>
      <c r="K52" s="231">
        <f t="shared" si="4"/>
        <v>0</v>
      </c>
      <c r="L52" s="396"/>
      <c r="M52" s="397"/>
      <c r="N52" s="398"/>
      <c r="O52" s="91" t="str">
        <f t="shared" si="3"/>
        <v/>
      </c>
      <c r="P52" s="22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9"/>
      <c r="G53" s="399"/>
      <c r="H53" s="38"/>
      <c r="I53" s="39"/>
      <c r="J53" s="39"/>
      <c r="K53" s="231">
        <f t="shared" si="4"/>
        <v>0</v>
      </c>
      <c r="L53" s="396"/>
      <c r="M53" s="397"/>
      <c r="N53" s="398"/>
      <c r="O53" s="91" t="str">
        <f t="shared" si="3"/>
        <v/>
      </c>
      <c r="P53" s="22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4"/>
      <c r="G54" s="395"/>
      <c r="H54" s="38"/>
      <c r="I54" s="39"/>
      <c r="J54" s="39"/>
      <c r="K54" s="231">
        <f t="shared" si="4"/>
        <v>0</v>
      </c>
      <c r="L54" s="396"/>
      <c r="M54" s="397"/>
      <c r="N54" s="398"/>
      <c r="O54" s="91" t="str">
        <f t="shared" si="3"/>
        <v/>
      </c>
      <c r="P54" s="22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0.33333333333333331</v>
      </c>
      <c r="C55" s="78">
        <f t="shared" si="14"/>
        <v>0.375</v>
      </c>
      <c r="D55" s="37"/>
      <c r="E55" s="143"/>
      <c r="F55" s="394"/>
      <c r="G55" s="395"/>
      <c r="H55" s="38"/>
      <c r="I55" s="39"/>
      <c r="J55" s="39"/>
      <c r="K55" s="231">
        <f t="shared" si="4"/>
        <v>0</v>
      </c>
      <c r="L55" s="396"/>
      <c r="M55" s="397"/>
      <c r="N55" s="398"/>
      <c r="O55" s="91" t="str">
        <f t="shared" si="3"/>
        <v/>
      </c>
      <c r="P55" s="22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0.375</v>
      </c>
      <c r="C56" s="78">
        <f t="shared" si="14"/>
        <v>0.41666666666666669</v>
      </c>
      <c r="D56" s="37"/>
      <c r="E56" s="143"/>
      <c r="F56" s="399"/>
      <c r="G56" s="399"/>
      <c r="H56" s="38"/>
      <c r="I56" s="39"/>
      <c r="J56" s="39"/>
      <c r="K56" s="231">
        <f t="shared" si="4"/>
        <v>0</v>
      </c>
      <c r="L56" s="396"/>
      <c r="M56" s="397"/>
      <c r="N56" s="398"/>
      <c r="O56" s="91" t="str">
        <f t="shared" si="3"/>
        <v/>
      </c>
      <c r="P56" s="22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9"/>
      <c r="G57" s="399"/>
      <c r="H57" s="38"/>
      <c r="I57" s="39"/>
      <c r="J57" s="39"/>
      <c r="K57" s="231">
        <f t="shared" si="4"/>
        <v>0</v>
      </c>
      <c r="L57" s="396"/>
      <c r="M57" s="397"/>
      <c r="N57" s="398"/>
      <c r="O57" s="91" t="str">
        <f t="shared" si="3"/>
        <v/>
      </c>
      <c r="P57" s="22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0.45833333333333337</v>
      </c>
      <c r="C58" s="80">
        <f t="shared" si="14"/>
        <v>0.5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222" t="str">
        <f t="shared" si="3"/>
        <v/>
      </c>
      <c r="P58" s="22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221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22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222"/>
      <c r="F60" s="394"/>
      <c r="G60" s="395"/>
      <c r="H60" s="38"/>
      <c r="I60" s="39"/>
      <c r="J60" s="39"/>
      <c r="K60" s="231">
        <f t="shared" si="4"/>
        <v>0</v>
      </c>
      <c r="L60" s="396"/>
      <c r="M60" s="397"/>
      <c r="N60" s="398"/>
      <c r="O60" s="91" t="str">
        <f t="shared" si="3"/>
        <v/>
      </c>
      <c r="P60" s="22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22"/>
      <c r="F61" s="399"/>
      <c r="G61" s="399"/>
      <c r="H61" s="38"/>
      <c r="I61" s="39"/>
      <c r="J61" s="39"/>
      <c r="K61" s="231">
        <f t="shared" si="4"/>
        <v>0</v>
      </c>
      <c r="L61" s="396"/>
      <c r="M61" s="397"/>
      <c r="N61" s="398"/>
      <c r="O61" s="91" t="str">
        <f t="shared" si="3"/>
        <v/>
      </c>
      <c r="P61" s="22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222"/>
      <c r="F62" s="399"/>
      <c r="G62" s="399"/>
      <c r="H62" s="38"/>
      <c r="I62" s="39"/>
      <c r="J62" s="39"/>
      <c r="K62" s="231">
        <f t="shared" si="4"/>
        <v>0</v>
      </c>
      <c r="L62" s="396"/>
      <c r="M62" s="397"/>
      <c r="N62" s="398"/>
      <c r="O62" s="91" t="str">
        <f t="shared" si="3"/>
        <v/>
      </c>
      <c r="P62" s="22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222"/>
      <c r="F63" s="399"/>
      <c r="G63" s="399"/>
      <c r="H63" s="38"/>
      <c r="I63" s="39"/>
      <c r="J63" s="39"/>
      <c r="K63" s="231">
        <f t="shared" si="4"/>
        <v>0</v>
      </c>
      <c r="L63" s="396"/>
      <c r="M63" s="397"/>
      <c r="N63" s="398"/>
      <c r="O63" s="91" t="str">
        <f t="shared" si="3"/>
        <v/>
      </c>
      <c r="P63" s="22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222"/>
      <c r="F64" s="399"/>
      <c r="G64" s="399"/>
      <c r="H64" s="38"/>
      <c r="I64" s="39"/>
      <c r="J64" s="39"/>
      <c r="K64" s="231">
        <f t="shared" si="4"/>
        <v>0</v>
      </c>
      <c r="L64" s="396"/>
      <c r="M64" s="397"/>
      <c r="N64" s="398"/>
      <c r="O64" s="91" t="str">
        <f t="shared" si="3"/>
        <v/>
      </c>
      <c r="P64" s="22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231">
        <f t="shared" si="4"/>
        <v>0</v>
      </c>
      <c r="L65" s="396"/>
      <c r="M65" s="397"/>
      <c r="N65" s="398"/>
      <c r="O65" s="91" t="str">
        <f t="shared" si="3"/>
        <v/>
      </c>
      <c r="P65" s="22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231">
        <f t="shared" si="4"/>
        <v>0</v>
      </c>
      <c r="L66" s="396"/>
      <c r="M66" s="397"/>
      <c r="N66" s="398"/>
      <c r="O66" s="91" t="str">
        <f t="shared" si="3"/>
        <v/>
      </c>
      <c r="P66" s="22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231">
        <f t="shared" si="4"/>
        <v>0</v>
      </c>
      <c r="L67" s="396"/>
      <c r="M67" s="397"/>
      <c r="N67" s="398"/>
      <c r="O67" s="91" t="str">
        <f t="shared" si="3"/>
        <v/>
      </c>
      <c r="P67" s="22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231">
        <f t="shared" si="4"/>
        <v>0</v>
      </c>
      <c r="L68" s="396"/>
      <c r="M68" s="397"/>
      <c r="N68" s="398"/>
      <c r="O68" s="91" t="str">
        <f t="shared" si="3"/>
        <v/>
      </c>
      <c r="P68" s="22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222" t="str">
        <f t="shared" si="3"/>
        <v/>
      </c>
      <c r="P69" s="22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221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22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222"/>
      <c r="F71" s="394"/>
      <c r="G71" s="395"/>
      <c r="H71" s="38"/>
      <c r="I71" s="39"/>
      <c r="J71" s="39"/>
      <c r="K71" s="231">
        <f t="shared" si="4"/>
        <v>0</v>
      </c>
      <c r="L71" s="396"/>
      <c r="M71" s="397"/>
      <c r="N71" s="398"/>
      <c r="O71" s="91" t="str">
        <f t="shared" si="3"/>
        <v/>
      </c>
      <c r="P71" s="22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22"/>
      <c r="F72" s="399"/>
      <c r="G72" s="399"/>
      <c r="H72" s="38"/>
      <c r="I72" s="39"/>
      <c r="J72" s="39"/>
      <c r="K72" s="231">
        <f t="shared" si="4"/>
        <v>0</v>
      </c>
      <c r="L72" s="396"/>
      <c r="M72" s="397"/>
      <c r="N72" s="398"/>
      <c r="O72" s="91" t="str">
        <f t="shared" si="3"/>
        <v/>
      </c>
      <c r="P72" s="22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222"/>
      <c r="F73" s="399"/>
      <c r="G73" s="399"/>
      <c r="H73" s="38"/>
      <c r="I73" s="39"/>
      <c r="J73" s="39"/>
      <c r="K73" s="231">
        <f t="shared" si="4"/>
        <v>0</v>
      </c>
      <c r="L73" s="396"/>
      <c r="M73" s="397"/>
      <c r="N73" s="398"/>
      <c r="O73" s="91" t="str">
        <f t="shared" si="3"/>
        <v/>
      </c>
      <c r="P73" s="22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222"/>
      <c r="F74" s="399"/>
      <c r="G74" s="399"/>
      <c r="H74" s="38"/>
      <c r="I74" s="39"/>
      <c r="J74" s="39"/>
      <c r="K74" s="231">
        <f t="shared" si="4"/>
        <v>0</v>
      </c>
      <c r="L74" s="396"/>
      <c r="M74" s="397"/>
      <c r="N74" s="398"/>
      <c r="O74" s="91" t="str">
        <f t="shared" si="3"/>
        <v/>
      </c>
      <c r="P74" s="22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222"/>
      <c r="F75" s="399"/>
      <c r="G75" s="399"/>
      <c r="H75" s="38"/>
      <c r="I75" s="39"/>
      <c r="J75" s="39"/>
      <c r="K75" s="231">
        <f t="shared" si="4"/>
        <v>0</v>
      </c>
      <c r="L75" s="396"/>
      <c r="M75" s="397"/>
      <c r="N75" s="398"/>
      <c r="O75" s="91" t="str">
        <f t="shared" si="3"/>
        <v/>
      </c>
      <c r="P75" s="22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231">
        <f t="shared" si="4"/>
        <v>0</v>
      </c>
      <c r="L76" s="396"/>
      <c r="M76" s="397"/>
      <c r="N76" s="398"/>
      <c r="O76" s="91" t="str">
        <f t="shared" si="3"/>
        <v/>
      </c>
      <c r="P76" s="22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231">
        <f t="shared" si="4"/>
        <v>0</v>
      </c>
      <c r="L77" s="396"/>
      <c r="M77" s="397"/>
      <c r="N77" s="398"/>
      <c r="O77" s="91" t="str">
        <f t="shared" si="3"/>
        <v/>
      </c>
      <c r="P77" s="22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231">
        <f t="shared" si="4"/>
        <v>0</v>
      </c>
      <c r="L78" s="396"/>
      <c r="M78" s="397"/>
      <c r="N78" s="398"/>
      <c r="O78" s="91" t="str">
        <f t="shared" si="3"/>
        <v/>
      </c>
      <c r="P78" s="22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231">
        <f t="shared" si="4"/>
        <v>0</v>
      </c>
      <c r="L79" s="396"/>
      <c r="M79" s="397"/>
      <c r="N79" s="398"/>
      <c r="O79" s="91" t="str">
        <f t="shared" si="3"/>
        <v/>
      </c>
      <c r="P79" s="22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222" t="str">
        <f t="shared" si="3"/>
        <v/>
      </c>
      <c r="P80" s="22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221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22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222"/>
      <c r="F82" s="394"/>
      <c r="G82" s="395"/>
      <c r="H82" s="38"/>
      <c r="I82" s="39"/>
      <c r="J82" s="39"/>
      <c r="K82" s="231">
        <f t="shared" si="4"/>
        <v>0</v>
      </c>
      <c r="L82" s="396"/>
      <c r="M82" s="397"/>
      <c r="N82" s="398"/>
      <c r="O82" s="91" t="str">
        <f t="shared" si="3"/>
        <v/>
      </c>
      <c r="P82" s="22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22"/>
      <c r="F83" s="399"/>
      <c r="G83" s="399"/>
      <c r="H83" s="38"/>
      <c r="I83" s="39"/>
      <c r="J83" s="39"/>
      <c r="K83" s="231">
        <f t="shared" si="4"/>
        <v>0</v>
      </c>
      <c r="L83" s="396"/>
      <c r="M83" s="397"/>
      <c r="N83" s="398"/>
      <c r="O83" s="91" t="str">
        <f t="shared" si="3"/>
        <v/>
      </c>
      <c r="P83" s="22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222"/>
      <c r="F84" s="399"/>
      <c r="G84" s="399"/>
      <c r="H84" s="38"/>
      <c r="I84" s="39"/>
      <c r="J84" s="39"/>
      <c r="K84" s="231">
        <f t="shared" si="4"/>
        <v>0</v>
      </c>
      <c r="L84" s="396"/>
      <c r="M84" s="397"/>
      <c r="N84" s="398"/>
      <c r="O84" s="91" t="str">
        <f t="shared" si="3"/>
        <v/>
      </c>
      <c r="P84" s="22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222"/>
      <c r="F85" s="399"/>
      <c r="G85" s="399"/>
      <c r="H85" s="38"/>
      <c r="I85" s="39"/>
      <c r="J85" s="39"/>
      <c r="K85" s="231">
        <f t="shared" si="4"/>
        <v>0</v>
      </c>
      <c r="L85" s="396"/>
      <c r="M85" s="397"/>
      <c r="N85" s="398"/>
      <c r="O85" s="91" t="str">
        <f t="shared" si="3"/>
        <v/>
      </c>
      <c r="P85" s="22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222"/>
      <c r="F86" s="399"/>
      <c r="G86" s="399"/>
      <c r="H86" s="38"/>
      <c r="I86" s="39"/>
      <c r="J86" s="39"/>
      <c r="K86" s="231">
        <f t="shared" si="4"/>
        <v>0</v>
      </c>
      <c r="L86" s="396"/>
      <c r="M86" s="397"/>
      <c r="N86" s="398"/>
      <c r="O86" s="91" t="str">
        <f t="shared" si="3"/>
        <v/>
      </c>
      <c r="P86" s="22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231">
        <f t="shared" si="4"/>
        <v>0</v>
      </c>
      <c r="L87" s="396"/>
      <c r="M87" s="397"/>
      <c r="N87" s="398"/>
      <c r="O87" s="91" t="str">
        <f t="shared" si="3"/>
        <v/>
      </c>
      <c r="P87" s="22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231">
        <f t="shared" si="4"/>
        <v>0</v>
      </c>
      <c r="L88" s="396"/>
      <c r="M88" s="397"/>
      <c r="N88" s="398"/>
      <c r="O88" s="91" t="str">
        <f t="shared" si="3"/>
        <v/>
      </c>
      <c r="P88" s="22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231">
        <f t="shared" si="4"/>
        <v>0</v>
      </c>
      <c r="L89" s="396"/>
      <c r="M89" s="397"/>
      <c r="N89" s="398"/>
      <c r="O89" s="91" t="str">
        <f t="shared" si="3"/>
        <v/>
      </c>
      <c r="P89" s="22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231">
        <f t="shared" si="4"/>
        <v>0</v>
      </c>
      <c r="L90" s="396"/>
      <c r="M90" s="397"/>
      <c r="N90" s="398"/>
      <c r="O90" s="91" t="str">
        <f t="shared" si="3"/>
        <v/>
      </c>
      <c r="P90" s="22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222" t="str">
        <f t="shared" si="3"/>
        <v/>
      </c>
      <c r="P91" s="22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22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22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22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22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22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22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22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22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22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22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22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22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22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22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22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22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22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22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22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22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22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22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10"/>
      <c r="S116" s="210"/>
      <c r="T116" s="210"/>
      <c r="U116" s="210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11"/>
      <c r="S117" s="211"/>
      <c r="T117" s="211"/>
      <c r="U117" s="211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232" t="s">
        <v>56</v>
      </c>
      <c r="J118" s="95">
        <v>6000</v>
      </c>
      <c r="K118" s="233" t="s">
        <v>63</v>
      </c>
      <c r="L118" s="233">
        <v>720</v>
      </c>
      <c r="V118" s="63" t="s">
        <v>45</v>
      </c>
    </row>
    <row r="119" spans="1:28" ht="20.25" customHeight="1">
      <c r="A119" s="434" t="s">
        <v>8</v>
      </c>
      <c r="B119" s="434"/>
      <c r="C119" s="434"/>
      <c r="D119" s="434"/>
      <c r="E119" s="434"/>
      <c r="F119" s="434" t="s">
        <v>34</v>
      </c>
      <c r="G119" s="434"/>
      <c r="H119" s="434"/>
      <c r="I119" s="434" t="s">
        <v>9</v>
      </c>
      <c r="J119" s="434"/>
      <c r="K119" s="434" t="s">
        <v>16</v>
      </c>
      <c r="L119" s="434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4.25">
      <c r="A120" s="435" t="s">
        <v>71</v>
      </c>
      <c r="B120" s="436"/>
      <c r="C120" s="436"/>
      <c r="D120" s="436"/>
      <c r="E120" s="436"/>
      <c r="F120" s="433"/>
      <c r="G120" s="433"/>
      <c r="H120" s="433"/>
      <c r="I120" s="432" t="s">
        <v>421</v>
      </c>
      <c r="J120" s="432" t="s">
        <v>421</v>
      </c>
      <c r="K120" s="433"/>
      <c r="L120" s="433"/>
      <c r="N120" s="275"/>
      <c r="O120" s="277" t="s">
        <v>29</v>
      </c>
      <c r="P120" s="278"/>
      <c r="Q120" s="278"/>
      <c r="R120" s="212"/>
      <c r="S120" s="212"/>
      <c r="T120" s="212"/>
      <c r="U120" s="212"/>
      <c r="V120" s="63" t="s">
        <v>46</v>
      </c>
      <c r="X120" s="23"/>
    </row>
    <row r="121" spans="1:28" ht="14.25">
      <c r="A121" s="435" t="s">
        <v>7</v>
      </c>
      <c r="B121" s="436"/>
      <c r="C121" s="436"/>
      <c r="D121" s="436"/>
      <c r="E121" s="442"/>
      <c r="F121" s="433"/>
      <c r="G121" s="433"/>
      <c r="H121" s="433"/>
      <c r="I121" s="432" t="s">
        <v>422</v>
      </c>
      <c r="J121" s="432" t="s">
        <v>422</v>
      </c>
      <c r="K121" s="433"/>
      <c r="L121" s="433"/>
      <c r="N121" s="276"/>
      <c r="O121" s="279"/>
      <c r="P121" s="280"/>
      <c r="Q121" s="280"/>
      <c r="R121" s="213"/>
      <c r="S121" s="213"/>
      <c r="T121" s="213"/>
      <c r="U121" s="213"/>
      <c r="V121" s="63" t="s">
        <v>52</v>
      </c>
      <c r="X121" s="23"/>
    </row>
    <row r="122" spans="1:28" ht="16.5" customHeight="1">
      <c r="A122" s="432" t="s">
        <v>55</v>
      </c>
      <c r="B122" s="432"/>
      <c r="C122" s="432"/>
      <c r="D122" s="432"/>
      <c r="E122" s="443"/>
      <c r="F122" s="433"/>
      <c r="G122" s="433"/>
      <c r="H122" s="433"/>
      <c r="I122" s="432" t="s">
        <v>423</v>
      </c>
      <c r="J122" s="432" t="s">
        <v>423</v>
      </c>
      <c r="K122" s="433"/>
      <c r="L122" s="433"/>
      <c r="N122" s="294"/>
      <c r="O122" s="277" t="s">
        <v>30</v>
      </c>
      <c r="P122" s="278"/>
      <c r="Q122" s="296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2"/>
      <c r="B123" s="432"/>
      <c r="C123" s="432"/>
      <c r="D123" s="432"/>
      <c r="E123" s="432"/>
      <c r="F123" s="433"/>
      <c r="G123" s="433"/>
      <c r="H123" s="433"/>
      <c r="I123" s="432" t="s">
        <v>424</v>
      </c>
      <c r="J123" s="432" t="s">
        <v>424</v>
      </c>
      <c r="K123" s="433"/>
      <c r="L123" s="433"/>
      <c r="N123" s="295"/>
      <c r="O123" s="297"/>
      <c r="P123" s="298"/>
      <c r="Q123" s="299"/>
      <c r="R123" s="218"/>
      <c r="S123" s="218"/>
      <c r="T123" s="218"/>
      <c r="U123" s="218"/>
      <c r="V123" s="63" t="s">
        <v>49</v>
      </c>
      <c r="X123" s="23"/>
    </row>
    <row r="124" spans="1:28" ht="14.25">
      <c r="A124" s="432"/>
      <c r="B124" s="432"/>
      <c r="C124" s="432"/>
      <c r="D124" s="432"/>
      <c r="E124" s="432"/>
      <c r="F124" s="433"/>
      <c r="G124" s="433"/>
      <c r="H124" s="433"/>
      <c r="I124" s="432" t="s">
        <v>425</v>
      </c>
      <c r="J124" s="432" t="s">
        <v>425</v>
      </c>
      <c r="K124" s="433"/>
      <c r="L124" s="433"/>
      <c r="N124" s="421"/>
      <c r="O124" s="421"/>
      <c r="P124" s="425"/>
      <c r="Q124" s="425"/>
      <c r="R124" s="225"/>
      <c r="S124" s="225"/>
      <c r="T124" s="225"/>
      <c r="U124" s="225"/>
      <c r="V124" s="63" t="s">
        <v>50</v>
      </c>
      <c r="X124" s="23"/>
    </row>
    <row r="125" spans="1:28" ht="14.45" customHeight="1">
      <c r="A125" s="432"/>
      <c r="B125" s="432"/>
      <c r="C125" s="432"/>
      <c r="D125" s="432"/>
      <c r="E125" s="432"/>
      <c r="F125" s="433"/>
      <c r="G125" s="433"/>
      <c r="H125" s="433"/>
      <c r="I125" s="432" t="s">
        <v>426</v>
      </c>
      <c r="J125" s="432" t="s">
        <v>426</v>
      </c>
      <c r="K125" s="440"/>
      <c r="L125" s="441"/>
      <c r="N125" s="224"/>
      <c r="O125" s="224"/>
      <c r="P125" s="225"/>
      <c r="Q125" s="225"/>
      <c r="R125" s="225"/>
      <c r="S125" s="225"/>
      <c r="T125" s="225"/>
      <c r="U125" s="225"/>
      <c r="V125" s="63"/>
      <c r="X125" s="23"/>
    </row>
    <row r="126" spans="1:28" ht="14.45" customHeight="1">
      <c r="A126" s="432"/>
      <c r="B126" s="432"/>
      <c r="C126" s="432"/>
      <c r="D126" s="432"/>
      <c r="E126" s="432"/>
      <c r="F126" s="433"/>
      <c r="G126" s="433"/>
      <c r="H126" s="433"/>
      <c r="I126" s="432"/>
      <c r="J126" s="432"/>
      <c r="K126" s="440"/>
      <c r="L126" s="441"/>
      <c r="N126" s="224"/>
      <c r="O126" s="224"/>
      <c r="P126" s="225"/>
      <c r="Q126" s="225"/>
      <c r="R126" s="225"/>
      <c r="S126" s="225"/>
      <c r="T126" s="225"/>
      <c r="U126" s="225"/>
      <c r="V126" s="63"/>
      <c r="X126" s="23"/>
    </row>
    <row r="127" spans="1:28" ht="14.45" customHeight="1">
      <c r="A127" s="432"/>
      <c r="B127" s="432"/>
      <c r="C127" s="432"/>
      <c r="D127" s="432"/>
      <c r="E127" s="432"/>
      <c r="F127" s="433"/>
      <c r="G127" s="433"/>
      <c r="H127" s="433"/>
      <c r="I127" s="432"/>
      <c r="J127" s="432"/>
      <c r="K127" s="440"/>
      <c r="L127" s="441"/>
      <c r="N127" s="224"/>
      <c r="O127" s="224"/>
      <c r="P127" s="225"/>
      <c r="Q127" s="225"/>
      <c r="R127" s="225"/>
      <c r="S127" s="225"/>
      <c r="T127" s="225"/>
      <c r="U127" s="225"/>
      <c r="V127" s="63"/>
      <c r="X127" s="23"/>
    </row>
    <row r="128" spans="1:28" ht="14.45" customHeight="1" thickBot="1">
      <c r="A128" s="432"/>
      <c r="B128" s="432"/>
      <c r="C128" s="432"/>
      <c r="D128" s="432"/>
      <c r="E128" s="432"/>
      <c r="F128" s="433"/>
      <c r="G128" s="433"/>
      <c r="H128" s="433"/>
      <c r="I128" s="432"/>
      <c r="J128" s="432"/>
      <c r="K128" s="440"/>
      <c r="L128" s="441"/>
      <c r="N128" s="224"/>
      <c r="O128" s="224"/>
      <c r="P128" s="225"/>
      <c r="Q128" s="225"/>
      <c r="R128" s="225"/>
      <c r="S128" s="225"/>
      <c r="T128" s="225"/>
      <c r="U128" s="225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5" t="s">
        <v>18</v>
      </c>
      <c r="O135" s="21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>
        <f>A152</f>
        <v>0</v>
      </c>
      <c r="B136" s="326"/>
      <c r="C136" s="326"/>
      <c r="D136" s="322">
        <f>(C136-B136+(C136&lt;B136))*24*60</f>
        <v>0</v>
      </c>
      <c r="E136" s="328"/>
      <c r="F136" s="330">
        <f>IF(E136=0,0,(F152/J118*60))</f>
        <v>0</v>
      </c>
      <c r="G136" s="320">
        <f>IF($K136=0,0,(K136*100)/(D136*$J$3/60))</f>
        <v>0</v>
      </c>
      <c r="H136" s="330">
        <f>P134+P141</f>
        <v>0</v>
      </c>
      <c r="I136" s="320">
        <f>D136-F136-P142</f>
        <v>0</v>
      </c>
      <c r="J136" s="322">
        <f>(D136-H136)/60*E136</f>
        <v>0</v>
      </c>
      <c r="K136" s="426">
        <f>F152</f>
        <v>0</v>
      </c>
      <c r="L136" s="66">
        <f>IF($K136=0,0,K136/J136)</f>
        <v>0</v>
      </c>
      <c r="N136" s="215" t="s">
        <v>19</v>
      </c>
      <c r="O136" s="21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19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0</v>
      </c>
      <c r="N137" s="215" t="s">
        <v>20</v>
      </c>
      <c r="O137" s="21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19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215" t="s">
        <v>27</v>
      </c>
      <c r="O138" s="21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19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220" t="s">
        <v>21</v>
      </c>
      <c r="O139" s="22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19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220" t="s">
        <v>39</v>
      </c>
      <c r="O140" s="22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19"/>
      <c r="X140" s="219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19"/>
      <c r="X141" s="219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19"/>
      <c r="X142" s="219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219"/>
      <c r="X143" s="219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219"/>
      <c r="W144" s="219"/>
      <c r="X144" s="219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219"/>
      <c r="W145" s="219"/>
      <c r="X145" s="219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219"/>
      <c r="W146" s="219"/>
      <c r="X146" s="219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219"/>
      <c r="W147" s="219"/>
      <c r="X147" s="219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214" t="s">
        <v>90</v>
      </c>
      <c r="K148" s="168" t="s">
        <v>91</v>
      </c>
      <c r="L148" s="354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19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0</v>
      </c>
      <c r="K149" s="168">
        <f>K136+K138+K140+K142+K144+K146</f>
        <v>0</v>
      </c>
      <c r="L149" s="355"/>
      <c r="M149" s="219"/>
      <c r="V149" s="219"/>
      <c r="W149" s="219"/>
      <c r="X149" s="219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219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219"/>
      <c r="W151" s="27"/>
      <c r="X151" s="27"/>
    </row>
    <row r="152" spans="1:27" ht="15.75" thickBot="1">
      <c r="A152" s="429"/>
      <c r="B152" s="430"/>
      <c r="C152" s="430"/>
      <c r="D152" s="430"/>
      <c r="E152" s="431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19"/>
      <c r="W152" s="219"/>
      <c r="X152" s="219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19"/>
      <c r="W153" s="219"/>
      <c r="X153" s="219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19"/>
      <c r="W154" s="219"/>
      <c r="X154" s="219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19"/>
      <c r="W155" s="219"/>
      <c r="X155" s="219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19"/>
      <c r="W156" s="219"/>
      <c r="X156" s="219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19"/>
      <c r="W157" s="219"/>
      <c r="X157" s="219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0</v>
      </c>
      <c r="L158" s="76">
        <f>SUM(L153+L153)</f>
        <v>0</v>
      </c>
      <c r="M158" s="29"/>
      <c r="V158" s="219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>
        <f>A152</f>
        <v>0</v>
      </c>
      <c r="B162" s="77">
        <f>B136</f>
        <v>0</v>
      </c>
      <c r="C162" s="77">
        <f>B162+1/24</f>
        <v>4.1666666666666664E-2</v>
      </c>
      <c r="D162" s="30"/>
      <c r="E162" s="221"/>
      <c r="F162" s="389"/>
      <c r="G162" s="390"/>
      <c r="H162" s="31"/>
      <c r="I162" s="32"/>
      <c r="J162" s="32"/>
      <c r="K162" s="83">
        <f>(J162-I162+(J162&lt;I162))*24*60</f>
        <v>0</v>
      </c>
      <c r="L162" s="391"/>
      <c r="M162" s="392"/>
      <c r="N162" s="393"/>
      <c r="O162" s="90" t="str">
        <f t="shared" ref="O162:O206" si="26">IF(H162=$V$5,$F$122,"")</f>
        <v/>
      </c>
      <c r="P162" s="22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4.1666666666666664E-2</v>
      </c>
      <c r="C163" s="78">
        <f>B163+1/24</f>
        <v>8.3333333333333329E-2</v>
      </c>
      <c r="D163" s="37"/>
      <c r="E163" s="222"/>
      <c r="F163" s="394"/>
      <c r="G163" s="395"/>
      <c r="H163" s="38"/>
      <c r="I163" s="39"/>
      <c r="J163" s="39"/>
      <c r="K163" s="231">
        <f t="shared" ref="K163:K226" si="27">(J163-I163+(J163&lt;I163))*24*60</f>
        <v>0</v>
      </c>
      <c r="L163" s="396"/>
      <c r="M163" s="397"/>
      <c r="N163" s="398"/>
      <c r="O163" s="91" t="str">
        <f t="shared" si="26"/>
        <v/>
      </c>
      <c r="P163" s="22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22"/>
      <c r="F164" s="399"/>
      <c r="G164" s="399"/>
      <c r="H164" s="38"/>
      <c r="I164" s="39"/>
      <c r="J164" s="39"/>
      <c r="K164" s="231">
        <f t="shared" si="27"/>
        <v>0</v>
      </c>
      <c r="L164" s="396"/>
      <c r="M164" s="397"/>
      <c r="N164" s="398"/>
      <c r="O164" s="91" t="str">
        <f t="shared" si="26"/>
        <v/>
      </c>
      <c r="P164" s="22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0.125</v>
      </c>
      <c r="C165" s="78">
        <f t="shared" si="37"/>
        <v>0.16666666666666666</v>
      </c>
      <c r="D165" s="37"/>
      <c r="E165" s="222"/>
      <c r="F165" s="399"/>
      <c r="G165" s="399"/>
      <c r="H165" s="38"/>
      <c r="I165" s="39"/>
      <c r="J165" s="39"/>
      <c r="K165" s="231">
        <f t="shared" si="27"/>
        <v>0</v>
      </c>
      <c r="L165" s="396"/>
      <c r="M165" s="397"/>
      <c r="N165" s="398"/>
      <c r="O165" s="91" t="str">
        <f t="shared" si="26"/>
        <v/>
      </c>
      <c r="P165" s="22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0.16666666666666666</v>
      </c>
      <c r="C166" s="78">
        <f t="shared" si="37"/>
        <v>0.20833333333333331</v>
      </c>
      <c r="D166" s="37"/>
      <c r="E166" s="222"/>
      <c r="F166" s="399"/>
      <c r="G166" s="399"/>
      <c r="H166" s="38"/>
      <c r="I166" s="39"/>
      <c r="J166" s="39"/>
      <c r="K166" s="231">
        <f t="shared" si="27"/>
        <v>0</v>
      </c>
      <c r="L166" s="396"/>
      <c r="M166" s="397"/>
      <c r="N166" s="398"/>
      <c r="O166" s="91" t="str">
        <f t="shared" si="26"/>
        <v/>
      </c>
      <c r="P166" s="22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0.20833333333333331</v>
      </c>
      <c r="C167" s="78">
        <f t="shared" si="37"/>
        <v>0.24999999999999997</v>
      </c>
      <c r="D167" s="37"/>
      <c r="E167" s="222"/>
      <c r="F167" s="399"/>
      <c r="G167" s="399"/>
      <c r="H167" s="38"/>
      <c r="I167" s="39"/>
      <c r="J167" s="39"/>
      <c r="K167" s="231">
        <f t="shared" si="27"/>
        <v>0</v>
      </c>
      <c r="L167" s="396"/>
      <c r="M167" s="397"/>
      <c r="N167" s="398"/>
      <c r="O167" s="91" t="str">
        <f t="shared" si="26"/>
        <v/>
      </c>
      <c r="P167" s="22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9"/>
      <c r="G168" s="399"/>
      <c r="H168" s="38"/>
      <c r="I168" s="39"/>
      <c r="J168" s="39"/>
      <c r="K168" s="231">
        <f t="shared" si="27"/>
        <v>0</v>
      </c>
      <c r="L168" s="396"/>
      <c r="M168" s="397"/>
      <c r="N168" s="398"/>
      <c r="O168" s="91" t="str">
        <f t="shared" si="26"/>
        <v/>
      </c>
      <c r="P168" s="22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4"/>
      <c r="G169" s="395"/>
      <c r="H169" s="38"/>
      <c r="I169" s="39"/>
      <c r="J169" s="39"/>
      <c r="K169" s="231">
        <f t="shared" si="27"/>
        <v>0</v>
      </c>
      <c r="L169" s="396"/>
      <c r="M169" s="397"/>
      <c r="N169" s="398"/>
      <c r="O169" s="91" t="str">
        <f t="shared" si="26"/>
        <v/>
      </c>
      <c r="P169" s="22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0.33333333333333331</v>
      </c>
      <c r="C170" s="78">
        <f t="shared" si="37"/>
        <v>0.375</v>
      </c>
      <c r="D170" s="37"/>
      <c r="E170" s="143"/>
      <c r="F170" s="394"/>
      <c r="G170" s="395"/>
      <c r="H170" s="38"/>
      <c r="I170" s="39"/>
      <c r="J170" s="39"/>
      <c r="K170" s="231">
        <f t="shared" si="27"/>
        <v>0</v>
      </c>
      <c r="L170" s="396"/>
      <c r="M170" s="397"/>
      <c r="N170" s="398"/>
      <c r="O170" s="91" t="str">
        <f t="shared" si="26"/>
        <v/>
      </c>
      <c r="P170" s="22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0.375</v>
      </c>
      <c r="C171" s="78">
        <f t="shared" si="37"/>
        <v>0.41666666666666669</v>
      </c>
      <c r="D171" s="37"/>
      <c r="E171" s="143"/>
      <c r="F171" s="399"/>
      <c r="G171" s="399"/>
      <c r="H171" s="38"/>
      <c r="I171" s="39"/>
      <c r="J171" s="39"/>
      <c r="K171" s="231">
        <f t="shared" si="27"/>
        <v>0</v>
      </c>
      <c r="L171" s="396"/>
      <c r="M171" s="397"/>
      <c r="N171" s="398"/>
      <c r="O171" s="91" t="str">
        <f t="shared" si="26"/>
        <v/>
      </c>
      <c r="P171" s="22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9"/>
      <c r="G172" s="399"/>
      <c r="H172" s="38"/>
      <c r="I172" s="39"/>
      <c r="J172" s="39"/>
      <c r="K172" s="231">
        <f t="shared" si="27"/>
        <v>0</v>
      </c>
      <c r="L172" s="396"/>
      <c r="M172" s="397"/>
      <c r="N172" s="398"/>
      <c r="O172" s="91" t="str">
        <f t="shared" si="26"/>
        <v/>
      </c>
      <c r="P172" s="22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0.45833333333333337</v>
      </c>
      <c r="C173" s="80">
        <f t="shared" si="37"/>
        <v>0.5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22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221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22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222"/>
      <c r="F175" s="394"/>
      <c r="G175" s="395"/>
      <c r="H175" s="38"/>
      <c r="I175" s="39"/>
      <c r="J175" s="39"/>
      <c r="K175" s="231">
        <f t="shared" si="27"/>
        <v>0</v>
      </c>
      <c r="L175" s="396"/>
      <c r="M175" s="397"/>
      <c r="N175" s="398"/>
      <c r="O175" s="91" t="str">
        <f t="shared" si="26"/>
        <v/>
      </c>
      <c r="P175" s="22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22"/>
      <c r="F176" s="399"/>
      <c r="G176" s="399"/>
      <c r="H176" s="38"/>
      <c r="I176" s="39"/>
      <c r="J176" s="39"/>
      <c r="K176" s="231">
        <f t="shared" si="27"/>
        <v>0</v>
      </c>
      <c r="L176" s="396"/>
      <c r="M176" s="397"/>
      <c r="N176" s="398"/>
      <c r="O176" s="91" t="str">
        <f t="shared" si="26"/>
        <v/>
      </c>
      <c r="P176" s="22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222"/>
      <c r="F177" s="399"/>
      <c r="G177" s="399"/>
      <c r="H177" s="38"/>
      <c r="I177" s="39"/>
      <c r="J177" s="39"/>
      <c r="K177" s="231">
        <f t="shared" si="27"/>
        <v>0</v>
      </c>
      <c r="L177" s="396"/>
      <c r="M177" s="397"/>
      <c r="N177" s="398"/>
      <c r="O177" s="91" t="str">
        <f t="shared" si="26"/>
        <v/>
      </c>
      <c r="P177" s="22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222"/>
      <c r="F178" s="399"/>
      <c r="G178" s="399"/>
      <c r="H178" s="38"/>
      <c r="I178" s="39"/>
      <c r="J178" s="39"/>
      <c r="K178" s="231">
        <f t="shared" si="27"/>
        <v>0</v>
      </c>
      <c r="L178" s="396"/>
      <c r="M178" s="397"/>
      <c r="N178" s="398"/>
      <c r="O178" s="91" t="str">
        <f t="shared" si="26"/>
        <v/>
      </c>
      <c r="P178" s="22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222"/>
      <c r="F179" s="399"/>
      <c r="G179" s="399"/>
      <c r="H179" s="38"/>
      <c r="I179" s="39"/>
      <c r="J179" s="39"/>
      <c r="K179" s="231">
        <f t="shared" si="27"/>
        <v>0</v>
      </c>
      <c r="L179" s="396"/>
      <c r="M179" s="397"/>
      <c r="N179" s="398"/>
      <c r="O179" s="91" t="str">
        <f t="shared" si="26"/>
        <v/>
      </c>
      <c r="P179" s="22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231">
        <f t="shared" si="27"/>
        <v>0</v>
      </c>
      <c r="L180" s="396"/>
      <c r="M180" s="397"/>
      <c r="N180" s="398"/>
      <c r="O180" s="91" t="str">
        <f t="shared" si="26"/>
        <v/>
      </c>
      <c r="P180" s="22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231">
        <f t="shared" si="27"/>
        <v>0</v>
      </c>
      <c r="L181" s="396"/>
      <c r="M181" s="397"/>
      <c r="N181" s="398"/>
      <c r="O181" s="91" t="str">
        <f t="shared" si="26"/>
        <v/>
      </c>
      <c r="P181" s="22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231">
        <f t="shared" si="27"/>
        <v>0</v>
      </c>
      <c r="L182" s="396"/>
      <c r="M182" s="397"/>
      <c r="N182" s="398"/>
      <c r="O182" s="91" t="str">
        <f t="shared" si="26"/>
        <v/>
      </c>
      <c r="P182" s="22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231">
        <f t="shared" si="27"/>
        <v>0</v>
      </c>
      <c r="L183" s="396"/>
      <c r="M183" s="397"/>
      <c r="N183" s="398"/>
      <c r="O183" s="91" t="str">
        <f t="shared" si="26"/>
        <v/>
      </c>
      <c r="P183" s="22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22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221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22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222"/>
      <c r="F186" s="394"/>
      <c r="G186" s="395"/>
      <c r="H186" s="38"/>
      <c r="I186" s="39"/>
      <c r="J186" s="39"/>
      <c r="K186" s="231">
        <f t="shared" si="27"/>
        <v>0</v>
      </c>
      <c r="L186" s="396"/>
      <c r="M186" s="397"/>
      <c r="N186" s="398"/>
      <c r="O186" s="91" t="str">
        <f t="shared" si="26"/>
        <v/>
      </c>
      <c r="P186" s="22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22"/>
      <c r="F187" s="399"/>
      <c r="G187" s="399"/>
      <c r="H187" s="38"/>
      <c r="I187" s="39"/>
      <c r="J187" s="39"/>
      <c r="K187" s="231">
        <f t="shared" si="27"/>
        <v>0</v>
      </c>
      <c r="L187" s="396"/>
      <c r="M187" s="397"/>
      <c r="N187" s="398"/>
      <c r="O187" s="91" t="str">
        <f t="shared" si="26"/>
        <v/>
      </c>
      <c r="P187" s="22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222"/>
      <c r="F188" s="399"/>
      <c r="G188" s="399"/>
      <c r="H188" s="38"/>
      <c r="I188" s="39"/>
      <c r="J188" s="39"/>
      <c r="K188" s="231">
        <f t="shared" si="27"/>
        <v>0</v>
      </c>
      <c r="L188" s="396"/>
      <c r="M188" s="397"/>
      <c r="N188" s="398"/>
      <c r="O188" s="91" t="str">
        <f t="shared" si="26"/>
        <v/>
      </c>
      <c r="P188" s="22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222"/>
      <c r="F189" s="399"/>
      <c r="G189" s="399"/>
      <c r="H189" s="38"/>
      <c r="I189" s="39"/>
      <c r="J189" s="39"/>
      <c r="K189" s="231">
        <f t="shared" si="27"/>
        <v>0</v>
      </c>
      <c r="L189" s="396"/>
      <c r="M189" s="397"/>
      <c r="N189" s="398"/>
      <c r="O189" s="91" t="str">
        <f t="shared" si="26"/>
        <v/>
      </c>
      <c r="P189" s="22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222"/>
      <c r="F190" s="399"/>
      <c r="G190" s="399"/>
      <c r="H190" s="38"/>
      <c r="I190" s="39"/>
      <c r="J190" s="39"/>
      <c r="K190" s="231">
        <f t="shared" si="27"/>
        <v>0</v>
      </c>
      <c r="L190" s="396"/>
      <c r="M190" s="397"/>
      <c r="N190" s="398"/>
      <c r="O190" s="91" t="str">
        <f t="shared" si="26"/>
        <v/>
      </c>
      <c r="P190" s="22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231">
        <f t="shared" si="27"/>
        <v>0</v>
      </c>
      <c r="L191" s="396"/>
      <c r="M191" s="397"/>
      <c r="N191" s="398"/>
      <c r="O191" s="91" t="str">
        <f t="shared" si="26"/>
        <v/>
      </c>
      <c r="P191" s="22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231">
        <f t="shared" si="27"/>
        <v>0</v>
      </c>
      <c r="L192" s="396"/>
      <c r="M192" s="397"/>
      <c r="N192" s="398"/>
      <c r="O192" s="91" t="str">
        <f t="shared" si="26"/>
        <v/>
      </c>
      <c r="P192" s="22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231">
        <f t="shared" si="27"/>
        <v>0</v>
      </c>
      <c r="L193" s="396"/>
      <c r="M193" s="397"/>
      <c r="N193" s="398"/>
      <c r="O193" s="91" t="str">
        <f t="shared" si="26"/>
        <v/>
      </c>
      <c r="P193" s="22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231">
        <f t="shared" si="27"/>
        <v>0</v>
      </c>
      <c r="L194" s="396"/>
      <c r="M194" s="397"/>
      <c r="N194" s="398"/>
      <c r="O194" s="91" t="str">
        <f t="shared" si="26"/>
        <v/>
      </c>
      <c r="P194" s="22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22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221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22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222"/>
      <c r="F197" s="394"/>
      <c r="G197" s="395"/>
      <c r="H197" s="38"/>
      <c r="I197" s="39"/>
      <c r="J197" s="39"/>
      <c r="K197" s="231">
        <f t="shared" si="27"/>
        <v>0</v>
      </c>
      <c r="L197" s="396"/>
      <c r="M197" s="397"/>
      <c r="N197" s="398"/>
      <c r="O197" s="91" t="str">
        <f t="shared" si="26"/>
        <v/>
      </c>
      <c r="P197" s="22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22"/>
      <c r="F198" s="399"/>
      <c r="G198" s="399"/>
      <c r="H198" s="38"/>
      <c r="I198" s="39"/>
      <c r="J198" s="39"/>
      <c r="K198" s="231">
        <f t="shared" si="27"/>
        <v>0</v>
      </c>
      <c r="L198" s="396"/>
      <c r="M198" s="397"/>
      <c r="N198" s="398"/>
      <c r="O198" s="91" t="str">
        <f t="shared" si="26"/>
        <v/>
      </c>
      <c r="P198" s="22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222"/>
      <c r="F199" s="399"/>
      <c r="G199" s="399"/>
      <c r="H199" s="38"/>
      <c r="I199" s="39"/>
      <c r="J199" s="39"/>
      <c r="K199" s="231">
        <f t="shared" si="27"/>
        <v>0</v>
      </c>
      <c r="L199" s="396"/>
      <c r="M199" s="397"/>
      <c r="N199" s="398"/>
      <c r="O199" s="91" t="str">
        <f t="shared" si="26"/>
        <v/>
      </c>
      <c r="P199" s="22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222"/>
      <c r="F200" s="399"/>
      <c r="G200" s="399"/>
      <c r="H200" s="38"/>
      <c r="I200" s="39"/>
      <c r="J200" s="39"/>
      <c r="K200" s="231">
        <f t="shared" si="27"/>
        <v>0</v>
      </c>
      <c r="L200" s="396"/>
      <c r="M200" s="397"/>
      <c r="N200" s="398"/>
      <c r="O200" s="91" t="str">
        <f t="shared" si="26"/>
        <v/>
      </c>
      <c r="P200" s="22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222"/>
      <c r="F201" s="399"/>
      <c r="G201" s="399"/>
      <c r="H201" s="38"/>
      <c r="I201" s="39"/>
      <c r="J201" s="39"/>
      <c r="K201" s="231">
        <f t="shared" si="27"/>
        <v>0</v>
      </c>
      <c r="L201" s="396"/>
      <c r="M201" s="397"/>
      <c r="N201" s="398"/>
      <c r="O201" s="91" t="str">
        <f t="shared" si="26"/>
        <v/>
      </c>
      <c r="P201" s="22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231">
        <f t="shared" si="27"/>
        <v>0</v>
      </c>
      <c r="L202" s="396"/>
      <c r="M202" s="397"/>
      <c r="N202" s="398"/>
      <c r="O202" s="91" t="str">
        <f t="shared" si="26"/>
        <v/>
      </c>
      <c r="P202" s="22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231">
        <f t="shared" si="27"/>
        <v>0</v>
      </c>
      <c r="L203" s="396"/>
      <c r="M203" s="397"/>
      <c r="N203" s="398"/>
      <c r="O203" s="91" t="str">
        <f t="shared" si="26"/>
        <v/>
      </c>
      <c r="P203" s="22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231">
        <f t="shared" si="27"/>
        <v>0</v>
      </c>
      <c r="L204" s="396"/>
      <c r="M204" s="397"/>
      <c r="N204" s="398"/>
      <c r="O204" s="91" t="str">
        <f t="shared" si="26"/>
        <v/>
      </c>
      <c r="P204" s="22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231">
        <f t="shared" si="27"/>
        <v>0</v>
      </c>
      <c r="L205" s="396"/>
      <c r="M205" s="397"/>
      <c r="N205" s="398"/>
      <c r="O205" s="91" t="str">
        <f t="shared" si="26"/>
        <v/>
      </c>
      <c r="P205" s="22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223" t="str">
        <f t="shared" si="26"/>
        <v/>
      </c>
      <c r="P206" s="22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22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22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22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22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22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22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22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22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22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22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22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22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22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22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22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22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22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22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22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22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22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22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27" priority="9" stopIfTrue="1">
      <formula>LEN(TRIM(A37))=0</formula>
    </cfRule>
  </conditionalFormatting>
  <conditionalFormatting sqref="A152:F157">
    <cfRule type="containsBlanks" dxfId="126" priority="6" stopIfTrue="1">
      <formula>LEN(TRIM(A152))=0</formula>
    </cfRule>
  </conditionalFormatting>
  <conditionalFormatting sqref="B21:C32">
    <cfRule type="containsBlanks" dxfId="125" priority="10" stopIfTrue="1">
      <formula>LEN(TRIM(B21))=0</formula>
    </cfRule>
  </conditionalFormatting>
  <conditionalFormatting sqref="B136:C147">
    <cfRule type="containsBlanks" dxfId="124" priority="25" stopIfTrue="1">
      <formula>LEN(TRIM(B136))=0</formula>
    </cfRule>
  </conditionalFormatting>
  <conditionalFormatting sqref="D54:F55 H54:J55 D56:J58">
    <cfRule type="containsBlanks" dxfId="123" priority="31" stopIfTrue="1">
      <formula>LEN(TRIM(D54))=0</formula>
    </cfRule>
  </conditionalFormatting>
  <conditionalFormatting sqref="D169:F170">
    <cfRule type="containsBlanks" dxfId="122" priority="23" stopIfTrue="1">
      <formula>LEN(TRIM(D169))=0</formula>
    </cfRule>
  </conditionalFormatting>
  <conditionalFormatting sqref="D59:G65 D66:F67 D68:J69">
    <cfRule type="containsBlanks" dxfId="121" priority="30" stopIfTrue="1">
      <formula>LEN(TRIM(D59))=0</formula>
    </cfRule>
  </conditionalFormatting>
  <conditionalFormatting sqref="D70:G76 D77:F78 D79:J80">
    <cfRule type="containsBlanks" dxfId="120" priority="29" stopIfTrue="1">
      <formula>LEN(TRIM(D70))=0</formula>
    </cfRule>
  </conditionalFormatting>
  <conditionalFormatting sqref="D81:G87 D88:F89 D90:J91">
    <cfRule type="containsBlanks" dxfId="119" priority="28" stopIfTrue="1">
      <formula>LEN(TRIM(D81))=0</formula>
    </cfRule>
  </conditionalFormatting>
  <conditionalFormatting sqref="D162:G168">
    <cfRule type="containsBlanks" dxfId="118" priority="5" stopIfTrue="1">
      <formula>LEN(TRIM(D162))=0</formula>
    </cfRule>
  </conditionalFormatting>
  <conditionalFormatting sqref="D171:G180 D181:F182">
    <cfRule type="containsBlanks" dxfId="117" priority="22" stopIfTrue="1">
      <formula>LEN(TRIM(D171))=0</formula>
    </cfRule>
  </conditionalFormatting>
  <conditionalFormatting sqref="D183:G191 D192:F193">
    <cfRule type="containsBlanks" dxfId="116" priority="21" stopIfTrue="1">
      <formula>LEN(TRIM(D183))=0</formula>
    </cfRule>
  </conditionalFormatting>
  <conditionalFormatting sqref="D194:G202 D203:F204 D205:J206">
    <cfRule type="containsBlanks" dxfId="115" priority="20" stopIfTrue="1">
      <formula>LEN(TRIM(D194))=0</formula>
    </cfRule>
  </conditionalFormatting>
  <conditionalFormatting sqref="D47:J53">
    <cfRule type="containsBlanks" dxfId="114" priority="8" stopIfTrue="1">
      <formula>LEN(TRIM(D47))=0</formula>
    </cfRule>
  </conditionalFormatting>
  <conditionalFormatting sqref="E21:E32">
    <cfRule type="containsBlanks" dxfId="113" priority="32" stopIfTrue="1">
      <formula>LEN(TRIM(E21))=0</formula>
    </cfRule>
  </conditionalFormatting>
  <conditionalFormatting sqref="E136:E147">
    <cfRule type="containsBlanks" dxfId="112" priority="24" stopIfTrue="1">
      <formula>LEN(TRIM(E136))=0</formula>
    </cfRule>
  </conditionalFormatting>
  <conditionalFormatting sqref="F5:H13">
    <cfRule type="containsBlanks" dxfId="111" priority="12" stopIfTrue="1">
      <formula>LEN(TRIM(F5))=0</formula>
    </cfRule>
  </conditionalFormatting>
  <conditionalFormatting sqref="F120:H128">
    <cfRule type="containsBlanks" dxfId="110" priority="2" stopIfTrue="1">
      <formula>LEN(TRIM(F120))=0</formula>
    </cfRule>
  </conditionalFormatting>
  <conditionalFormatting sqref="G38:G42">
    <cfRule type="containsBlanks" dxfId="109" priority="13" stopIfTrue="1">
      <formula>LEN(TRIM(G38))=0</formula>
    </cfRule>
  </conditionalFormatting>
  <conditionalFormatting sqref="H59:J67">
    <cfRule type="containsBlanks" dxfId="108" priority="16" stopIfTrue="1">
      <formula>LEN(TRIM(H59))=0</formula>
    </cfRule>
  </conditionalFormatting>
  <conditionalFormatting sqref="H70:J78">
    <cfRule type="containsBlanks" dxfId="107" priority="15" stopIfTrue="1">
      <formula>LEN(TRIM(H70))=0</formula>
    </cfRule>
  </conditionalFormatting>
  <conditionalFormatting sqref="H81:J89">
    <cfRule type="containsBlanks" dxfId="106" priority="14" stopIfTrue="1">
      <formula>LEN(TRIM(H81))=0</formula>
    </cfRule>
  </conditionalFormatting>
  <conditionalFormatting sqref="H162:J204">
    <cfRule type="containsBlanks" dxfId="105" priority="3" stopIfTrue="1">
      <formula>LEN(TRIM(H162))=0</formula>
    </cfRule>
  </conditionalFormatting>
  <conditionalFormatting sqref="K5:L9 K10:K13">
    <cfRule type="containsBlanks" dxfId="104" priority="11" stopIfTrue="1">
      <formula>LEN(TRIM(K5))=0</formula>
    </cfRule>
  </conditionalFormatting>
  <conditionalFormatting sqref="K120:L124 K125:K128">
    <cfRule type="containsBlanks" dxfId="103" priority="1" stopIfTrue="1">
      <formula>LEN(TRIM(K120))=0</formula>
    </cfRule>
  </conditionalFormatting>
  <conditionalFormatting sqref="L47:L91">
    <cfRule type="containsBlanks" dxfId="102" priority="7" stopIfTrue="1">
      <formula>LEN(TRIM(L47))=0</formula>
    </cfRule>
  </conditionalFormatting>
  <conditionalFormatting sqref="L162:L206">
    <cfRule type="containsBlanks" dxfId="101" priority="4" stopIfTrue="1">
      <formula>LEN(TRIM(L162))=0</formula>
    </cfRule>
  </conditionalFormatting>
  <conditionalFormatting sqref="O163:O228">
    <cfRule type="containsBlanks" dxfId="100" priority="17" stopIfTrue="1">
      <formula>LEN(TRIM(O163))=0</formula>
    </cfRule>
  </conditionalFormatting>
  <conditionalFormatting sqref="O47:Q51 O52:O113">
    <cfRule type="containsBlanks" dxfId="99" priority="27" stopIfTrue="1">
      <formula>LEN(TRIM(O47))=0</formula>
    </cfRule>
  </conditionalFormatting>
  <conditionalFormatting sqref="O162:Q162">
    <cfRule type="containsBlanks" dxfId="98" priority="19" stopIfTrue="1">
      <formula>LEN(TRIM(O162))=0</formula>
    </cfRule>
  </conditionalFormatting>
  <conditionalFormatting sqref="P52:Q91">
    <cfRule type="containsBlanks" dxfId="97" priority="26" stopIfTrue="1">
      <formula>LEN(TRIM(P52))=0</formula>
    </cfRule>
  </conditionalFormatting>
  <conditionalFormatting sqref="P163:Q206">
    <cfRule type="containsBlanks" dxfId="96" priority="18" stopIfTrue="1">
      <formula>LEN(TRIM(P163))=0</formula>
    </cfRule>
  </conditionalFormatting>
  <dataValidations count="3">
    <dataValidation type="list" showInputMessage="1" showErrorMessage="1" sqref="H47:H49 H162:H164" xr:uid="{9C7BED18-0C52-4F2D-BE06-FE79C521AABF}">
      <formula1>$V$3:$V$13</formula1>
    </dataValidation>
    <dataValidation type="list" showInputMessage="1" showErrorMessage="1" sqref="H68:H69 H79:H80 H90:H91 H101:H102 H112:H113 H216:H217 H227:H228 H205:H206 H183:H184 H194:H195" xr:uid="{9D612162-6D0E-45F4-91C7-2083BAA84B74}">
      <formula1>$V$3:$V$5</formula1>
    </dataValidation>
    <dataValidation type="list" showInputMessage="1" showErrorMessage="1" sqref="H218:H226 H185:H193 H50:H67 H196:H204 H103:H111 H81:H89 H70:H78 H92:H100 H207:H215 H165:H182" xr:uid="{0560699B-01A9-454A-B82F-5272CF51EC24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F89C2-E87C-45DA-AF93-ABC33E5351D7}">
  <sheetPr codeName="Лист29">
    <outlinePr summaryBelow="0"/>
    <pageSetUpPr fitToPage="1"/>
  </sheetPr>
  <dimension ref="A1:AB229"/>
  <sheetViews>
    <sheetView topLeftCell="A90" zoomScale="70" zoomScaleNormal="70" workbookViewId="0">
      <selection activeCell="A124" sqref="A124:E12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10"/>
      <c r="S1" s="210"/>
      <c r="T1" s="210"/>
      <c r="U1" s="210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11"/>
      <c r="S2" s="211"/>
      <c r="T2" s="211"/>
      <c r="U2" s="211"/>
    </row>
    <row r="3" spans="1:24" ht="18">
      <c r="A3" s="444" t="s">
        <v>89</v>
      </c>
      <c r="B3" s="445"/>
      <c r="C3" s="445"/>
      <c r="D3" s="445"/>
      <c r="E3" s="446"/>
      <c r="F3" s="226" t="s">
        <v>69</v>
      </c>
      <c r="G3" s="227">
        <f>SUM(J21:J32)+SUM(J136:J147)</f>
        <v>0</v>
      </c>
      <c r="H3" s="227">
        <f>SUM(K21:K32)+SUM(K136:K147)</f>
        <v>0</v>
      </c>
      <c r="I3" s="228" t="s">
        <v>56</v>
      </c>
      <c r="J3" s="229">
        <v>6000</v>
      </c>
      <c r="K3" s="230" t="s">
        <v>63</v>
      </c>
      <c r="L3" s="230">
        <v>720</v>
      </c>
      <c r="V3" s="63" t="s">
        <v>45</v>
      </c>
    </row>
    <row r="4" spans="1:24" ht="20.25" customHeight="1">
      <c r="A4" s="434" t="s">
        <v>8</v>
      </c>
      <c r="B4" s="434"/>
      <c r="C4" s="434"/>
      <c r="D4" s="434"/>
      <c r="E4" s="434"/>
      <c r="F4" s="434" t="s">
        <v>34</v>
      </c>
      <c r="G4" s="434"/>
      <c r="H4" s="434"/>
      <c r="I4" s="434" t="s">
        <v>9</v>
      </c>
      <c r="J4" s="434"/>
      <c r="K4" s="434" t="s">
        <v>16</v>
      </c>
      <c r="L4" s="434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4.25">
      <c r="A5" s="435" t="s">
        <v>71</v>
      </c>
      <c r="B5" s="436"/>
      <c r="C5" s="436"/>
      <c r="D5" s="436"/>
      <c r="E5" s="436"/>
      <c r="F5" s="433"/>
      <c r="G5" s="433"/>
      <c r="H5" s="433"/>
      <c r="I5" s="432" t="s">
        <v>421</v>
      </c>
      <c r="J5" s="432" t="s">
        <v>421</v>
      </c>
      <c r="K5" s="433"/>
      <c r="L5" s="433"/>
      <c r="N5" s="275"/>
      <c r="O5" s="277" t="s">
        <v>29</v>
      </c>
      <c r="P5" s="278"/>
      <c r="Q5" s="278"/>
      <c r="R5" s="212"/>
      <c r="S5" s="212"/>
      <c r="T5" s="212"/>
      <c r="U5" s="212"/>
      <c r="V5" s="63" t="s">
        <v>46</v>
      </c>
      <c r="X5" s="23"/>
    </row>
    <row r="6" spans="1:24" ht="14.25">
      <c r="A6" s="435" t="s">
        <v>7</v>
      </c>
      <c r="B6" s="436"/>
      <c r="C6" s="436"/>
      <c r="D6" s="436"/>
      <c r="E6" s="442"/>
      <c r="F6" s="433"/>
      <c r="G6" s="433"/>
      <c r="H6" s="433"/>
      <c r="I6" s="432" t="s">
        <v>422</v>
      </c>
      <c r="J6" s="432" t="s">
        <v>422</v>
      </c>
      <c r="K6" s="433"/>
      <c r="L6" s="433"/>
      <c r="N6" s="276"/>
      <c r="O6" s="279"/>
      <c r="P6" s="280"/>
      <c r="Q6" s="280"/>
      <c r="R6" s="213"/>
      <c r="S6" s="213"/>
      <c r="T6" s="213"/>
      <c r="U6" s="213"/>
      <c r="V6" s="63" t="s">
        <v>52</v>
      </c>
      <c r="X6" s="23"/>
    </row>
    <row r="7" spans="1:24" ht="16.5" customHeight="1">
      <c r="A7" s="432" t="s">
        <v>55</v>
      </c>
      <c r="B7" s="432"/>
      <c r="C7" s="432"/>
      <c r="D7" s="432"/>
      <c r="E7" s="443"/>
      <c r="F7" s="433"/>
      <c r="G7" s="433"/>
      <c r="H7" s="433"/>
      <c r="I7" s="432" t="s">
        <v>423</v>
      </c>
      <c r="J7" s="432" t="s">
        <v>423</v>
      </c>
      <c r="K7" s="433"/>
      <c r="L7" s="433"/>
      <c r="N7" s="294"/>
      <c r="O7" s="277" t="s">
        <v>30</v>
      </c>
      <c r="P7" s="278"/>
      <c r="Q7" s="296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2"/>
      <c r="B8" s="432"/>
      <c r="C8" s="432"/>
      <c r="D8" s="432"/>
      <c r="E8" s="432"/>
      <c r="F8" s="433"/>
      <c r="G8" s="433"/>
      <c r="H8" s="433"/>
      <c r="I8" s="432" t="s">
        <v>424</v>
      </c>
      <c r="J8" s="432" t="s">
        <v>424</v>
      </c>
      <c r="K8" s="433"/>
      <c r="L8" s="433"/>
      <c r="N8" s="295"/>
      <c r="O8" s="297"/>
      <c r="P8" s="298"/>
      <c r="Q8" s="299"/>
      <c r="R8" s="218"/>
      <c r="S8" s="218"/>
      <c r="T8" s="218"/>
      <c r="U8" s="218"/>
      <c r="V8" s="63" t="s">
        <v>49</v>
      </c>
      <c r="X8" s="23"/>
    </row>
    <row r="9" spans="1:24" ht="14.25">
      <c r="A9" s="432"/>
      <c r="B9" s="432"/>
      <c r="C9" s="432"/>
      <c r="D9" s="432"/>
      <c r="E9" s="432"/>
      <c r="F9" s="433"/>
      <c r="G9" s="433"/>
      <c r="H9" s="433"/>
      <c r="I9" s="432" t="s">
        <v>425</v>
      </c>
      <c r="J9" s="432" t="s">
        <v>425</v>
      </c>
      <c r="K9" s="433"/>
      <c r="L9" s="433"/>
      <c r="N9" s="293"/>
      <c r="O9" s="293"/>
      <c r="P9" s="303"/>
      <c r="Q9" s="303"/>
      <c r="R9" s="219"/>
      <c r="S9" s="219"/>
      <c r="T9" s="219"/>
      <c r="U9" s="219"/>
      <c r="V9" s="63" t="s">
        <v>50</v>
      </c>
      <c r="X9" s="23"/>
    </row>
    <row r="10" spans="1:24" ht="14.25">
      <c r="A10" s="432"/>
      <c r="B10" s="432"/>
      <c r="C10" s="432"/>
      <c r="D10" s="432"/>
      <c r="E10" s="432"/>
      <c r="F10" s="433"/>
      <c r="G10" s="433"/>
      <c r="H10" s="433"/>
      <c r="I10" s="432" t="s">
        <v>426</v>
      </c>
      <c r="J10" s="432" t="s">
        <v>426</v>
      </c>
      <c r="K10" s="440"/>
      <c r="L10" s="441"/>
      <c r="N10" s="216"/>
      <c r="O10" s="216"/>
      <c r="P10" s="219"/>
      <c r="Q10" s="219"/>
      <c r="R10" s="219"/>
      <c r="S10" s="219"/>
      <c r="T10" s="219"/>
      <c r="U10" s="219"/>
      <c r="V10" s="63"/>
      <c r="X10" s="23"/>
    </row>
    <row r="11" spans="1:24" ht="14.25">
      <c r="A11" s="432"/>
      <c r="B11" s="432"/>
      <c r="C11" s="432"/>
      <c r="D11" s="432"/>
      <c r="E11" s="432"/>
      <c r="F11" s="433"/>
      <c r="G11" s="433"/>
      <c r="H11" s="433"/>
      <c r="I11" s="432"/>
      <c r="J11" s="432"/>
      <c r="K11" s="440"/>
      <c r="L11" s="441"/>
      <c r="N11" s="216"/>
      <c r="O11" s="216"/>
      <c r="P11" s="219"/>
      <c r="Q11" s="219"/>
      <c r="R11" s="219"/>
      <c r="S11" s="219"/>
      <c r="T11" s="219"/>
      <c r="U11" s="219"/>
      <c r="V11" s="63"/>
      <c r="X11" s="23"/>
    </row>
    <row r="12" spans="1:24" ht="14.25">
      <c r="A12" s="432"/>
      <c r="B12" s="432"/>
      <c r="C12" s="432"/>
      <c r="D12" s="432"/>
      <c r="E12" s="432"/>
      <c r="F12" s="433"/>
      <c r="G12" s="433"/>
      <c r="H12" s="433"/>
      <c r="I12" s="432"/>
      <c r="J12" s="432"/>
      <c r="K12" s="440"/>
      <c r="L12" s="441"/>
      <c r="N12" s="216"/>
      <c r="O12" s="216"/>
      <c r="P12" s="219"/>
      <c r="Q12" s="219"/>
      <c r="R12" s="219"/>
      <c r="S12" s="219"/>
      <c r="T12" s="219"/>
      <c r="U12" s="219"/>
      <c r="V12" s="63"/>
      <c r="X12" s="23"/>
    </row>
    <row r="13" spans="1:24" ht="14.25">
      <c r="A13" s="432"/>
      <c r="B13" s="432"/>
      <c r="C13" s="432"/>
      <c r="D13" s="432"/>
      <c r="E13" s="432"/>
      <c r="F13" s="433"/>
      <c r="G13" s="433"/>
      <c r="H13" s="433"/>
      <c r="I13" s="432"/>
      <c r="J13" s="432"/>
      <c r="K13" s="440"/>
      <c r="L13" s="441"/>
      <c r="N13" s="216"/>
      <c r="O13" s="216"/>
      <c r="P13" s="219"/>
      <c r="Q13" s="219"/>
      <c r="R13" s="219"/>
      <c r="S13" s="219"/>
      <c r="T13" s="219"/>
      <c r="U13" s="219"/>
      <c r="V13" s="63"/>
      <c r="X13" s="23"/>
    </row>
    <row r="14" spans="1:24" ht="18.75" customHeight="1" thickBot="1">
      <c r="A14" s="437" t="s">
        <v>33</v>
      </c>
      <c r="B14" s="438"/>
      <c r="C14" s="438"/>
      <c r="D14" s="438"/>
      <c r="E14" s="438"/>
      <c r="F14" s="438"/>
      <c r="G14" s="438"/>
      <c r="H14" s="438"/>
      <c r="I14" s="438"/>
      <c r="J14" s="438"/>
      <c r="K14" s="438"/>
      <c r="L14" s="439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19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5" t="s">
        <v>18</v>
      </c>
      <c r="O20" s="21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19"/>
    </row>
    <row r="21" spans="1:24" ht="17.25" customHeight="1">
      <c r="A21" s="307">
        <f>A37</f>
        <v>0</v>
      </c>
      <c r="B21" s="326"/>
      <c r="C21" s="326"/>
      <c r="D21" s="322">
        <f>(C21-B21+(C21&lt;B21))*24*60</f>
        <v>0</v>
      </c>
      <c r="E21" s="328"/>
      <c r="F21" s="330">
        <f>IF(E21=0,0,(F37/J3*60))</f>
        <v>0</v>
      </c>
      <c r="G21" s="320">
        <f>IF($K21=0,0,(K21*100)/(D21*$J$3/60))</f>
        <v>0</v>
      </c>
      <c r="H21" s="330">
        <f>P19+P26</f>
        <v>0</v>
      </c>
      <c r="I21" s="320">
        <f>D21-F21-P27</f>
        <v>0</v>
      </c>
      <c r="J21" s="322">
        <f>(D21-H21)/60*E21</f>
        <v>0</v>
      </c>
      <c r="K21" s="324">
        <f>F37</f>
        <v>0</v>
      </c>
      <c r="L21" s="66">
        <f>IF($K21=0,0,K21/J21)</f>
        <v>0</v>
      </c>
      <c r="N21" s="215" t="s">
        <v>19</v>
      </c>
      <c r="O21" s="21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19"/>
      <c r="X21" s="219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0</v>
      </c>
      <c r="N22" s="215" t="s">
        <v>20</v>
      </c>
      <c r="O22" s="21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19"/>
      <c r="X22" s="219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215" t="s">
        <v>27</v>
      </c>
      <c r="O23" s="21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19"/>
      <c r="X23" s="219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220" t="s">
        <v>21</v>
      </c>
      <c r="O24" s="22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19"/>
      <c r="X24" s="219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220" t="s">
        <v>39</v>
      </c>
      <c r="O25" s="22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19"/>
      <c r="X25" s="219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19"/>
      <c r="X26" s="219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19"/>
      <c r="X27" s="219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219"/>
      <c r="X28" s="219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219"/>
      <c r="W29" s="219"/>
      <c r="X29" s="219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219"/>
      <c r="W30" s="219"/>
      <c r="X30" s="219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219"/>
      <c r="W31" s="219"/>
      <c r="X31" s="219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219"/>
      <c r="W32" s="219"/>
      <c r="X32" s="219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214" t="s">
        <v>90</v>
      </c>
      <c r="K33" s="168" t="s">
        <v>91</v>
      </c>
      <c r="L33" s="354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19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0</v>
      </c>
      <c r="K34" s="168">
        <f>K21+K23+K25+K27+K29+K31</f>
        <v>0</v>
      </c>
      <c r="L34" s="355"/>
      <c r="M34" s="219"/>
      <c r="V34" s="219"/>
      <c r="W34" s="219"/>
      <c r="X34" s="219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219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219"/>
      <c r="W36" s="27"/>
      <c r="X36" s="27"/>
    </row>
    <row r="37" spans="1:28" ht="15.75" thickBot="1">
      <c r="A37" s="351"/>
      <c r="B37" s="352"/>
      <c r="C37" s="352"/>
      <c r="D37" s="352"/>
      <c r="E37" s="353"/>
      <c r="F37" s="15"/>
      <c r="G37" s="146"/>
      <c r="H37" s="1"/>
      <c r="I37" s="2"/>
      <c r="J37" s="3"/>
      <c r="K37" s="67">
        <f>G37</f>
        <v>0</v>
      </c>
      <c r="L37" s="16"/>
      <c r="M37" s="28"/>
      <c r="V37" s="219"/>
      <c r="W37" s="219"/>
      <c r="X37" s="219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19"/>
      <c r="W38" s="219"/>
      <c r="X38" s="219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19"/>
      <c r="W39" s="219"/>
      <c r="X39" s="219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19"/>
      <c r="W40" s="219"/>
      <c r="X40" s="219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19"/>
      <c r="W41" s="219"/>
      <c r="X41" s="219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19"/>
      <c r="W42" s="219"/>
      <c r="X42" s="219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0</v>
      </c>
      <c r="L43" s="76">
        <f>SUM(L38+L38)</f>
        <v>0</v>
      </c>
      <c r="M43" s="29"/>
      <c r="V43" s="219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>
        <f>A37</f>
        <v>0</v>
      </c>
      <c r="B47" s="77">
        <f>B21</f>
        <v>0</v>
      </c>
      <c r="C47" s="77">
        <f>B47+1/24</f>
        <v>4.1666666666666664E-2</v>
      </c>
      <c r="D47" s="30"/>
      <c r="E47" s="221"/>
      <c r="F47" s="389"/>
      <c r="G47" s="390"/>
      <c r="H47" s="31"/>
      <c r="I47" s="32"/>
      <c r="J47" s="32"/>
      <c r="K47" s="83">
        <f>(J47-I47+(J47&lt;I47))*24*60</f>
        <v>0</v>
      </c>
      <c r="L47" s="391"/>
      <c r="M47" s="392"/>
      <c r="N47" s="393"/>
      <c r="O47" s="90" t="str">
        <f t="shared" ref="O47:O110" si="3">IF(H47=$V$5,$F$7,"")</f>
        <v/>
      </c>
      <c r="P47" s="22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4.1666666666666664E-2</v>
      </c>
      <c r="C48" s="78">
        <f>B48+1/24</f>
        <v>8.3333333333333329E-2</v>
      </c>
      <c r="D48" s="37"/>
      <c r="E48" s="222"/>
      <c r="F48" s="394"/>
      <c r="G48" s="395"/>
      <c r="H48" s="38"/>
      <c r="I48" s="39"/>
      <c r="J48" s="39"/>
      <c r="K48" s="231">
        <f t="shared" ref="K48:K111" si="4">(J48-I48+(J48&lt;I48))*24*60</f>
        <v>0</v>
      </c>
      <c r="L48" s="396"/>
      <c r="M48" s="397"/>
      <c r="N48" s="398"/>
      <c r="O48" s="91" t="str">
        <f t="shared" si="3"/>
        <v/>
      </c>
      <c r="P48" s="22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22"/>
      <c r="F49" s="399"/>
      <c r="G49" s="399"/>
      <c r="H49" s="38"/>
      <c r="I49" s="39"/>
      <c r="J49" s="39"/>
      <c r="K49" s="231">
        <f t="shared" si="4"/>
        <v>0</v>
      </c>
      <c r="L49" s="396"/>
      <c r="M49" s="397"/>
      <c r="N49" s="398"/>
      <c r="O49" s="91" t="str">
        <f t="shared" si="3"/>
        <v/>
      </c>
      <c r="P49" s="22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0.125</v>
      </c>
      <c r="C50" s="78">
        <f t="shared" si="14"/>
        <v>0.16666666666666666</v>
      </c>
      <c r="D50" s="37"/>
      <c r="E50" s="222"/>
      <c r="F50" s="399"/>
      <c r="G50" s="399"/>
      <c r="H50" s="38"/>
      <c r="I50" s="39"/>
      <c r="J50" s="39"/>
      <c r="K50" s="231">
        <f t="shared" si="4"/>
        <v>0</v>
      </c>
      <c r="L50" s="396"/>
      <c r="M50" s="397"/>
      <c r="N50" s="398"/>
      <c r="O50" s="91" t="str">
        <f t="shared" si="3"/>
        <v/>
      </c>
      <c r="P50" s="22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0.16666666666666666</v>
      </c>
      <c r="C51" s="78">
        <f t="shared" si="14"/>
        <v>0.20833333333333331</v>
      </c>
      <c r="D51" s="37"/>
      <c r="E51" s="222"/>
      <c r="F51" s="399"/>
      <c r="G51" s="399"/>
      <c r="H51" s="38"/>
      <c r="I51" s="39"/>
      <c r="J51" s="39"/>
      <c r="K51" s="231">
        <f t="shared" si="4"/>
        <v>0</v>
      </c>
      <c r="L51" s="396"/>
      <c r="M51" s="397"/>
      <c r="N51" s="398"/>
      <c r="O51" s="91" t="str">
        <f t="shared" si="3"/>
        <v/>
      </c>
      <c r="P51" s="22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0.20833333333333331</v>
      </c>
      <c r="C52" s="78">
        <f t="shared" si="14"/>
        <v>0.24999999999999997</v>
      </c>
      <c r="D52" s="37"/>
      <c r="E52" s="222"/>
      <c r="F52" s="399"/>
      <c r="G52" s="399"/>
      <c r="H52" s="38"/>
      <c r="I52" s="39"/>
      <c r="J52" s="39"/>
      <c r="K52" s="231">
        <f t="shared" si="4"/>
        <v>0</v>
      </c>
      <c r="L52" s="396"/>
      <c r="M52" s="397"/>
      <c r="N52" s="398"/>
      <c r="O52" s="91" t="str">
        <f t="shared" si="3"/>
        <v/>
      </c>
      <c r="P52" s="22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9"/>
      <c r="G53" s="399"/>
      <c r="H53" s="38"/>
      <c r="I53" s="39"/>
      <c r="J53" s="39"/>
      <c r="K53" s="231">
        <f t="shared" si="4"/>
        <v>0</v>
      </c>
      <c r="L53" s="396"/>
      <c r="M53" s="397"/>
      <c r="N53" s="398"/>
      <c r="O53" s="91" t="str">
        <f t="shared" si="3"/>
        <v/>
      </c>
      <c r="P53" s="22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4"/>
      <c r="G54" s="395"/>
      <c r="H54" s="38"/>
      <c r="I54" s="39"/>
      <c r="J54" s="39"/>
      <c r="K54" s="231">
        <f t="shared" si="4"/>
        <v>0</v>
      </c>
      <c r="L54" s="396"/>
      <c r="M54" s="397"/>
      <c r="N54" s="398"/>
      <c r="O54" s="91" t="str">
        <f t="shared" si="3"/>
        <v/>
      </c>
      <c r="P54" s="22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0.33333333333333331</v>
      </c>
      <c r="C55" s="78">
        <f t="shared" si="14"/>
        <v>0.375</v>
      </c>
      <c r="D55" s="37"/>
      <c r="E55" s="143"/>
      <c r="F55" s="394"/>
      <c r="G55" s="395"/>
      <c r="H55" s="38"/>
      <c r="I55" s="39"/>
      <c r="J55" s="39"/>
      <c r="K55" s="231">
        <f t="shared" si="4"/>
        <v>0</v>
      </c>
      <c r="L55" s="396"/>
      <c r="M55" s="397"/>
      <c r="N55" s="398"/>
      <c r="O55" s="91" t="str">
        <f t="shared" si="3"/>
        <v/>
      </c>
      <c r="P55" s="22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0.375</v>
      </c>
      <c r="C56" s="78">
        <f t="shared" si="14"/>
        <v>0.41666666666666669</v>
      </c>
      <c r="D56" s="37"/>
      <c r="E56" s="143"/>
      <c r="F56" s="399"/>
      <c r="G56" s="399"/>
      <c r="H56" s="38"/>
      <c r="I56" s="39"/>
      <c r="J56" s="39"/>
      <c r="K56" s="231">
        <f t="shared" si="4"/>
        <v>0</v>
      </c>
      <c r="L56" s="396"/>
      <c r="M56" s="397"/>
      <c r="N56" s="398"/>
      <c r="O56" s="91" t="str">
        <f t="shared" si="3"/>
        <v/>
      </c>
      <c r="P56" s="22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9"/>
      <c r="G57" s="399"/>
      <c r="H57" s="38"/>
      <c r="I57" s="39"/>
      <c r="J57" s="39"/>
      <c r="K57" s="231">
        <f t="shared" si="4"/>
        <v>0</v>
      </c>
      <c r="L57" s="396"/>
      <c r="M57" s="397"/>
      <c r="N57" s="398"/>
      <c r="O57" s="91" t="str">
        <f t="shared" si="3"/>
        <v/>
      </c>
      <c r="P57" s="22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0.45833333333333337</v>
      </c>
      <c r="C58" s="80">
        <f t="shared" si="14"/>
        <v>0.5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222" t="str">
        <f t="shared" si="3"/>
        <v/>
      </c>
      <c r="P58" s="22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221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22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222"/>
      <c r="F60" s="394"/>
      <c r="G60" s="395"/>
      <c r="H60" s="38"/>
      <c r="I60" s="39"/>
      <c r="J60" s="39"/>
      <c r="K60" s="231">
        <f t="shared" si="4"/>
        <v>0</v>
      </c>
      <c r="L60" s="396"/>
      <c r="M60" s="397"/>
      <c r="N60" s="398"/>
      <c r="O60" s="91" t="str">
        <f t="shared" si="3"/>
        <v/>
      </c>
      <c r="P60" s="22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22"/>
      <c r="F61" s="399"/>
      <c r="G61" s="399"/>
      <c r="H61" s="38"/>
      <c r="I61" s="39"/>
      <c r="J61" s="39"/>
      <c r="K61" s="231">
        <f t="shared" si="4"/>
        <v>0</v>
      </c>
      <c r="L61" s="396"/>
      <c r="M61" s="397"/>
      <c r="N61" s="398"/>
      <c r="O61" s="91" t="str">
        <f t="shared" si="3"/>
        <v/>
      </c>
      <c r="P61" s="22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222"/>
      <c r="F62" s="399"/>
      <c r="G62" s="399"/>
      <c r="H62" s="38"/>
      <c r="I62" s="39"/>
      <c r="J62" s="39"/>
      <c r="K62" s="231">
        <f t="shared" si="4"/>
        <v>0</v>
      </c>
      <c r="L62" s="396"/>
      <c r="M62" s="397"/>
      <c r="N62" s="398"/>
      <c r="O62" s="91" t="str">
        <f t="shared" si="3"/>
        <v/>
      </c>
      <c r="P62" s="22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222"/>
      <c r="F63" s="399"/>
      <c r="G63" s="399"/>
      <c r="H63" s="38"/>
      <c r="I63" s="39"/>
      <c r="J63" s="39"/>
      <c r="K63" s="231">
        <f t="shared" si="4"/>
        <v>0</v>
      </c>
      <c r="L63" s="396"/>
      <c r="M63" s="397"/>
      <c r="N63" s="398"/>
      <c r="O63" s="91" t="str">
        <f t="shared" si="3"/>
        <v/>
      </c>
      <c r="P63" s="22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222"/>
      <c r="F64" s="399"/>
      <c r="G64" s="399"/>
      <c r="H64" s="38"/>
      <c r="I64" s="39"/>
      <c r="J64" s="39"/>
      <c r="K64" s="231">
        <f t="shared" si="4"/>
        <v>0</v>
      </c>
      <c r="L64" s="396"/>
      <c r="M64" s="397"/>
      <c r="N64" s="398"/>
      <c r="O64" s="91" t="str">
        <f t="shared" si="3"/>
        <v/>
      </c>
      <c r="P64" s="22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231">
        <f t="shared" si="4"/>
        <v>0</v>
      </c>
      <c r="L65" s="396"/>
      <c r="M65" s="397"/>
      <c r="N65" s="398"/>
      <c r="O65" s="91" t="str">
        <f t="shared" si="3"/>
        <v/>
      </c>
      <c r="P65" s="22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231">
        <f t="shared" si="4"/>
        <v>0</v>
      </c>
      <c r="L66" s="396"/>
      <c r="M66" s="397"/>
      <c r="N66" s="398"/>
      <c r="O66" s="91" t="str">
        <f t="shared" si="3"/>
        <v/>
      </c>
      <c r="P66" s="22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231">
        <f t="shared" si="4"/>
        <v>0</v>
      </c>
      <c r="L67" s="396"/>
      <c r="M67" s="397"/>
      <c r="N67" s="398"/>
      <c r="O67" s="91" t="str">
        <f t="shared" si="3"/>
        <v/>
      </c>
      <c r="P67" s="22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231">
        <f t="shared" si="4"/>
        <v>0</v>
      </c>
      <c r="L68" s="396"/>
      <c r="M68" s="397"/>
      <c r="N68" s="398"/>
      <c r="O68" s="91" t="str">
        <f t="shared" si="3"/>
        <v/>
      </c>
      <c r="P68" s="22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222" t="str">
        <f t="shared" si="3"/>
        <v/>
      </c>
      <c r="P69" s="22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221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22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222"/>
      <c r="F71" s="394"/>
      <c r="G71" s="395"/>
      <c r="H71" s="38"/>
      <c r="I71" s="39"/>
      <c r="J71" s="39"/>
      <c r="K71" s="231">
        <f t="shared" si="4"/>
        <v>0</v>
      </c>
      <c r="L71" s="396"/>
      <c r="M71" s="397"/>
      <c r="N71" s="398"/>
      <c r="O71" s="91" t="str">
        <f t="shared" si="3"/>
        <v/>
      </c>
      <c r="P71" s="22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22"/>
      <c r="F72" s="399"/>
      <c r="G72" s="399"/>
      <c r="H72" s="38"/>
      <c r="I72" s="39"/>
      <c r="J72" s="39"/>
      <c r="K72" s="231">
        <f t="shared" si="4"/>
        <v>0</v>
      </c>
      <c r="L72" s="396"/>
      <c r="M72" s="397"/>
      <c r="N72" s="398"/>
      <c r="O72" s="91" t="str">
        <f t="shared" si="3"/>
        <v/>
      </c>
      <c r="P72" s="22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222"/>
      <c r="F73" s="399"/>
      <c r="G73" s="399"/>
      <c r="H73" s="38"/>
      <c r="I73" s="39"/>
      <c r="J73" s="39"/>
      <c r="K73" s="231">
        <f t="shared" si="4"/>
        <v>0</v>
      </c>
      <c r="L73" s="396"/>
      <c r="M73" s="397"/>
      <c r="N73" s="398"/>
      <c r="O73" s="91" t="str">
        <f t="shared" si="3"/>
        <v/>
      </c>
      <c r="P73" s="22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222"/>
      <c r="F74" s="399"/>
      <c r="G74" s="399"/>
      <c r="H74" s="38"/>
      <c r="I74" s="39"/>
      <c r="J74" s="39"/>
      <c r="K74" s="231">
        <f t="shared" si="4"/>
        <v>0</v>
      </c>
      <c r="L74" s="396"/>
      <c r="M74" s="397"/>
      <c r="N74" s="398"/>
      <c r="O74" s="91" t="str">
        <f t="shared" si="3"/>
        <v/>
      </c>
      <c r="P74" s="22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222"/>
      <c r="F75" s="399"/>
      <c r="G75" s="399"/>
      <c r="H75" s="38"/>
      <c r="I75" s="39"/>
      <c r="J75" s="39"/>
      <c r="K75" s="231">
        <f t="shared" si="4"/>
        <v>0</v>
      </c>
      <c r="L75" s="396"/>
      <c r="M75" s="397"/>
      <c r="N75" s="398"/>
      <c r="O75" s="91" t="str">
        <f t="shared" si="3"/>
        <v/>
      </c>
      <c r="P75" s="22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231">
        <f t="shared" si="4"/>
        <v>0</v>
      </c>
      <c r="L76" s="396"/>
      <c r="M76" s="397"/>
      <c r="N76" s="398"/>
      <c r="O76" s="91" t="str">
        <f t="shared" si="3"/>
        <v/>
      </c>
      <c r="P76" s="22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231">
        <f t="shared" si="4"/>
        <v>0</v>
      </c>
      <c r="L77" s="396"/>
      <c r="M77" s="397"/>
      <c r="N77" s="398"/>
      <c r="O77" s="91" t="str">
        <f t="shared" si="3"/>
        <v/>
      </c>
      <c r="P77" s="22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231">
        <f t="shared" si="4"/>
        <v>0</v>
      </c>
      <c r="L78" s="396"/>
      <c r="M78" s="397"/>
      <c r="N78" s="398"/>
      <c r="O78" s="91" t="str">
        <f t="shared" si="3"/>
        <v/>
      </c>
      <c r="P78" s="22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231">
        <f t="shared" si="4"/>
        <v>0</v>
      </c>
      <c r="L79" s="396"/>
      <c r="M79" s="397"/>
      <c r="N79" s="398"/>
      <c r="O79" s="91" t="str">
        <f t="shared" si="3"/>
        <v/>
      </c>
      <c r="P79" s="22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222" t="str">
        <f t="shared" si="3"/>
        <v/>
      </c>
      <c r="P80" s="22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221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22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222"/>
      <c r="F82" s="394"/>
      <c r="G82" s="395"/>
      <c r="H82" s="38"/>
      <c r="I82" s="39"/>
      <c r="J82" s="39"/>
      <c r="K82" s="231">
        <f t="shared" si="4"/>
        <v>0</v>
      </c>
      <c r="L82" s="396"/>
      <c r="M82" s="397"/>
      <c r="N82" s="398"/>
      <c r="O82" s="91" t="str">
        <f t="shared" si="3"/>
        <v/>
      </c>
      <c r="P82" s="22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22"/>
      <c r="F83" s="399"/>
      <c r="G83" s="399"/>
      <c r="H83" s="38"/>
      <c r="I83" s="39"/>
      <c r="J83" s="39"/>
      <c r="K83" s="231">
        <f t="shared" si="4"/>
        <v>0</v>
      </c>
      <c r="L83" s="396"/>
      <c r="M83" s="397"/>
      <c r="N83" s="398"/>
      <c r="O83" s="91" t="str">
        <f t="shared" si="3"/>
        <v/>
      </c>
      <c r="P83" s="22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222"/>
      <c r="F84" s="399"/>
      <c r="G84" s="399"/>
      <c r="H84" s="38"/>
      <c r="I84" s="39"/>
      <c r="J84" s="39"/>
      <c r="K84" s="231">
        <f t="shared" si="4"/>
        <v>0</v>
      </c>
      <c r="L84" s="396"/>
      <c r="M84" s="397"/>
      <c r="N84" s="398"/>
      <c r="O84" s="91" t="str">
        <f t="shared" si="3"/>
        <v/>
      </c>
      <c r="P84" s="22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222"/>
      <c r="F85" s="399"/>
      <c r="G85" s="399"/>
      <c r="H85" s="38"/>
      <c r="I85" s="39"/>
      <c r="J85" s="39"/>
      <c r="K85" s="231">
        <f t="shared" si="4"/>
        <v>0</v>
      </c>
      <c r="L85" s="396"/>
      <c r="M85" s="397"/>
      <c r="N85" s="398"/>
      <c r="O85" s="91" t="str">
        <f t="shared" si="3"/>
        <v/>
      </c>
      <c r="P85" s="22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222"/>
      <c r="F86" s="399"/>
      <c r="G86" s="399"/>
      <c r="H86" s="38"/>
      <c r="I86" s="39"/>
      <c r="J86" s="39"/>
      <c r="K86" s="231">
        <f t="shared" si="4"/>
        <v>0</v>
      </c>
      <c r="L86" s="396"/>
      <c r="M86" s="397"/>
      <c r="N86" s="398"/>
      <c r="O86" s="91" t="str">
        <f t="shared" si="3"/>
        <v/>
      </c>
      <c r="P86" s="22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231">
        <f t="shared" si="4"/>
        <v>0</v>
      </c>
      <c r="L87" s="396"/>
      <c r="M87" s="397"/>
      <c r="N87" s="398"/>
      <c r="O87" s="91" t="str">
        <f t="shared" si="3"/>
        <v/>
      </c>
      <c r="P87" s="22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231">
        <f t="shared" si="4"/>
        <v>0</v>
      </c>
      <c r="L88" s="396"/>
      <c r="M88" s="397"/>
      <c r="N88" s="398"/>
      <c r="O88" s="91" t="str">
        <f t="shared" si="3"/>
        <v/>
      </c>
      <c r="P88" s="22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231">
        <f t="shared" si="4"/>
        <v>0</v>
      </c>
      <c r="L89" s="396"/>
      <c r="M89" s="397"/>
      <c r="N89" s="398"/>
      <c r="O89" s="91" t="str">
        <f t="shared" si="3"/>
        <v/>
      </c>
      <c r="P89" s="22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231">
        <f t="shared" si="4"/>
        <v>0</v>
      </c>
      <c r="L90" s="396"/>
      <c r="M90" s="397"/>
      <c r="N90" s="398"/>
      <c r="O90" s="91" t="str">
        <f t="shared" si="3"/>
        <v/>
      </c>
      <c r="P90" s="22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222" t="str">
        <f t="shared" si="3"/>
        <v/>
      </c>
      <c r="P91" s="22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22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22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22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22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22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22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22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22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22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22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22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22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22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22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22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22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22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22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22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22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22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22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10"/>
      <c r="S116" s="210"/>
      <c r="T116" s="210"/>
      <c r="U116" s="210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11"/>
      <c r="S117" s="211"/>
      <c r="T117" s="211"/>
      <c r="U117" s="211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232" t="s">
        <v>56</v>
      </c>
      <c r="J118" s="95">
        <v>6000</v>
      </c>
      <c r="K118" s="233" t="s">
        <v>63</v>
      </c>
      <c r="L118" s="233">
        <v>720</v>
      </c>
      <c r="V118" s="63" t="s">
        <v>45</v>
      </c>
    </row>
    <row r="119" spans="1:28" ht="20.25" customHeight="1">
      <c r="A119" s="434" t="s">
        <v>8</v>
      </c>
      <c r="B119" s="434"/>
      <c r="C119" s="434"/>
      <c r="D119" s="434"/>
      <c r="E119" s="434"/>
      <c r="F119" s="434" t="s">
        <v>34</v>
      </c>
      <c r="G119" s="434"/>
      <c r="H119" s="434"/>
      <c r="I119" s="434" t="s">
        <v>9</v>
      </c>
      <c r="J119" s="434"/>
      <c r="K119" s="434" t="s">
        <v>16</v>
      </c>
      <c r="L119" s="434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4.25">
      <c r="A120" s="435" t="s">
        <v>71</v>
      </c>
      <c r="B120" s="436"/>
      <c r="C120" s="436"/>
      <c r="D120" s="436"/>
      <c r="E120" s="436"/>
      <c r="F120" s="433"/>
      <c r="G120" s="433"/>
      <c r="H120" s="433"/>
      <c r="I120" s="432" t="s">
        <v>421</v>
      </c>
      <c r="J120" s="432" t="s">
        <v>421</v>
      </c>
      <c r="K120" s="433"/>
      <c r="L120" s="433"/>
      <c r="N120" s="275"/>
      <c r="O120" s="277" t="s">
        <v>29</v>
      </c>
      <c r="P120" s="278"/>
      <c r="Q120" s="278"/>
      <c r="R120" s="212"/>
      <c r="S120" s="212"/>
      <c r="T120" s="212"/>
      <c r="U120" s="212"/>
      <c r="V120" s="63" t="s">
        <v>46</v>
      </c>
      <c r="X120" s="23"/>
    </row>
    <row r="121" spans="1:28" ht="14.25">
      <c r="A121" s="435" t="s">
        <v>7</v>
      </c>
      <c r="B121" s="436"/>
      <c r="C121" s="436"/>
      <c r="D121" s="436"/>
      <c r="E121" s="442"/>
      <c r="F121" s="433"/>
      <c r="G121" s="433"/>
      <c r="H121" s="433"/>
      <c r="I121" s="432" t="s">
        <v>422</v>
      </c>
      <c r="J121" s="432" t="s">
        <v>422</v>
      </c>
      <c r="K121" s="433"/>
      <c r="L121" s="433"/>
      <c r="N121" s="276"/>
      <c r="O121" s="279"/>
      <c r="P121" s="280"/>
      <c r="Q121" s="280"/>
      <c r="R121" s="213"/>
      <c r="S121" s="213"/>
      <c r="T121" s="213"/>
      <c r="U121" s="213"/>
      <c r="V121" s="63" t="s">
        <v>52</v>
      </c>
      <c r="X121" s="23"/>
    </row>
    <row r="122" spans="1:28" ht="16.5" customHeight="1">
      <c r="A122" s="432" t="s">
        <v>55</v>
      </c>
      <c r="B122" s="432"/>
      <c r="C122" s="432"/>
      <c r="D122" s="432"/>
      <c r="E122" s="443"/>
      <c r="F122" s="433"/>
      <c r="G122" s="433"/>
      <c r="H122" s="433"/>
      <c r="I122" s="432" t="s">
        <v>423</v>
      </c>
      <c r="J122" s="432" t="s">
        <v>423</v>
      </c>
      <c r="K122" s="433"/>
      <c r="L122" s="433"/>
      <c r="N122" s="294"/>
      <c r="O122" s="277" t="s">
        <v>30</v>
      </c>
      <c r="P122" s="278"/>
      <c r="Q122" s="296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2"/>
      <c r="B123" s="432"/>
      <c r="C123" s="432"/>
      <c r="D123" s="432"/>
      <c r="E123" s="432"/>
      <c r="F123" s="433"/>
      <c r="G123" s="433"/>
      <c r="H123" s="433"/>
      <c r="I123" s="432" t="s">
        <v>424</v>
      </c>
      <c r="J123" s="432" t="s">
        <v>424</v>
      </c>
      <c r="K123" s="433"/>
      <c r="L123" s="433"/>
      <c r="N123" s="295"/>
      <c r="O123" s="297"/>
      <c r="P123" s="298"/>
      <c r="Q123" s="299"/>
      <c r="R123" s="218"/>
      <c r="S123" s="218"/>
      <c r="T123" s="218"/>
      <c r="U123" s="218"/>
      <c r="V123" s="63" t="s">
        <v>49</v>
      </c>
      <c r="X123" s="23"/>
    </row>
    <row r="124" spans="1:28" ht="14.25">
      <c r="A124" s="432"/>
      <c r="B124" s="432"/>
      <c r="C124" s="432"/>
      <c r="D124" s="432"/>
      <c r="E124" s="432"/>
      <c r="F124" s="433"/>
      <c r="G124" s="433"/>
      <c r="H124" s="433"/>
      <c r="I124" s="432" t="s">
        <v>425</v>
      </c>
      <c r="J124" s="432" t="s">
        <v>425</v>
      </c>
      <c r="K124" s="433"/>
      <c r="L124" s="433"/>
      <c r="N124" s="421"/>
      <c r="O124" s="421"/>
      <c r="P124" s="425"/>
      <c r="Q124" s="425"/>
      <c r="R124" s="225"/>
      <c r="S124" s="225"/>
      <c r="T124" s="225"/>
      <c r="U124" s="225"/>
      <c r="V124" s="63" t="s">
        <v>50</v>
      </c>
      <c r="X124" s="23"/>
    </row>
    <row r="125" spans="1:28" ht="14.45" customHeight="1">
      <c r="A125" s="432"/>
      <c r="B125" s="432"/>
      <c r="C125" s="432"/>
      <c r="D125" s="432"/>
      <c r="E125" s="432"/>
      <c r="F125" s="433"/>
      <c r="G125" s="433"/>
      <c r="H125" s="433"/>
      <c r="I125" s="432" t="s">
        <v>426</v>
      </c>
      <c r="J125" s="432" t="s">
        <v>426</v>
      </c>
      <c r="K125" s="440"/>
      <c r="L125" s="441"/>
      <c r="N125" s="224"/>
      <c r="O125" s="224"/>
      <c r="P125" s="225"/>
      <c r="Q125" s="225"/>
      <c r="R125" s="225"/>
      <c r="S125" s="225"/>
      <c r="T125" s="225"/>
      <c r="U125" s="225"/>
      <c r="V125" s="63"/>
      <c r="X125" s="23"/>
    </row>
    <row r="126" spans="1:28" ht="14.45" customHeight="1">
      <c r="A126" s="432"/>
      <c r="B126" s="432"/>
      <c r="C126" s="432"/>
      <c r="D126" s="432"/>
      <c r="E126" s="432"/>
      <c r="F126" s="433"/>
      <c r="G126" s="433"/>
      <c r="H126" s="433"/>
      <c r="I126" s="432"/>
      <c r="J126" s="432"/>
      <c r="K126" s="440"/>
      <c r="L126" s="441"/>
      <c r="N126" s="224"/>
      <c r="O126" s="224"/>
      <c r="P126" s="225"/>
      <c r="Q126" s="225"/>
      <c r="R126" s="225"/>
      <c r="S126" s="225"/>
      <c r="T126" s="225"/>
      <c r="U126" s="225"/>
      <c r="V126" s="63"/>
      <c r="X126" s="23"/>
    </row>
    <row r="127" spans="1:28" ht="14.45" customHeight="1">
      <c r="A127" s="432"/>
      <c r="B127" s="432"/>
      <c r="C127" s="432"/>
      <c r="D127" s="432"/>
      <c r="E127" s="432"/>
      <c r="F127" s="433"/>
      <c r="G127" s="433"/>
      <c r="H127" s="433"/>
      <c r="I127" s="432"/>
      <c r="J127" s="432"/>
      <c r="K127" s="440"/>
      <c r="L127" s="441"/>
      <c r="N127" s="224"/>
      <c r="O127" s="224"/>
      <c r="P127" s="225"/>
      <c r="Q127" s="225"/>
      <c r="R127" s="225"/>
      <c r="S127" s="225"/>
      <c r="T127" s="225"/>
      <c r="U127" s="225"/>
      <c r="V127" s="63"/>
      <c r="X127" s="23"/>
    </row>
    <row r="128" spans="1:28" ht="14.45" customHeight="1" thickBot="1">
      <c r="A128" s="432"/>
      <c r="B128" s="432"/>
      <c r="C128" s="432"/>
      <c r="D128" s="432"/>
      <c r="E128" s="432"/>
      <c r="F128" s="433"/>
      <c r="G128" s="433"/>
      <c r="H128" s="433"/>
      <c r="I128" s="432"/>
      <c r="J128" s="432"/>
      <c r="K128" s="440"/>
      <c r="L128" s="441"/>
      <c r="N128" s="224"/>
      <c r="O128" s="224"/>
      <c r="P128" s="225"/>
      <c r="Q128" s="225"/>
      <c r="R128" s="225"/>
      <c r="S128" s="225"/>
      <c r="T128" s="225"/>
      <c r="U128" s="225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5" t="s">
        <v>18</v>
      </c>
      <c r="O135" s="21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>
        <f>A152</f>
        <v>0</v>
      </c>
      <c r="B136" s="326"/>
      <c r="C136" s="326"/>
      <c r="D136" s="322">
        <f>(C136-B136+(C136&lt;B136))*24*60</f>
        <v>0</v>
      </c>
      <c r="E136" s="328"/>
      <c r="F136" s="330">
        <f>IF(E136=0,0,(F152/J118*60))</f>
        <v>0</v>
      </c>
      <c r="G136" s="320">
        <f>IF($K136=0,0,(K136*100)/(D136*$J$3/60))</f>
        <v>0</v>
      </c>
      <c r="H136" s="330">
        <f>P134+P141</f>
        <v>0</v>
      </c>
      <c r="I136" s="320">
        <f>D136-F136-P142</f>
        <v>0</v>
      </c>
      <c r="J136" s="322">
        <f>(D136-H136)/60*E136</f>
        <v>0</v>
      </c>
      <c r="K136" s="426">
        <f>F152</f>
        <v>0</v>
      </c>
      <c r="L136" s="66">
        <f>IF($K136=0,0,K136/J136)</f>
        <v>0</v>
      </c>
      <c r="N136" s="215" t="s">
        <v>19</v>
      </c>
      <c r="O136" s="21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19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0</v>
      </c>
      <c r="N137" s="215" t="s">
        <v>20</v>
      </c>
      <c r="O137" s="21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19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215" t="s">
        <v>27</v>
      </c>
      <c r="O138" s="21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19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220" t="s">
        <v>21</v>
      </c>
      <c r="O139" s="22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19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220" t="s">
        <v>39</v>
      </c>
      <c r="O140" s="22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19"/>
      <c r="X140" s="219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19"/>
      <c r="X141" s="219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19"/>
      <c r="X142" s="219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219"/>
      <c r="X143" s="219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219"/>
      <c r="W144" s="219"/>
      <c r="X144" s="219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219"/>
      <c r="W145" s="219"/>
      <c r="X145" s="219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219"/>
      <c r="W146" s="219"/>
      <c r="X146" s="219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219"/>
      <c r="W147" s="219"/>
      <c r="X147" s="219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214" t="s">
        <v>90</v>
      </c>
      <c r="K148" s="168" t="s">
        <v>91</v>
      </c>
      <c r="L148" s="354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19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0</v>
      </c>
      <c r="K149" s="168">
        <f>K136+K138+K140+K142+K144+K146</f>
        <v>0</v>
      </c>
      <c r="L149" s="355"/>
      <c r="M149" s="219"/>
      <c r="V149" s="219"/>
      <c r="W149" s="219"/>
      <c r="X149" s="219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219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219"/>
      <c r="W151" s="27"/>
      <c r="X151" s="27"/>
    </row>
    <row r="152" spans="1:27" ht="15.75" thickBot="1">
      <c r="A152" s="429"/>
      <c r="B152" s="430"/>
      <c r="C152" s="430"/>
      <c r="D152" s="430"/>
      <c r="E152" s="431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19"/>
      <c r="W152" s="219"/>
      <c r="X152" s="219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19"/>
      <c r="W153" s="219"/>
      <c r="X153" s="219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19"/>
      <c r="W154" s="219"/>
      <c r="X154" s="219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19"/>
      <c r="W155" s="219"/>
      <c r="X155" s="219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19"/>
      <c r="W156" s="219"/>
      <c r="X156" s="219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19"/>
      <c r="W157" s="219"/>
      <c r="X157" s="219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0</v>
      </c>
      <c r="L158" s="76">
        <f>SUM(L153+L153)</f>
        <v>0</v>
      </c>
      <c r="M158" s="29"/>
      <c r="V158" s="219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>
        <f>A152</f>
        <v>0</v>
      </c>
      <c r="B162" s="77">
        <f>B136</f>
        <v>0</v>
      </c>
      <c r="C162" s="77">
        <f>B162+1/24</f>
        <v>4.1666666666666664E-2</v>
      </c>
      <c r="D162" s="30"/>
      <c r="E162" s="221"/>
      <c r="F162" s="389"/>
      <c r="G162" s="390"/>
      <c r="H162" s="31"/>
      <c r="I162" s="32"/>
      <c r="J162" s="32"/>
      <c r="K162" s="83">
        <f>(J162-I162+(J162&lt;I162))*24*60</f>
        <v>0</v>
      </c>
      <c r="L162" s="391"/>
      <c r="M162" s="392"/>
      <c r="N162" s="393"/>
      <c r="O162" s="90" t="str">
        <f t="shared" ref="O162:O206" si="26">IF(H162=$V$5,$F$122,"")</f>
        <v/>
      </c>
      <c r="P162" s="22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4.1666666666666664E-2</v>
      </c>
      <c r="C163" s="78">
        <f>B163+1/24</f>
        <v>8.3333333333333329E-2</v>
      </c>
      <c r="D163" s="37"/>
      <c r="E163" s="222"/>
      <c r="F163" s="394"/>
      <c r="G163" s="395"/>
      <c r="H163" s="38"/>
      <c r="I163" s="39"/>
      <c r="J163" s="39"/>
      <c r="K163" s="231">
        <f t="shared" ref="K163:K226" si="27">(J163-I163+(J163&lt;I163))*24*60</f>
        <v>0</v>
      </c>
      <c r="L163" s="396"/>
      <c r="M163" s="397"/>
      <c r="N163" s="398"/>
      <c r="O163" s="91" t="str">
        <f t="shared" si="26"/>
        <v/>
      </c>
      <c r="P163" s="22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22"/>
      <c r="F164" s="399"/>
      <c r="G164" s="399"/>
      <c r="H164" s="38"/>
      <c r="I164" s="39"/>
      <c r="J164" s="39"/>
      <c r="K164" s="231">
        <f t="shared" si="27"/>
        <v>0</v>
      </c>
      <c r="L164" s="396"/>
      <c r="M164" s="397"/>
      <c r="N164" s="398"/>
      <c r="O164" s="91" t="str">
        <f t="shared" si="26"/>
        <v/>
      </c>
      <c r="P164" s="22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0.125</v>
      </c>
      <c r="C165" s="78">
        <f t="shared" si="37"/>
        <v>0.16666666666666666</v>
      </c>
      <c r="D165" s="37"/>
      <c r="E165" s="222"/>
      <c r="F165" s="399"/>
      <c r="G165" s="399"/>
      <c r="H165" s="38"/>
      <c r="I165" s="39"/>
      <c r="J165" s="39"/>
      <c r="K165" s="231">
        <f t="shared" si="27"/>
        <v>0</v>
      </c>
      <c r="L165" s="396"/>
      <c r="M165" s="397"/>
      <c r="N165" s="398"/>
      <c r="O165" s="91" t="str">
        <f t="shared" si="26"/>
        <v/>
      </c>
      <c r="P165" s="22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0.16666666666666666</v>
      </c>
      <c r="C166" s="78">
        <f t="shared" si="37"/>
        <v>0.20833333333333331</v>
      </c>
      <c r="D166" s="37"/>
      <c r="E166" s="222"/>
      <c r="F166" s="399"/>
      <c r="G166" s="399"/>
      <c r="H166" s="38"/>
      <c r="I166" s="39"/>
      <c r="J166" s="39"/>
      <c r="K166" s="231">
        <f t="shared" si="27"/>
        <v>0</v>
      </c>
      <c r="L166" s="396"/>
      <c r="M166" s="397"/>
      <c r="N166" s="398"/>
      <c r="O166" s="91" t="str">
        <f t="shared" si="26"/>
        <v/>
      </c>
      <c r="P166" s="22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0.20833333333333331</v>
      </c>
      <c r="C167" s="78">
        <f t="shared" si="37"/>
        <v>0.24999999999999997</v>
      </c>
      <c r="D167" s="37"/>
      <c r="E167" s="222"/>
      <c r="F167" s="399"/>
      <c r="G167" s="399"/>
      <c r="H167" s="38"/>
      <c r="I167" s="39"/>
      <c r="J167" s="39"/>
      <c r="K167" s="231">
        <f t="shared" si="27"/>
        <v>0</v>
      </c>
      <c r="L167" s="396"/>
      <c r="M167" s="397"/>
      <c r="N167" s="398"/>
      <c r="O167" s="91" t="str">
        <f t="shared" si="26"/>
        <v/>
      </c>
      <c r="P167" s="22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9"/>
      <c r="G168" s="399"/>
      <c r="H168" s="38"/>
      <c r="I168" s="39"/>
      <c r="J168" s="39"/>
      <c r="K168" s="231">
        <f t="shared" si="27"/>
        <v>0</v>
      </c>
      <c r="L168" s="396"/>
      <c r="M168" s="397"/>
      <c r="N168" s="398"/>
      <c r="O168" s="91" t="str">
        <f t="shared" si="26"/>
        <v/>
      </c>
      <c r="P168" s="22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4"/>
      <c r="G169" s="395"/>
      <c r="H169" s="38"/>
      <c r="I169" s="39"/>
      <c r="J169" s="39"/>
      <c r="K169" s="231">
        <f t="shared" si="27"/>
        <v>0</v>
      </c>
      <c r="L169" s="396"/>
      <c r="M169" s="397"/>
      <c r="N169" s="398"/>
      <c r="O169" s="91" t="str">
        <f t="shared" si="26"/>
        <v/>
      </c>
      <c r="P169" s="22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0.33333333333333331</v>
      </c>
      <c r="C170" s="78">
        <f t="shared" si="37"/>
        <v>0.375</v>
      </c>
      <c r="D170" s="37"/>
      <c r="E170" s="143"/>
      <c r="F170" s="394"/>
      <c r="G170" s="395"/>
      <c r="H170" s="38"/>
      <c r="I170" s="39"/>
      <c r="J170" s="39"/>
      <c r="K170" s="231">
        <f t="shared" si="27"/>
        <v>0</v>
      </c>
      <c r="L170" s="396"/>
      <c r="M170" s="397"/>
      <c r="N170" s="398"/>
      <c r="O170" s="91" t="str">
        <f t="shared" si="26"/>
        <v/>
      </c>
      <c r="P170" s="22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0.375</v>
      </c>
      <c r="C171" s="78">
        <f t="shared" si="37"/>
        <v>0.41666666666666669</v>
      </c>
      <c r="D171" s="37"/>
      <c r="E171" s="143"/>
      <c r="F171" s="399"/>
      <c r="G171" s="399"/>
      <c r="H171" s="38"/>
      <c r="I171" s="39"/>
      <c r="J171" s="39"/>
      <c r="K171" s="231">
        <f t="shared" si="27"/>
        <v>0</v>
      </c>
      <c r="L171" s="396"/>
      <c r="M171" s="397"/>
      <c r="N171" s="398"/>
      <c r="O171" s="91" t="str">
        <f t="shared" si="26"/>
        <v/>
      </c>
      <c r="P171" s="22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9"/>
      <c r="G172" s="399"/>
      <c r="H172" s="38"/>
      <c r="I172" s="39"/>
      <c r="J172" s="39"/>
      <c r="K172" s="231">
        <f t="shared" si="27"/>
        <v>0</v>
      </c>
      <c r="L172" s="396"/>
      <c r="M172" s="397"/>
      <c r="N172" s="398"/>
      <c r="O172" s="91" t="str">
        <f t="shared" si="26"/>
        <v/>
      </c>
      <c r="P172" s="22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0.45833333333333337</v>
      </c>
      <c r="C173" s="80">
        <f t="shared" si="37"/>
        <v>0.5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22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221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22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222"/>
      <c r="F175" s="394"/>
      <c r="G175" s="395"/>
      <c r="H175" s="38"/>
      <c r="I175" s="39"/>
      <c r="J175" s="39"/>
      <c r="K175" s="231">
        <f t="shared" si="27"/>
        <v>0</v>
      </c>
      <c r="L175" s="396"/>
      <c r="M175" s="397"/>
      <c r="N175" s="398"/>
      <c r="O175" s="91" t="str">
        <f t="shared" si="26"/>
        <v/>
      </c>
      <c r="P175" s="22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22"/>
      <c r="F176" s="399"/>
      <c r="G176" s="399"/>
      <c r="H176" s="38"/>
      <c r="I176" s="39"/>
      <c r="J176" s="39"/>
      <c r="K176" s="231">
        <f t="shared" si="27"/>
        <v>0</v>
      </c>
      <c r="L176" s="396"/>
      <c r="M176" s="397"/>
      <c r="N176" s="398"/>
      <c r="O176" s="91" t="str">
        <f t="shared" si="26"/>
        <v/>
      </c>
      <c r="P176" s="22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222"/>
      <c r="F177" s="399"/>
      <c r="G177" s="399"/>
      <c r="H177" s="38"/>
      <c r="I177" s="39"/>
      <c r="J177" s="39"/>
      <c r="K177" s="231">
        <f t="shared" si="27"/>
        <v>0</v>
      </c>
      <c r="L177" s="396"/>
      <c r="M177" s="397"/>
      <c r="N177" s="398"/>
      <c r="O177" s="91" t="str">
        <f t="shared" si="26"/>
        <v/>
      </c>
      <c r="P177" s="22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222"/>
      <c r="F178" s="399"/>
      <c r="G178" s="399"/>
      <c r="H178" s="38"/>
      <c r="I178" s="39"/>
      <c r="J178" s="39"/>
      <c r="K178" s="231">
        <f t="shared" si="27"/>
        <v>0</v>
      </c>
      <c r="L178" s="396"/>
      <c r="M178" s="397"/>
      <c r="N178" s="398"/>
      <c r="O178" s="91" t="str">
        <f t="shared" si="26"/>
        <v/>
      </c>
      <c r="P178" s="22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222"/>
      <c r="F179" s="399"/>
      <c r="G179" s="399"/>
      <c r="H179" s="38"/>
      <c r="I179" s="39"/>
      <c r="J179" s="39"/>
      <c r="K179" s="231">
        <f t="shared" si="27"/>
        <v>0</v>
      </c>
      <c r="L179" s="396"/>
      <c r="M179" s="397"/>
      <c r="N179" s="398"/>
      <c r="O179" s="91" t="str">
        <f t="shared" si="26"/>
        <v/>
      </c>
      <c r="P179" s="22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231">
        <f t="shared" si="27"/>
        <v>0</v>
      </c>
      <c r="L180" s="396"/>
      <c r="M180" s="397"/>
      <c r="N180" s="398"/>
      <c r="O180" s="91" t="str">
        <f t="shared" si="26"/>
        <v/>
      </c>
      <c r="P180" s="22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231">
        <f t="shared" si="27"/>
        <v>0</v>
      </c>
      <c r="L181" s="396"/>
      <c r="M181" s="397"/>
      <c r="N181" s="398"/>
      <c r="O181" s="91" t="str">
        <f t="shared" si="26"/>
        <v/>
      </c>
      <c r="P181" s="22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231">
        <f t="shared" si="27"/>
        <v>0</v>
      </c>
      <c r="L182" s="396"/>
      <c r="M182" s="397"/>
      <c r="N182" s="398"/>
      <c r="O182" s="91" t="str">
        <f t="shared" si="26"/>
        <v/>
      </c>
      <c r="P182" s="22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231">
        <f t="shared" si="27"/>
        <v>0</v>
      </c>
      <c r="L183" s="396"/>
      <c r="M183" s="397"/>
      <c r="N183" s="398"/>
      <c r="O183" s="91" t="str">
        <f t="shared" si="26"/>
        <v/>
      </c>
      <c r="P183" s="22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22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221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22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222"/>
      <c r="F186" s="394"/>
      <c r="G186" s="395"/>
      <c r="H186" s="38"/>
      <c r="I186" s="39"/>
      <c r="J186" s="39"/>
      <c r="K186" s="231">
        <f t="shared" si="27"/>
        <v>0</v>
      </c>
      <c r="L186" s="396"/>
      <c r="M186" s="397"/>
      <c r="N186" s="398"/>
      <c r="O186" s="91" t="str">
        <f t="shared" si="26"/>
        <v/>
      </c>
      <c r="P186" s="22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22"/>
      <c r="F187" s="399"/>
      <c r="G187" s="399"/>
      <c r="H187" s="38"/>
      <c r="I187" s="39"/>
      <c r="J187" s="39"/>
      <c r="K187" s="231">
        <f t="shared" si="27"/>
        <v>0</v>
      </c>
      <c r="L187" s="396"/>
      <c r="M187" s="397"/>
      <c r="N187" s="398"/>
      <c r="O187" s="91" t="str">
        <f t="shared" si="26"/>
        <v/>
      </c>
      <c r="P187" s="22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222"/>
      <c r="F188" s="399"/>
      <c r="G188" s="399"/>
      <c r="H188" s="38"/>
      <c r="I188" s="39"/>
      <c r="J188" s="39"/>
      <c r="K188" s="231">
        <f t="shared" si="27"/>
        <v>0</v>
      </c>
      <c r="L188" s="396"/>
      <c r="M188" s="397"/>
      <c r="N188" s="398"/>
      <c r="O188" s="91" t="str">
        <f t="shared" si="26"/>
        <v/>
      </c>
      <c r="P188" s="22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222"/>
      <c r="F189" s="399"/>
      <c r="G189" s="399"/>
      <c r="H189" s="38"/>
      <c r="I189" s="39"/>
      <c r="J189" s="39"/>
      <c r="K189" s="231">
        <f t="shared" si="27"/>
        <v>0</v>
      </c>
      <c r="L189" s="396"/>
      <c r="M189" s="397"/>
      <c r="N189" s="398"/>
      <c r="O189" s="91" t="str">
        <f t="shared" si="26"/>
        <v/>
      </c>
      <c r="P189" s="22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222"/>
      <c r="F190" s="399"/>
      <c r="G190" s="399"/>
      <c r="H190" s="38"/>
      <c r="I190" s="39"/>
      <c r="J190" s="39"/>
      <c r="K190" s="231">
        <f t="shared" si="27"/>
        <v>0</v>
      </c>
      <c r="L190" s="396"/>
      <c r="M190" s="397"/>
      <c r="N190" s="398"/>
      <c r="O190" s="91" t="str">
        <f t="shared" si="26"/>
        <v/>
      </c>
      <c r="P190" s="22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231">
        <f t="shared" si="27"/>
        <v>0</v>
      </c>
      <c r="L191" s="396"/>
      <c r="M191" s="397"/>
      <c r="N191" s="398"/>
      <c r="O191" s="91" t="str">
        <f t="shared" si="26"/>
        <v/>
      </c>
      <c r="P191" s="22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231">
        <f t="shared" si="27"/>
        <v>0</v>
      </c>
      <c r="L192" s="396"/>
      <c r="M192" s="397"/>
      <c r="N192" s="398"/>
      <c r="O192" s="91" t="str">
        <f t="shared" si="26"/>
        <v/>
      </c>
      <c r="P192" s="22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231">
        <f t="shared" si="27"/>
        <v>0</v>
      </c>
      <c r="L193" s="396"/>
      <c r="M193" s="397"/>
      <c r="N193" s="398"/>
      <c r="O193" s="91" t="str">
        <f t="shared" si="26"/>
        <v/>
      </c>
      <c r="P193" s="22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231">
        <f t="shared" si="27"/>
        <v>0</v>
      </c>
      <c r="L194" s="396"/>
      <c r="M194" s="397"/>
      <c r="N194" s="398"/>
      <c r="O194" s="91" t="str">
        <f t="shared" si="26"/>
        <v/>
      </c>
      <c r="P194" s="22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22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221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22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222"/>
      <c r="F197" s="394"/>
      <c r="G197" s="395"/>
      <c r="H197" s="38"/>
      <c r="I197" s="39"/>
      <c r="J197" s="39"/>
      <c r="K197" s="231">
        <f t="shared" si="27"/>
        <v>0</v>
      </c>
      <c r="L197" s="396"/>
      <c r="M197" s="397"/>
      <c r="N197" s="398"/>
      <c r="O197" s="91" t="str">
        <f t="shared" si="26"/>
        <v/>
      </c>
      <c r="P197" s="22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22"/>
      <c r="F198" s="399"/>
      <c r="G198" s="399"/>
      <c r="H198" s="38"/>
      <c r="I198" s="39"/>
      <c r="J198" s="39"/>
      <c r="K198" s="231">
        <f t="shared" si="27"/>
        <v>0</v>
      </c>
      <c r="L198" s="396"/>
      <c r="M198" s="397"/>
      <c r="N198" s="398"/>
      <c r="O198" s="91" t="str">
        <f t="shared" si="26"/>
        <v/>
      </c>
      <c r="P198" s="22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222"/>
      <c r="F199" s="399"/>
      <c r="G199" s="399"/>
      <c r="H199" s="38"/>
      <c r="I199" s="39"/>
      <c r="J199" s="39"/>
      <c r="K199" s="231">
        <f t="shared" si="27"/>
        <v>0</v>
      </c>
      <c r="L199" s="396"/>
      <c r="M199" s="397"/>
      <c r="N199" s="398"/>
      <c r="O199" s="91" t="str">
        <f t="shared" si="26"/>
        <v/>
      </c>
      <c r="P199" s="22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222"/>
      <c r="F200" s="399"/>
      <c r="G200" s="399"/>
      <c r="H200" s="38"/>
      <c r="I200" s="39"/>
      <c r="J200" s="39"/>
      <c r="K200" s="231">
        <f t="shared" si="27"/>
        <v>0</v>
      </c>
      <c r="L200" s="396"/>
      <c r="M200" s="397"/>
      <c r="N200" s="398"/>
      <c r="O200" s="91" t="str">
        <f t="shared" si="26"/>
        <v/>
      </c>
      <c r="P200" s="22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222"/>
      <c r="F201" s="399"/>
      <c r="G201" s="399"/>
      <c r="H201" s="38"/>
      <c r="I201" s="39"/>
      <c r="J201" s="39"/>
      <c r="K201" s="231">
        <f t="shared" si="27"/>
        <v>0</v>
      </c>
      <c r="L201" s="396"/>
      <c r="M201" s="397"/>
      <c r="N201" s="398"/>
      <c r="O201" s="91" t="str">
        <f t="shared" si="26"/>
        <v/>
      </c>
      <c r="P201" s="22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231">
        <f t="shared" si="27"/>
        <v>0</v>
      </c>
      <c r="L202" s="396"/>
      <c r="M202" s="397"/>
      <c r="N202" s="398"/>
      <c r="O202" s="91" t="str">
        <f t="shared" si="26"/>
        <v/>
      </c>
      <c r="P202" s="22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231">
        <f t="shared" si="27"/>
        <v>0</v>
      </c>
      <c r="L203" s="396"/>
      <c r="M203" s="397"/>
      <c r="N203" s="398"/>
      <c r="O203" s="91" t="str">
        <f t="shared" si="26"/>
        <v/>
      </c>
      <c r="P203" s="22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231">
        <f t="shared" si="27"/>
        <v>0</v>
      </c>
      <c r="L204" s="396"/>
      <c r="M204" s="397"/>
      <c r="N204" s="398"/>
      <c r="O204" s="91" t="str">
        <f t="shared" si="26"/>
        <v/>
      </c>
      <c r="P204" s="22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231">
        <f t="shared" si="27"/>
        <v>0</v>
      </c>
      <c r="L205" s="396"/>
      <c r="M205" s="397"/>
      <c r="N205" s="398"/>
      <c r="O205" s="91" t="str">
        <f t="shared" si="26"/>
        <v/>
      </c>
      <c r="P205" s="22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223" t="str">
        <f t="shared" si="26"/>
        <v/>
      </c>
      <c r="P206" s="22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22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22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22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22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22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22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22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22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22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22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22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22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22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22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22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22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22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22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22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22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22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22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95" priority="9" stopIfTrue="1">
      <formula>LEN(TRIM(A37))=0</formula>
    </cfRule>
  </conditionalFormatting>
  <conditionalFormatting sqref="A152:F157">
    <cfRule type="containsBlanks" dxfId="94" priority="6" stopIfTrue="1">
      <formula>LEN(TRIM(A152))=0</formula>
    </cfRule>
  </conditionalFormatting>
  <conditionalFormatting sqref="B21:C32">
    <cfRule type="containsBlanks" dxfId="93" priority="10" stopIfTrue="1">
      <formula>LEN(TRIM(B21))=0</formula>
    </cfRule>
  </conditionalFormatting>
  <conditionalFormatting sqref="B136:C147">
    <cfRule type="containsBlanks" dxfId="92" priority="25" stopIfTrue="1">
      <formula>LEN(TRIM(B136))=0</formula>
    </cfRule>
  </conditionalFormatting>
  <conditionalFormatting sqref="D54:F55 H54:J55 D56:J58">
    <cfRule type="containsBlanks" dxfId="91" priority="31" stopIfTrue="1">
      <formula>LEN(TRIM(D54))=0</formula>
    </cfRule>
  </conditionalFormatting>
  <conditionalFormatting sqref="D169:F170">
    <cfRule type="containsBlanks" dxfId="90" priority="23" stopIfTrue="1">
      <formula>LEN(TRIM(D169))=0</formula>
    </cfRule>
  </conditionalFormatting>
  <conditionalFormatting sqref="D59:G65 D66:F67 D68:J69">
    <cfRule type="containsBlanks" dxfId="89" priority="30" stopIfTrue="1">
      <formula>LEN(TRIM(D59))=0</formula>
    </cfRule>
  </conditionalFormatting>
  <conditionalFormatting sqref="D70:G76 D77:F78 D79:J80">
    <cfRule type="containsBlanks" dxfId="88" priority="29" stopIfTrue="1">
      <formula>LEN(TRIM(D70))=0</formula>
    </cfRule>
  </conditionalFormatting>
  <conditionalFormatting sqref="D81:G87 D88:F89 D90:J91">
    <cfRule type="containsBlanks" dxfId="87" priority="28" stopIfTrue="1">
      <formula>LEN(TRIM(D81))=0</formula>
    </cfRule>
  </conditionalFormatting>
  <conditionalFormatting sqref="D162:G168">
    <cfRule type="containsBlanks" dxfId="86" priority="5" stopIfTrue="1">
      <formula>LEN(TRIM(D162))=0</formula>
    </cfRule>
  </conditionalFormatting>
  <conditionalFormatting sqref="D171:G180 D181:F182">
    <cfRule type="containsBlanks" dxfId="85" priority="22" stopIfTrue="1">
      <formula>LEN(TRIM(D171))=0</formula>
    </cfRule>
  </conditionalFormatting>
  <conditionalFormatting sqref="D183:G191 D192:F193">
    <cfRule type="containsBlanks" dxfId="84" priority="21" stopIfTrue="1">
      <formula>LEN(TRIM(D183))=0</formula>
    </cfRule>
  </conditionalFormatting>
  <conditionalFormatting sqref="D194:G202 D203:F204 D205:J206">
    <cfRule type="containsBlanks" dxfId="83" priority="20" stopIfTrue="1">
      <formula>LEN(TRIM(D194))=0</formula>
    </cfRule>
  </conditionalFormatting>
  <conditionalFormatting sqref="D47:J53">
    <cfRule type="containsBlanks" dxfId="82" priority="8" stopIfTrue="1">
      <formula>LEN(TRIM(D47))=0</formula>
    </cfRule>
  </conditionalFormatting>
  <conditionalFormatting sqref="E21:E32">
    <cfRule type="containsBlanks" dxfId="81" priority="32" stopIfTrue="1">
      <formula>LEN(TRIM(E21))=0</formula>
    </cfRule>
  </conditionalFormatting>
  <conditionalFormatting sqref="E136:E147">
    <cfRule type="containsBlanks" dxfId="80" priority="24" stopIfTrue="1">
      <formula>LEN(TRIM(E136))=0</formula>
    </cfRule>
  </conditionalFormatting>
  <conditionalFormatting sqref="F5:H13">
    <cfRule type="containsBlanks" dxfId="79" priority="12" stopIfTrue="1">
      <formula>LEN(TRIM(F5))=0</formula>
    </cfRule>
  </conditionalFormatting>
  <conditionalFormatting sqref="F120:H128">
    <cfRule type="containsBlanks" dxfId="78" priority="2" stopIfTrue="1">
      <formula>LEN(TRIM(F120))=0</formula>
    </cfRule>
  </conditionalFormatting>
  <conditionalFormatting sqref="G38:G42">
    <cfRule type="containsBlanks" dxfId="77" priority="13" stopIfTrue="1">
      <formula>LEN(TRIM(G38))=0</formula>
    </cfRule>
  </conditionalFormatting>
  <conditionalFormatting sqref="H59:J67">
    <cfRule type="containsBlanks" dxfId="76" priority="16" stopIfTrue="1">
      <formula>LEN(TRIM(H59))=0</formula>
    </cfRule>
  </conditionalFormatting>
  <conditionalFormatting sqref="H70:J78">
    <cfRule type="containsBlanks" dxfId="75" priority="15" stopIfTrue="1">
      <formula>LEN(TRIM(H70))=0</formula>
    </cfRule>
  </conditionalFormatting>
  <conditionalFormatting sqref="H81:J89">
    <cfRule type="containsBlanks" dxfId="74" priority="14" stopIfTrue="1">
      <formula>LEN(TRIM(H81))=0</formula>
    </cfRule>
  </conditionalFormatting>
  <conditionalFormatting sqref="H162:J204">
    <cfRule type="containsBlanks" dxfId="73" priority="3" stopIfTrue="1">
      <formula>LEN(TRIM(H162))=0</formula>
    </cfRule>
  </conditionalFormatting>
  <conditionalFormatting sqref="K5:L9 K10:K13">
    <cfRule type="containsBlanks" dxfId="72" priority="11" stopIfTrue="1">
      <formula>LEN(TRIM(K5))=0</formula>
    </cfRule>
  </conditionalFormatting>
  <conditionalFormatting sqref="K120:L124 K125:K128">
    <cfRule type="containsBlanks" dxfId="71" priority="1" stopIfTrue="1">
      <formula>LEN(TRIM(K120))=0</formula>
    </cfRule>
  </conditionalFormatting>
  <conditionalFormatting sqref="L47:L91">
    <cfRule type="containsBlanks" dxfId="70" priority="7" stopIfTrue="1">
      <formula>LEN(TRIM(L47))=0</formula>
    </cfRule>
  </conditionalFormatting>
  <conditionalFormatting sqref="L162:L206">
    <cfRule type="containsBlanks" dxfId="69" priority="4" stopIfTrue="1">
      <formula>LEN(TRIM(L162))=0</formula>
    </cfRule>
  </conditionalFormatting>
  <conditionalFormatting sqref="O163:O228">
    <cfRule type="containsBlanks" dxfId="68" priority="17" stopIfTrue="1">
      <formula>LEN(TRIM(O163))=0</formula>
    </cfRule>
  </conditionalFormatting>
  <conditionalFormatting sqref="O47:Q51 O52:O113">
    <cfRule type="containsBlanks" dxfId="67" priority="27" stopIfTrue="1">
      <formula>LEN(TRIM(O47))=0</formula>
    </cfRule>
  </conditionalFormatting>
  <conditionalFormatting sqref="O162:Q162">
    <cfRule type="containsBlanks" dxfId="66" priority="19" stopIfTrue="1">
      <formula>LEN(TRIM(O162))=0</formula>
    </cfRule>
  </conditionalFormatting>
  <conditionalFormatting sqref="P52:Q91">
    <cfRule type="containsBlanks" dxfId="65" priority="26" stopIfTrue="1">
      <formula>LEN(TRIM(P52))=0</formula>
    </cfRule>
  </conditionalFormatting>
  <conditionalFormatting sqref="P163:Q206">
    <cfRule type="containsBlanks" dxfId="64" priority="18" stopIfTrue="1">
      <formula>LEN(TRIM(P163))=0</formula>
    </cfRule>
  </conditionalFormatting>
  <dataValidations count="3">
    <dataValidation type="list" showInputMessage="1" showErrorMessage="1" sqref="H47:H49 H162:H164" xr:uid="{E5E4E8D0-49CC-4E03-8D0F-7ACE78226DFC}">
      <formula1>$V$3:$V$13</formula1>
    </dataValidation>
    <dataValidation type="list" showInputMessage="1" showErrorMessage="1" sqref="H68:H69 H79:H80 H90:H91 H101:H102 H112:H113 H216:H217 H227:H228 H205:H206 H183:H184 H194:H195" xr:uid="{4AEB212F-0E99-4D50-990D-A78E8BCAE57F}">
      <formula1>$V$3:$V$5</formula1>
    </dataValidation>
    <dataValidation type="list" showInputMessage="1" showErrorMessage="1" sqref="H218:H226 H185:H193 H50:H67 H196:H204 H103:H111 H81:H89 H70:H78 H92:H100 H207:H215 H165:H182" xr:uid="{B69F5DAF-4486-4081-873A-A02DA411558F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1693-7839-42B0-BFEE-5A9E9FED16F8}">
  <sheetPr codeName="Лист30">
    <outlinePr summaryBelow="0"/>
    <pageSetUpPr fitToPage="1"/>
  </sheetPr>
  <dimension ref="A1:AB229"/>
  <sheetViews>
    <sheetView topLeftCell="A90" zoomScale="70" zoomScaleNormal="70" workbookViewId="0">
      <selection activeCell="A124" sqref="A124:E12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10"/>
      <c r="S1" s="210"/>
      <c r="T1" s="210"/>
      <c r="U1" s="210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11"/>
      <c r="S2" s="211"/>
      <c r="T2" s="211"/>
      <c r="U2" s="211"/>
    </row>
    <row r="3" spans="1:24" ht="18">
      <c r="A3" s="444" t="s">
        <v>89</v>
      </c>
      <c r="B3" s="445"/>
      <c r="C3" s="445"/>
      <c r="D3" s="445"/>
      <c r="E3" s="446"/>
      <c r="F3" s="226" t="s">
        <v>69</v>
      </c>
      <c r="G3" s="227">
        <f>SUM(J21:J32)+SUM(J136:J147)</f>
        <v>0</v>
      </c>
      <c r="H3" s="227">
        <f>SUM(K21:K32)+SUM(K136:K147)</f>
        <v>0</v>
      </c>
      <c r="I3" s="228" t="s">
        <v>56</v>
      </c>
      <c r="J3" s="229">
        <v>6000</v>
      </c>
      <c r="K3" s="230" t="s">
        <v>63</v>
      </c>
      <c r="L3" s="230">
        <v>720</v>
      </c>
      <c r="V3" s="63" t="s">
        <v>45</v>
      </c>
    </row>
    <row r="4" spans="1:24" ht="20.25" customHeight="1">
      <c r="A4" s="434" t="s">
        <v>8</v>
      </c>
      <c r="B4" s="434"/>
      <c r="C4" s="434"/>
      <c r="D4" s="434"/>
      <c r="E4" s="434"/>
      <c r="F4" s="434" t="s">
        <v>34</v>
      </c>
      <c r="G4" s="434"/>
      <c r="H4" s="434"/>
      <c r="I4" s="434" t="s">
        <v>9</v>
      </c>
      <c r="J4" s="434"/>
      <c r="K4" s="434" t="s">
        <v>16</v>
      </c>
      <c r="L4" s="434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4.25">
      <c r="A5" s="435" t="s">
        <v>71</v>
      </c>
      <c r="B5" s="436"/>
      <c r="C5" s="436"/>
      <c r="D5" s="436"/>
      <c r="E5" s="436"/>
      <c r="F5" s="433"/>
      <c r="G5" s="433"/>
      <c r="H5" s="433"/>
      <c r="I5" s="432" t="s">
        <v>421</v>
      </c>
      <c r="J5" s="432" t="s">
        <v>421</v>
      </c>
      <c r="K5" s="433"/>
      <c r="L5" s="433"/>
      <c r="N5" s="275"/>
      <c r="O5" s="277" t="s">
        <v>29</v>
      </c>
      <c r="P5" s="278"/>
      <c r="Q5" s="278"/>
      <c r="R5" s="212"/>
      <c r="S5" s="212"/>
      <c r="T5" s="212"/>
      <c r="U5" s="212"/>
      <c r="V5" s="63" t="s">
        <v>46</v>
      </c>
      <c r="X5" s="23"/>
    </row>
    <row r="6" spans="1:24" ht="14.25">
      <c r="A6" s="435" t="s">
        <v>7</v>
      </c>
      <c r="B6" s="436"/>
      <c r="C6" s="436"/>
      <c r="D6" s="436"/>
      <c r="E6" s="442"/>
      <c r="F6" s="433"/>
      <c r="G6" s="433"/>
      <c r="H6" s="433"/>
      <c r="I6" s="432" t="s">
        <v>422</v>
      </c>
      <c r="J6" s="432" t="s">
        <v>422</v>
      </c>
      <c r="K6" s="433"/>
      <c r="L6" s="433"/>
      <c r="N6" s="276"/>
      <c r="O6" s="279"/>
      <c r="P6" s="280"/>
      <c r="Q6" s="280"/>
      <c r="R6" s="213"/>
      <c r="S6" s="213"/>
      <c r="T6" s="213"/>
      <c r="U6" s="213"/>
      <c r="V6" s="63" t="s">
        <v>52</v>
      </c>
      <c r="X6" s="23"/>
    </row>
    <row r="7" spans="1:24" ht="16.5" customHeight="1">
      <c r="A7" s="432" t="s">
        <v>55</v>
      </c>
      <c r="B7" s="432"/>
      <c r="C7" s="432"/>
      <c r="D7" s="432"/>
      <c r="E7" s="443"/>
      <c r="F7" s="433"/>
      <c r="G7" s="433"/>
      <c r="H7" s="433"/>
      <c r="I7" s="432" t="s">
        <v>423</v>
      </c>
      <c r="J7" s="432" t="s">
        <v>423</v>
      </c>
      <c r="K7" s="433"/>
      <c r="L7" s="433"/>
      <c r="N7" s="294"/>
      <c r="O7" s="277" t="s">
        <v>30</v>
      </c>
      <c r="P7" s="278"/>
      <c r="Q7" s="296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2"/>
      <c r="B8" s="432"/>
      <c r="C8" s="432"/>
      <c r="D8" s="432"/>
      <c r="E8" s="432"/>
      <c r="F8" s="433"/>
      <c r="G8" s="433"/>
      <c r="H8" s="433"/>
      <c r="I8" s="432" t="s">
        <v>424</v>
      </c>
      <c r="J8" s="432" t="s">
        <v>424</v>
      </c>
      <c r="K8" s="433"/>
      <c r="L8" s="433"/>
      <c r="N8" s="295"/>
      <c r="O8" s="297"/>
      <c r="P8" s="298"/>
      <c r="Q8" s="299"/>
      <c r="R8" s="218"/>
      <c r="S8" s="218"/>
      <c r="T8" s="218"/>
      <c r="U8" s="218"/>
      <c r="V8" s="63" t="s">
        <v>49</v>
      </c>
      <c r="X8" s="23"/>
    </row>
    <row r="9" spans="1:24" ht="14.25">
      <c r="A9" s="432"/>
      <c r="B9" s="432"/>
      <c r="C9" s="432"/>
      <c r="D9" s="432"/>
      <c r="E9" s="432"/>
      <c r="F9" s="433"/>
      <c r="G9" s="433"/>
      <c r="H9" s="433"/>
      <c r="I9" s="432" t="s">
        <v>425</v>
      </c>
      <c r="J9" s="432" t="s">
        <v>425</v>
      </c>
      <c r="K9" s="433"/>
      <c r="L9" s="433"/>
      <c r="N9" s="293"/>
      <c r="O9" s="293"/>
      <c r="P9" s="303"/>
      <c r="Q9" s="303"/>
      <c r="R9" s="219"/>
      <c r="S9" s="219"/>
      <c r="T9" s="219"/>
      <c r="U9" s="219"/>
      <c r="V9" s="63" t="s">
        <v>50</v>
      </c>
      <c r="X9" s="23"/>
    </row>
    <row r="10" spans="1:24" ht="14.25">
      <c r="A10" s="432"/>
      <c r="B10" s="432"/>
      <c r="C10" s="432"/>
      <c r="D10" s="432"/>
      <c r="E10" s="432"/>
      <c r="F10" s="433"/>
      <c r="G10" s="433"/>
      <c r="H10" s="433"/>
      <c r="I10" s="432" t="s">
        <v>426</v>
      </c>
      <c r="J10" s="432" t="s">
        <v>426</v>
      </c>
      <c r="K10" s="440"/>
      <c r="L10" s="441"/>
      <c r="N10" s="216"/>
      <c r="O10" s="216"/>
      <c r="P10" s="219"/>
      <c r="Q10" s="219"/>
      <c r="R10" s="219"/>
      <c r="S10" s="219"/>
      <c r="T10" s="219"/>
      <c r="U10" s="219"/>
      <c r="V10" s="63"/>
      <c r="X10" s="23"/>
    </row>
    <row r="11" spans="1:24" ht="14.25">
      <c r="A11" s="432"/>
      <c r="B11" s="432"/>
      <c r="C11" s="432"/>
      <c r="D11" s="432"/>
      <c r="E11" s="432"/>
      <c r="F11" s="433"/>
      <c r="G11" s="433"/>
      <c r="H11" s="433"/>
      <c r="I11" s="432"/>
      <c r="J11" s="432"/>
      <c r="K11" s="440"/>
      <c r="L11" s="441"/>
      <c r="N11" s="216"/>
      <c r="O11" s="216"/>
      <c r="P11" s="219"/>
      <c r="Q11" s="219"/>
      <c r="R11" s="219"/>
      <c r="S11" s="219"/>
      <c r="T11" s="219"/>
      <c r="U11" s="219"/>
      <c r="V11" s="63"/>
      <c r="X11" s="23"/>
    </row>
    <row r="12" spans="1:24" ht="14.25">
      <c r="A12" s="432"/>
      <c r="B12" s="432"/>
      <c r="C12" s="432"/>
      <c r="D12" s="432"/>
      <c r="E12" s="432"/>
      <c r="F12" s="433"/>
      <c r="G12" s="433"/>
      <c r="H12" s="433"/>
      <c r="I12" s="432"/>
      <c r="J12" s="432"/>
      <c r="K12" s="440"/>
      <c r="L12" s="441"/>
      <c r="N12" s="216"/>
      <c r="O12" s="216"/>
      <c r="P12" s="219"/>
      <c r="Q12" s="219"/>
      <c r="R12" s="219"/>
      <c r="S12" s="219"/>
      <c r="T12" s="219"/>
      <c r="U12" s="219"/>
      <c r="V12" s="63"/>
      <c r="X12" s="23"/>
    </row>
    <row r="13" spans="1:24" ht="14.25">
      <c r="A13" s="432"/>
      <c r="B13" s="432"/>
      <c r="C13" s="432"/>
      <c r="D13" s="432"/>
      <c r="E13" s="432"/>
      <c r="F13" s="433"/>
      <c r="G13" s="433"/>
      <c r="H13" s="433"/>
      <c r="I13" s="432"/>
      <c r="J13" s="432"/>
      <c r="K13" s="440"/>
      <c r="L13" s="441"/>
      <c r="N13" s="216"/>
      <c r="O13" s="216"/>
      <c r="P13" s="219"/>
      <c r="Q13" s="219"/>
      <c r="R13" s="219"/>
      <c r="S13" s="219"/>
      <c r="T13" s="219"/>
      <c r="U13" s="219"/>
      <c r="V13" s="63"/>
      <c r="X13" s="23"/>
    </row>
    <row r="14" spans="1:24" ht="18.75" customHeight="1" thickBot="1">
      <c r="A14" s="437" t="s">
        <v>33</v>
      </c>
      <c r="B14" s="438"/>
      <c r="C14" s="438"/>
      <c r="D14" s="438"/>
      <c r="E14" s="438"/>
      <c r="F14" s="438"/>
      <c r="G14" s="438"/>
      <c r="H14" s="438"/>
      <c r="I14" s="438"/>
      <c r="J14" s="438"/>
      <c r="K14" s="438"/>
      <c r="L14" s="439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19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5" t="s">
        <v>18</v>
      </c>
      <c r="O20" s="21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19"/>
    </row>
    <row r="21" spans="1:24" ht="17.25" customHeight="1">
      <c r="A21" s="307">
        <f>A37</f>
        <v>0</v>
      </c>
      <c r="B21" s="326"/>
      <c r="C21" s="326"/>
      <c r="D21" s="322">
        <f>(C21-B21+(C21&lt;B21))*24*60</f>
        <v>0</v>
      </c>
      <c r="E21" s="328"/>
      <c r="F21" s="330">
        <f>IF(E21=0,0,(F37/J3*60))</f>
        <v>0</v>
      </c>
      <c r="G21" s="320">
        <f>IF($K21=0,0,(K21*100)/(D21*$J$3/60))</f>
        <v>0</v>
      </c>
      <c r="H21" s="330">
        <f>P19+P26</f>
        <v>0</v>
      </c>
      <c r="I21" s="320">
        <f>D21-F21-P27</f>
        <v>0</v>
      </c>
      <c r="J21" s="322">
        <f>(D21-H21)/60*E21</f>
        <v>0</v>
      </c>
      <c r="K21" s="324">
        <f>F37</f>
        <v>0</v>
      </c>
      <c r="L21" s="66">
        <f>IF($K21=0,0,K21/J21)</f>
        <v>0</v>
      </c>
      <c r="N21" s="215" t="s">
        <v>19</v>
      </c>
      <c r="O21" s="21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19"/>
      <c r="X21" s="219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0</v>
      </c>
      <c r="N22" s="215" t="s">
        <v>20</v>
      </c>
      <c r="O22" s="21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19"/>
      <c r="X22" s="219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215" t="s">
        <v>27</v>
      </c>
      <c r="O23" s="21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19"/>
      <c r="X23" s="219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220" t="s">
        <v>21</v>
      </c>
      <c r="O24" s="22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19"/>
      <c r="X24" s="219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220" t="s">
        <v>39</v>
      </c>
      <c r="O25" s="22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19"/>
      <c r="X25" s="219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19"/>
      <c r="X26" s="219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19"/>
      <c r="X27" s="219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219"/>
      <c r="X28" s="219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219"/>
      <c r="W29" s="219"/>
      <c r="X29" s="219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219"/>
      <c r="W30" s="219"/>
      <c r="X30" s="219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219"/>
      <c r="W31" s="219"/>
      <c r="X31" s="219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219"/>
      <c r="W32" s="219"/>
      <c r="X32" s="219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214" t="s">
        <v>90</v>
      </c>
      <c r="K33" s="168" t="s">
        <v>91</v>
      </c>
      <c r="L33" s="354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19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0</v>
      </c>
      <c r="K34" s="168">
        <f>K21+K23+K25+K27+K29+K31</f>
        <v>0</v>
      </c>
      <c r="L34" s="355"/>
      <c r="M34" s="219"/>
      <c r="V34" s="219"/>
      <c r="W34" s="219"/>
      <c r="X34" s="219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219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219"/>
      <c r="W36" s="27"/>
      <c r="X36" s="27"/>
    </row>
    <row r="37" spans="1:28" ht="15.75" thickBot="1">
      <c r="A37" s="351"/>
      <c r="B37" s="352"/>
      <c r="C37" s="352"/>
      <c r="D37" s="352"/>
      <c r="E37" s="353"/>
      <c r="F37" s="15"/>
      <c r="G37" s="146"/>
      <c r="H37" s="1"/>
      <c r="I37" s="2"/>
      <c r="J37" s="3"/>
      <c r="K37" s="67">
        <f>G37</f>
        <v>0</v>
      </c>
      <c r="L37" s="16"/>
      <c r="M37" s="28"/>
      <c r="V37" s="219"/>
      <c r="W37" s="219"/>
      <c r="X37" s="219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19"/>
      <c r="W38" s="219"/>
      <c r="X38" s="219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19"/>
      <c r="W39" s="219"/>
      <c r="X39" s="219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19"/>
      <c r="W40" s="219"/>
      <c r="X40" s="219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19"/>
      <c r="W41" s="219"/>
      <c r="X41" s="219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19"/>
      <c r="W42" s="219"/>
      <c r="X42" s="219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0</v>
      </c>
      <c r="L43" s="76">
        <f>SUM(L38+L38)</f>
        <v>0</v>
      </c>
      <c r="M43" s="29"/>
      <c r="V43" s="219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>
        <f>A37</f>
        <v>0</v>
      </c>
      <c r="B47" s="77">
        <f>B21</f>
        <v>0</v>
      </c>
      <c r="C47" s="77">
        <f>B47+1/24</f>
        <v>4.1666666666666664E-2</v>
      </c>
      <c r="D47" s="30"/>
      <c r="E47" s="221"/>
      <c r="F47" s="389"/>
      <c r="G47" s="390"/>
      <c r="H47" s="31"/>
      <c r="I47" s="32"/>
      <c r="J47" s="32"/>
      <c r="K47" s="83">
        <f>(J47-I47+(J47&lt;I47))*24*60</f>
        <v>0</v>
      </c>
      <c r="L47" s="391"/>
      <c r="M47" s="392"/>
      <c r="N47" s="393"/>
      <c r="O47" s="90" t="str">
        <f t="shared" ref="O47:O110" si="3">IF(H47=$V$5,$F$7,"")</f>
        <v/>
      </c>
      <c r="P47" s="22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4.1666666666666664E-2</v>
      </c>
      <c r="C48" s="78">
        <f>B48+1/24</f>
        <v>8.3333333333333329E-2</v>
      </c>
      <c r="D48" s="37"/>
      <c r="E48" s="222"/>
      <c r="F48" s="394"/>
      <c r="G48" s="395"/>
      <c r="H48" s="38"/>
      <c r="I48" s="39"/>
      <c r="J48" s="39"/>
      <c r="K48" s="231">
        <f t="shared" ref="K48:K111" si="4">(J48-I48+(J48&lt;I48))*24*60</f>
        <v>0</v>
      </c>
      <c r="L48" s="396"/>
      <c r="M48" s="397"/>
      <c r="N48" s="398"/>
      <c r="O48" s="91" t="str">
        <f t="shared" si="3"/>
        <v/>
      </c>
      <c r="P48" s="22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22"/>
      <c r="F49" s="399"/>
      <c r="G49" s="399"/>
      <c r="H49" s="38"/>
      <c r="I49" s="39"/>
      <c r="J49" s="39"/>
      <c r="K49" s="231">
        <f t="shared" si="4"/>
        <v>0</v>
      </c>
      <c r="L49" s="396"/>
      <c r="M49" s="397"/>
      <c r="N49" s="398"/>
      <c r="O49" s="91" t="str">
        <f t="shared" si="3"/>
        <v/>
      </c>
      <c r="P49" s="22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0.125</v>
      </c>
      <c r="C50" s="78">
        <f t="shared" si="14"/>
        <v>0.16666666666666666</v>
      </c>
      <c r="D50" s="37"/>
      <c r="E50" s="222"/>
      <c r="F50" s="399"/>
      <c r="G50" s="399"/>
      <c r="H50" s="38"/>
      <c r="I50" s="39"/>
      <c r="J50" s="39"/>
      <c r="K50" s="231">
        <f t="shared" si="4"/>
        <v>0</v>
      </c>
      <c r="L50" s="396"/>
      <c r="M50" s="397"/>
      <c r="N50" s="398"/>
      <c r="O50" s="91" t="str">
        <f t="shared" si="3"/>
        <v/>
      </c>
      <c r="P50" s="22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0.16666666666666666</v>
      </c>
      <c r="C51" s="78">
        <f t="shared" si="14"/>
        <v>0.20833333333333331</v>
      </c>
      <c r="D51" s="37"/>
      <c r="E51" s="222"/>
      <c r="F51" s="399"/>
      <c r="G51" s="399"/>
      <c r="H51" s="38"/>
      <c r="I51" s="39"/>
      <c r="J51" s="39"/>
      <c r="K51" s="231">
        <f t="shared" si="4"/>
        <v>0</v>
      </c>
      <c r="L51" s="396"/>
      <c r="M51" s="397"/>
      <c r="N51" s="398"/>
      <c r="O51" s="91" t="str">
        <f t="shared" si="3"/>
        <v/>
      </c>
      <c r="P51" s="22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0.20833333333333331</v>
      </c>
      <c r="C52" s="78">
        <f t="shared" si="14"/>
        <v>0.24999999999999997</v>
      </c>
      <c r="D52" s="37"/>
      <c r="E52" s="222"/>
      <c r="F52" s="399"/>
      <c r="G52" s="399"/>
      <c r="H52" s="38"/>
      <c r="I52" s="39"/>
      <c r="J52" s="39"/>
      <c r="K52" s="231">
        <f t="shared" si="4"/>
        <v>0</v>
      </c>
      <c r="L52" s="396"/>
      <c r="M52" s="397"/>
      <c r="N52" s="398"/>
      <c r="O52" s="91" t="str">
        <f t="shared" si="3"/>
        <v/>
      </c>
      <c r="P52" s="22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9"/>
      <c r="G53" s="399"/>
      <c r="H53" s="38"/>
      <c r="I53" s="39"/>
      <c r="J53" s="39"/>
      <c r="K53" s="231">
        <f t="shared" si="4"/>
        <v>0</v>
      </c>
      <c r="L53" s="396"/>
      <c r="M53" s="397"/>
      <c r="N53" s="398"/>
      <c r="O53" s="91" t="str">
        <f t="shared" si="3"/>
        <v/>
      </c>
      <c r="P53" s="22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4"/>
      <c r="G54" s="395"/>
      <c r="H54" s="38"/>
      <c r="I54" s="39"/>
      <c r="J54" s="39"/>
      <c r="K54" s="231">
        <f t="shared" si="4"/>
        <v>0</v>
      </c>
      <c r="L54" s="396"/>
      <c r="M54" s="397"/>
      <c r="N54" s="398"/>
      <c r="O54" s="91" t="str">
        <f t="shared" si="3"/>
        <v/>
      </c>
      <c r="P54" s="22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0.33333333333333331</v>
      </c>
      <c r="C55" s="78">
        <f t="shared" si="14"/>
        <v>0.375</v>
      </c>
      <c r="D55" s="37"/>
      <c r="E55" s="143"/>
      <c r="F55" s="394"/>
      <c r="G55" s="395"/>
      <c r="H55" s="38"/>
      <c r="I55" s="39"/>
      <c r="J55" s="39"/>
      <c r="K55" s="231">
        <f t="shared" si="4"/>
        <v>0</v>
      </c>
      <c r="L55" s="396"/>
      <c r="M55" s="397"/>
      <c r="N55" s="398"/>
      <c r="O55" s="91" t="str">
        <f t="shared" si="3"/>
        <v/>
      </c>
      <c r="P55" s="22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0.375</v>
      </c>
      <c r="C56" s="78">
        <f t="shared" si="14"/>
        <v>0.41666666666666669</v>
      </c>
      <c r="D56" s="37"/>
      <c r="E56" s="143"/>
      <c r="F56" s="399"/>
      <c r="G56" s="399"/>
      <c r="H56" s="38"/>
      <c r="I56" s="39"/>
      <c r="J56" s="39"/>
      <c r="K56" s="231">
        <f t="shared" si="4"/>
        <v>0</v>
      </c>
      <c r="L56" s="396"/>
      <c r="M56" s="397"/>
      <c r="N56" s="398"/>
      <c r="O56" s="91" t="str">
        <f t="shared" si="3"/>
        <v/>
      </c>
      <c r="P56" s="22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9"/>
      <c r="G57" s="399"/>
      <c r="H57" s="38"/>
      <c r="I57" s="39"/>
      <c r="J57" s="39"/>
      <c r="K57" s="231">
        <f t="shared" si="4"/>
        <v>0</v>
      </c>
      <c r="L57" s="396"/>
      <c r="M57" s="397"/>
      <c r="N57" s="398"/>
      <c r="O57" s="91" t="str">
        <f t="shared" si="3"/>
        <v/>
      </c>
      <c r="P57" s="22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0.45833333333333337</v>
      </c>
      <c r="C58" s="80">
        <f t="shared" si="14"/>
        <v>0.5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222" t="str">
        <f t="shared" si="3"/>
        <v/>
      </c>
      <c r="P58" s="22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221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22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222"/>
      <c r="F60" s="394"/>
      <c r="G60" s="395"/>
      <c r="H60" s="38"/>
      <c r="I60" s="39"/>
      <c r="J60" s="39"/>
      <c r="K60" s="231">
        <f t="shared" si="4"/>
        <v>0</v>
      </c>
      <c r="L60" s="396"/>
      <c r="M60" s="397"/>
      <c r="N60" s="398"/>
      <c r="O60" s="91" t="str">
        <f t="shared" si="3"/>
        <v/>
      </c>
      <c r="P60" s="22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22"/>
      <c r="F61" s="399"/>
      <c r="G61" s="399"/>
      <c r="H61" s="38"/>
      <c r="I61" s="39"/>
      <c r="J61" s="39"/>
      <c r="K61" s="231">
        <f t="shared" si="4"/>
        <v>0</v>
      </c>
      <c r="L61" s="396"/>
      <c r="M61" s="397"/>
      <c r="N61" s="398"/>
      <c r="O61" s="91" t="str">
        <f t="shared" si="3"/>
        <v/>
      </c>
      <c r="P61" s="22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222"/>
      <c r="F62" s="399"/>
      <c r="G62" s="399"/>
      <c r="H62" s="38"/>
      <c r="I62" s="39"/>
      <c r="J62" s="39"/>
      <c r="K62" s="231">
        <f t="shared" si="4"/>
        <v>0</v>
      </c>
      <c r="L62" s="396"/>
      <c r="M62" s="397"/>
      <c r="N62" s="398"/>
      <c r="O62" s="91" t="str">
        <f t="shared" si="3"/>
        <v/>
      </c>
      <c r="P62" s="22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222"/>
      <c r="F63" s="399"/>
      <c r="G63" s="399"/>
      <c r="H63" s="38"/>
      <c r="I63" s="39"/>
      <c r="J63" s="39"/>
      <c r="K63" s="231">
        <f t="shared" si="4"/>
        <v>0</v>
      </c>
      <c r="L63" s="396"/>
      <c r="M63" s="397"/>
      <c r="N63" s="398"/>
      <c r="O63" s="91" t="str">
        <f t="shared" si="3"/>
        <v/>
      </c>
      <c r="P63" s="22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222"/>
      <c r="F64" s="399"/>
      <c r="G64" s="399"/>
      <c r="H64" s="38"/>
      <c r="I64" s="39"/>
      <c r="J64" s="39"/>
      <c r="K64" s="231">
        <f t="shared" si="4"/>
        <v>0</v>
      </c>
      <c r="L64" s="396"/>
      <c r="M64" s="397"/>
      <c r="N64" s="398"/>
      <c r="O64" s="91" t="str">
        <f t="shared" si="3"/>
        <v/>
      </c>
      <c r="P64" s="22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231">
        <f t="shared" si="4"/>
        <v>0</v>
      </c>
      <c r="L65" s="396"/>
      <c r="M65" s="397"/>
      <c r="N65" s="398"/>
      <c r="O65" s="91" t="str">
        <f t="shared" si="3"/>
        <v/>
      </c>
      <c r="P65" s="22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231">
        <f t="shared" si="4"/>
        <v>0</v>
      </c>
      <c r="L66" s="396"/>
      <c r="M66" s="397"/>
      <c r="N66" s="398"/>
      <c r="O66" s="91" t="str">
        <f t="shared" si="3"/>
        <v/>
      </c>
      <c r="P66" s="22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231">
        <f t="shared" si="4"/>
        <v>0</v>
      </c>
      <c r="L67" s="396"/>
      <c r="M67" s="397"/>
      <c r="N67" s="398"/>
      <c r="O67" s="91" t="str">
        <f t="shared" si="3"/>
        <v/>
      </c>
      <c r="P67" s="22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231">
        <f t="shared" si="4"/>
        <v>0</v>
      </c>
      <c r="L68" s="396"/>
      <c r="M68" s="397"/>
      <c r="N68" s="398"/>
      <c r="O68" s="91" t="str">
        <f t="shared" si="3"/>
        <v/>
      </c>
      <c r="P68" s="22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222" t="str">
        <f t="shared" si="3"/>
        <v/>
      </c>
      <c r="P69" s="22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221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22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222"/>
      <c r="F71" s="394"/>
      <c r="G71" s="395"/>
      <c r="H71" s="38"/>
      <c r="I71" s="39"/>
      <c r="J71" s="39"/>
      <c r="K71" s="231">
        <f t="shared" si="4"/>
        <v>0</v>
      </c>
      <c r="L71" s="396"/>
      <c r="M71" s="397"/>
      <c r="N71" s="398"/>
      <c r="O71" s="91" t="str">
        <f t="shared" si="3"/>
        <v/>
      </c>
      <c r="P71" s="22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22"/>
      <c r="F72" s="399"/>
      <c r="G72" s="399"/>
      <c r="H72" s="38"/>
      <c r="I72" s="39"/>
      <c r="J72" s="39"/>
      <c r="K72" s="231">
        <f t="shared" si="4"/>
        <v>0</v>
      </c>
      <c r="L72" s="396"/>
      <c r="M72" s="397"/>
      <c r="N72" s="398"/>
      <c r="O72" s="91" t="str">
        <f t="shared" si="3"/>
        <v/>
      </c>
      <c r="P72" s="22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222"/>
      <c r="F73" s="399"/>
      <c r="G73" s="399"/>
      <c r="H73" s="38"/>
      <c r="I73" s="39"/>
      <c r="J73" s="39"/>
      <c r="K73" s="231">
        <f t="shared" si="4"/>
        <v>0</v>
      </c>
      <c r="L73" s="396"/>
      <c r="M73" s="397"/>
      <c r="N73" s="398"/>
      <c r="O73" s="91" t="str">
        <f t="shared" si="3"/>
        <v/>
      </c>
      <c r="P73" s="22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222"/>
      <c r="F74" s="399"/>
      <c r="G74" s="399"/>
      <c r="H74" s="38"/>
      <c r="I74" s="39"/>
      <c r="J74" s="39"/>
      <c r="K74" s="231">
        <f t="shared" si="4"/>
        <v>0</v>
      </c>
      <c r="L74" s="396"/>
      <c r="M74" s="397"/>
      <c r="N74" s="398"/>
      <c r="O74" s="91" t="str">
        <f t="shared" si="3"/>
        <v/>
      </c>
      <c r="P74" s="22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222"/>
      <c r="F75" s="399"/>
      <c r="G75" s="399"/>
      <c r="H75" s="38"/>
      <c r="I75" s="39"/>
      <c r="J75" s="39"/>
      <c r="K75" s="231">
        <f t="shared" si="4"/>
        <v>0</v>
      </c>
      <c r="L75" s="396"/>
      <c r="M75" s="397"/>
      <c r="N75" s="398"/>
      <c r="O75" s="91" t="str">
        <f t="shared" si="3"/>
        <v/>
      </c>
      <c r="P75" s="22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231">
        <f t="shared" si="4"/>
        <v>0</v>
      </c>
      <c r="L76" s="396"/>
      <c r="M76" s="397"/>
      <c r="N76" s="398"/>
      <c r="O76" s="91" t="str">
        <f t="shared" si="3"/>
        <v/>
      </c>
      <c r="P76" s="22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231">
        <f t="shared" si="4"/>
        <v>0</v>
      </c>
      <c r="L77" s="396"/>
      <c r="M77" s="397"/>
      <c r="N77" s="398"/>
      <c r="O77" s="91" t="str">
        <f t="shared" si="3"/>
        <v/>
      </c>
      <c r="P77" s="22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231">
        <f t="shared" si="4"/>
        <v>0</v>
      </c>
      <c r="L78" s="396"/>
      <c r="M78" s="397"/>
      <c r="N78" s="398"/>
      <c r="O78" s="91" t="str">
        <f t="shared" si="3"/>
        <v/>
      </c>
      <c r="P78" s="22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231">
        <f t="shared" si="4"/>
        <v>0</v>
      </c>
      <c r="L79" s="396"/>
      <c r="M79" s="397"/>
      <c r="N79" s="398"/>
      <c r="O79" s="91" t="str">
        <f t="shared" si="3"/>
        <v/>
      </c>
      <c r="P79" s="22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222" t="str">
        <f t="shared" si="3"/>
        <v/>
      </c>
      <c r="P80" s="22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221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22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222"/>
      <c r="F82" s="394"/>
      <c r="G82" s="395"/>
      <c r="H82" s="38"/>
      <c r="I82" s="39"/>
      <c r="J82" s="39"/>
      <c r="K82" s="231">
        <f t="shared" si="4"/>
        <v>0</v>
      </c>
      <c r="L82" s="396"/>
      <c r="M82" s="397"/>
      <c r="N82" s="398"/>
      <c r="O82" s="91" t="str">
        <f t="shared" si="3"/>
        <v/>
      </c>
      <c r="P82" s="22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22"/>
      <c r="F83" s="399"/>
      <c r="G83" s="399"/>
      <c r="H83" s="38"/>
      <c r="I83" s="39"/>
      <c r="J83" s="39"/>
      <c r="K83" s="231">
        <f t="shared" si="4"/>
        <v>0</v>
      </c>
      <c r="L83" s="396"/>
      <c r="M83" s="397"/>
      <c r="N83" s="398"/>
      <c r="O83" s="91" t="str">
        <f t="shared" si="3"/>
        <v/>
      </c>
      <c r="P83" s="22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222"/>
      <c r="F84" s="399"/>
      <c r="G84" s="399"/>
      <c r="H84" s="38"/>
      <c r="I84" s="39"/>
      <c r="J84" s="39"/>
      <c r="K84" s="231">
        <f t="shared" si="4"/>
        <v>0</v>
      </c>
      <c r="L84" s="396"/>
      <c r="M84" s="397"/>
      <c r="N84" s="398"/>
      <c r="O84" s="91" t="str">
        <f t="shared" si="3"/>
        <v/>
      </c>
      <c r="P84" s="22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222"/>
      <c r="F85" s="399"/>
      <c r="G85" s="399"/>
      <c r="H85" s="38"/>
      <c r="I85" s="39"/>
      <c r="J85" s="39"/>
      <c r="K85" s="231">
        <f t="shared" si="4"/>
        <v>0</v>
      </c>
      <c r="L85" s="396"/>
      <c r="M85" s="397"/>
      <c r="N85" s="398"/>
      <c r="O85" s="91" t="str">
        <f t="shared" si="3"/>
        <v/>
      </c>
      <c r="P85" s="22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222"/>
      <c r="F86" s="399"/>
      <c r="G86" s="399"/>
      <c r="H86" s="38"/>
      <c r="I86" s="39"/>
      <c r="J86" s="39"/>
      <c r="K86" s="231">
        <f t="shared" si="4"/>
        <v>0</v>
      </c>
      <c r="L86" s="396"/>
      <c r="M86" s="397"/>
      <c r="N86" s="398"/>
      <c r="O86" s="91" t="str">
        <f t="shared" si="3"/>
        <v/>
      </c>
      <c r="P86" s="22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231">
        <f t="shared" si="4"/>
        <v>0</v>
      </c>
      <c r="L87" s="396"/>
      <c r="M87" s="397"/>
      <c r="N87" s="398"/>
      <c r="O87" s="91" t="str">
        <f t="shared" si="3"/>
        <v/>
      </c>
      <c r="P87" s="22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231">
        <f t="shared" si="4"/>
        <v>0</v>
      </c>
      <c r="L88" s="396"/>
      <c r="M88" s="397"/>
      <c r="N88" s="398"/>
      <c r="O88" s="91" t="str">
        <f t="shared" si="3"/>
        <v/>
      </c>
      <c r="P88" s="22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231">
        <f t="shared" si="4"/>
        <v>0</v>
      </c>
      <c r="L89" s="396"/>
      <c r="M89" s="397"/>
      <c r="N89" s="398"/>
      <c r="O89" s="91" t="str">
        <f t="shared" si="3"/>
        <v/>
      </c>
      <c r="P89" s="22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231">
        <f t="shared" si="4"/>
        <v>0</v>
      </c>
      <c r="L90" s="396"/>
      <c r="M90" s="397"/>
      <c r="N90" s="398"/>
      <c r="O90" s="91" t="str">
        <f t="shared" si="3"/>
        <v/>
      </c>
      <c r="P90" s="22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222" t="str">
        <f t="shared" si="3"/>
        <v/>
      </c>
      <c r="P91" s="22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22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22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22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22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22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22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22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22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22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22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22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22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22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22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22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22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22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22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22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22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22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22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10"/>
      <c r="S116" s="210"/>
      <c r="T116" s="210"/>
      <c r="U116" s="210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11"/>
      <c r="S117" s="211"/>
      <c r="T117" s="211"/>
      <c r="U117" s="211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232" t="s">
        <v>56</v>
      </c>
      <c r="J118" s="95">
        <v>6000</v>
      </c>
      <c r="K118" s="233" t="s">
        <v>63</v>
      </c>
      <c r="L118" s="233">
        <v>720</v>
      </c>
      <c r="V118" s="63" t="s">
        <v>45</v>
      </c>
    </row>
    <row r="119" spans="1:28" ht="20.25" customHeight="1">
      <c r="A119" s="434" t="s">
        <v>8</v>
      </c>
      <c r="B119" s="434"/>
      <c r="C119" s="434"/>
      <c r="D119" s="434"/>
      <c r="E119" s="434"/>
      <c r="F119" s="434" t="s">
        <v>34</v>
      </c>
      <c r="G119" s="434"/>
      <c r="H119" s="434"/>
      <c r="I119" s="434" t="s">
        <v>9</v>
      </c>
      <c r="J119" s="434"/>
      <c r="K119" s="434" t="s">
        <v>16</v>
      </c>
      <c r="L119" s="434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4.25">
      <c r="A120" s="435" t="s">
        <v>71</v>
      </c>
      <c r="B120" s="436"/>
      <c r="C120" s="436"/>
      <c r="D120" s="436"/>
      <c r="E120" s="436"/>
      <c r="F120" s="433"/>
      <c r="G120" s="433"/>
      <c r="H120" s="433"/>
      <c r="I120" s="432" t="s">
        <v>421</v>
      </c>
      <c r="J120" s="432" t="s">
        <v>421</v>
      </c>
      <c r="K120" s="433"/>
      <c r="L120" s="433"/>
      <c r="N120" s="275"/>
      <c r="O120" s="277" t="s">
        <v>29</v>
      </c>
      <c r="P120" s="278"/>
      <c r="Q120" s="278"/>
      <c r="R120" s="212"/>
      <c r="S120" s="212"/>
      <c r="T120" s="212"/>
      <c r="U120" s="212"/>
      <c r="V120" s="63" t="s">
        <v>46</v>
      </c>
      <c r="X120" s="23"/>
    </row>
    <row r="121" spans="1:28" ht="14.25">
      <c r="A121" s="435" t="s">
        <v>7</v>
      </c>
      <c r="B121" s="436"/>
      <c r="C121" s="436"/>
      <c r="D121" s="436"/>
      <c r="E121" s="442"/>
      <c r="F121" s="433"/>
      <c r="G121" s="433"/>
      <c r="H121" s="433"/>
      <c r="I121" s="432" t="s">
        <v>422</v>
      </c>
      <c r="J121" s="432" t="s">
        <v>422</v>
      </c>
      <c r="K121" s="433"/>
      <c r="L121" s="433"/>
      <c r="N121" s="276"/>
      <c r="O121" s="279"/>
      <c r="P121" s="280"/>
      <c r="Q121" s="280"/>
      <c r="R121" s="213"/>
      <c r="S121" s="213"/>
      <c r="T121" s="213"/>
      <c r="U121" s="213"/>
      <c r="V121" s="63" t="s">
        <v>52</v>
      </c>
      <c r="X121" s="23"/>
    </row>
    <row r="122" spans="1:28" ht="16.5" customHeight="1">
      <c r="A122" s="432" t="s">
        <v>55</v>
      </c>
      <c r="B122" s="432"/>
      <c r="C122" s="432"/>
      <c r="D122" s="432"/>
      <c r="E122" s="443"/>
      <c r="F122" s="433"/>
      <c r="G122" s="433"/>
      <c r="H122" s="433"/>
      <c r="I122" s="432" t="s">
        <v>423</v>
      </c>
      <c r="J122" s="432" t="s">
        <v>423</v>
      </c>
      <c r="K122" s="433"/>
      <c r="L122" s="433"/>
      <c r="N122" s="294"/>
      <c r="O122" s="277" t="s">
        <v>30</v>
      </c>
      <c r="P122" s="278"/>
      <c r="Q122" s="296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2"/>
      <c r="B123" s="432"/>
      <c r="C123" s="432"/>
      <c r="D123" s="432"/>
      <c r="E123" s="432"/>
      <c r="F123" s="433"/>
      <c r="G123" s="433"/>
      <c r="H123" s="433"/>
      <c r="I123" s="432" t="s">
        <v>424</v>
      </c>
      <c r="J123" s="432" t="s">
        <v>424</v>
      </c>
      <c r="K123" s="433"/>
      <c r="L123" s="433"/>
      <c r="N123" s="295"/>
      <c r="O123" s="297"/>
      <c r="P123" s="298"/>
      <c r="Q123" s="299"/>
      <c r="R123" s="218"/>
      <c r="S123" s="218"/>
      <c r="T123" s="218"/>
      <c r="U123" s="218"/>
      <c r="V123" s="63" t="s">
        <v>49</v>
      </c>
      <c r="X123" s="23"/>
    </row>
    <row r="124" spans="1:28" ht="14.25">
      <c r="A124" s="432"/>
      <c r="B124" s="432"/>
      <c r="C124" s="432"/>
      <c r="D124" s="432"/>
      <c r="E124" s="432"/>
      <c r="F124" s="433"/>
      <c r="G124" s="433"/>
      <c r="H124" s="433"/>
      <c r="I124" s="432" t="s">
        <v>425</v>
      </c>
      <c r="J124" s="432" t="s">
        <v>425</v>
      </c>
      <c r="K124" s="433"/>
      <c r="L124" s="433"/>
      <c r="N124" s="421"/>
      <c r="O124" s="421"/>
      <c r="P124" s="425"/>
      <c r="Q124" s="425"/>
      <c r="R124" s="225"/>
      <c r="S124" s="225"/>
      <c r="T124" s="225"/>
      <c r="U124" s="225"/>
      <c r="V124" s="63" t="s">
        <v>50</v>
      </c>
      <c r="X124" s="23"/>
    </row>
    <row r="125" spans="1:28" ht="14.45" customHeight="1">
      <c r="A125" s="432"/>
      <c r="B125" s="432"/>
      <c r="C125" s="432"/>
      <c r="D125" s="432"/>
      <c r="E125" s="432"/>
      <c r="F125" s="433"/>
      <c r="G125" s="433"/>
      <c r="H125" s="433"/>
      <c r="I125" s="432" t="s">
        <v>426</v>
      </c>
      <c r="J125" s="432" t="s">
        <v>426</v>
      </c>
      <c r="K125" s="440"/>
      <c r="L125" s="441"/>
      <c r="N125" s="224"/>
      <c r="O125" s="224"/>
      <c r="P125" s="225"/>
      <c r="Q125" s="225"/>
      <c r="R125" s="225"/>
      <c r="S125" s="225"/>
      <c r="T125" s="225"/>
      <c r="U125" s="225"/>
      <c r="V125" s="63"/>
      <c r="X125" s="23"/>
    </row>
    <row r="126" spans="1:28" ht="14.45" customHeight="1">
      <c r="A126" s="432"/>
      <c r="B126" s="432"/>
      <c r="C126" s="432"/>
      <c r="D126" s="432"/>
      <c r="E126" s="432"/>
      <c r="F126" s="433"/>
      <c r="G126" s="433"/>
      <c r="H126" s="433"/>
      <c r="I126" s="432"/>
      <c r="J126" s="432"/>
      <c r="K126" s="440"/>
      <c r="L126" s="441"/>
      <c r="N126" s="224"/>
      <c r="O126" s="224"/>
      <c r="P126" s="225"/>
      <c r="Q126" s="225"/>
      <c r="R126" s="225"/>
      <c r="S126" s="225"/>
      <c r="T126" s="225"/>
      <c r="U126" s="225"/>
      <c r="V126" s="63"/>
      <c r="X126" s="23"/>
    </row>
    <row r="127" spans="1:28" ht="14.45" customHeight="1">
      <c r="A127" s="432"/>
      <c r="B127" s="432"/>
      <c r="C127" s="432"/>
      <c r="D127" s="432"/>
      <c r="E127" s="432"/>
      <c r="F127" s="433"/>
      <c r="G127" s="433"/>
      <c r="H127" s="433"/>
      <c r="I127" s="432"/>
      <c r="J127" s="432"/>
      <c r="K127" s="440"/>
      <c r="L127" s="441"/>
      <c r="N127" s="224"/>
      <c r="O127" s="224"/>
      <c r="P127" s="225"/>
      <c r="Q127" s="225"/>
      <c r="R127" s="225"/>
      <c r="S127" s="225"/>
      <c r="T127" s="225"/>
      <c r="U127" s="225"/>
      <c r="V127" s="63"/>
      <c r="X127" s="23"/>
    </row>
    <row r="128" spans="1:28" ht="14.45" customHeight="1" thickBot="1">
      <c r="A128" s="432"/>
      <c r="B128" s="432"/>
      <c r="C128" s="432"/>
      <c r="D128" s="432"/>
      <c r="E128" s="432"/>
      <c r="F128" s="433"/>
      <c r="G128" s="433"/>
      <c r="H128" s="433"/>
      <c r="I128" s="432"/>
      <c r="J128" s="432"/>
      <c r="K128" s="440"/>
      <c r="L128" s="441"/>
      <c r="N128" s="224"/>
      <c r="O128" s="224"/>
      <c r="P128" s="225"/>
      <c r="Q128" s="225"/>
      <c r="R128" s="225"/>
      <c r="S128" s="225"/>
      <c r="T128" s="225"/>
      <c r="U128" s="225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5" t="s">
        <v>18</v>
      </c>
      <c r="O135" s="21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>
        <f>A152</f>
        <v>0</v>
      </c>
      <c r="B136" s="326"/>
      <c r="C136" s="326"/>
      <c r="D136" s="322">
        <f>(C136-B136+(C136&lt;B136))*24*60</f>
        <v>0</v>
      </c>
      <c r="E136" s="328"/>
      <c r="F136" s="330">
        <f>IF(E136=0,0,(F152/J118*60))</f>
        <v>0</v>
      </c>
      <c r="G136" s="320">
        <f>IF($K136=0,0,(K136*100)/(D136*$J$3/60))</f>
        <v>0</v>
      </c>
      <c r="H136" s="330">
        <f>P134+P141</f>
        <v>0</v>
      </c>
      <c r="I136" s="320">
        <f>D136-F136-P142</f>
        <v>0</v>
      </c>
      <c r="J136" s="322">
        <f>(D136-H136)/60*E136</f>
        <v>0</v>
      </c>
      <c r="K136" s="426">
        <f>F152</f>
        <v>0</v>
      </c>
      <c r="L136" s="66">
        <f>IF($K136=0,0,K136/J136)</f>
        <v>0</v>
      </c>
      <c r="N136" s="215" t="s">
        <v>19</v>
      </c>
      <c r="O136" s="21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19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0</v>
      </c>
      <c r="N137" s="215" t="s">
        <v>20</v>
      </c>
      <c r="O137" s="21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19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215" t="s">
        <v>27</v>
      </c>
      <c r="O138" s="21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19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220" t="s">
        <v>21</v>
      </c>
      <c r="O139" s="22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19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220" t="s">
        <v>39</v>
      </c>
      <c r="O140" s="22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19"/>
      <c r="X140" s="219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19"/>
      <c r="X141" s="219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19"/>
      <c r="X142" s="219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219"/>
      <c r="X143" s="219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219"/>
      <c r="W144" s="219"/>
      <c r="X144" s="219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219"/>
      <c r="W145" s="219"/>
      <c r="X145" s="219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219"/>
      <c r="W146" s="219"/>
      <c r="X146" s="219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219"/>
      <c r="W147" s="219"/>
      <c r="X147" s="219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214" t="s">
        <v>90</v>
      </c>
      <c r="K148" s="168" t="s">
        <v>91</v>
      </c>
      <c r="L148" s="354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19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0</v>
      </c>
      <c r="K149" s="168">
        <f>K136+K138+K140+K142+K144+K146</f>
        <v>0</v>
      </c>
      <c r="L149" s="355"/>
      <c r="M149" s="219"/>
      <c r="V149" s="219"/>
      <c r="W149" s="219"/>
      <c r="X149" s="219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219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219"/>
      <c r="W151" s="27"/>
      <c r="X151" s="27"/>
    </row>
    <row r="152" spans="1:27" ht="15.75" thickBot="1">
      <c r="A152" s="429"/>
      <c r="B152" s="430"/>
      <c r="C152" s="430"/>
      <c r="D152" s="430"/>
      <c r="E152" s="431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19"/>
      <c r="W152" s="219"/>
      <c r="X152" s="219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19"/>
      <c r="W153" s="219"/>
      <c r="X153" s="219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19"/>
      <c r="W154" s="219"/>
      <c r="X154" s="219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19"/>
      <c r="W155" s="219"/>
      <c r="X155" s="219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19"/>
      <c r="W156" s="219"/>
      <c r="X156" s="219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19"/>
      <c r="W157" s="219"/>
      <c r="X157" s="219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0</v>
      </c>
      <c r="L158" s="76">
        <f>SUM(L153+L153)</f>
        <v>0</v>
      </c>
      <c r="M158" s="29"/>
      <c r="V158" s="219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>
        <f>A152</f>
        <v>0</v>
      </c>
      <c r="B162" s="77">
        <f>B136</f>
        <v>0</v>
      </c>
      <c r="C162" s="77">
        <f>B162+1/24</f>
        <v>4.1666666666666664E-2</v>
      </c>
      <c r="D162" s="30"/>
      <c r="E162" s="221"/>
      <c r="F162" s="389"/>
      <c r="G162" s="390"/>
      <c r="H162" s="31"/>
      <c r="I162" s="32"/>
      <c r="J162" s="32"/>
      <c r="K162" s="83">
        <f>(J162-I162+(J162&lt;I162))*24*60</f>
        <v>0</v>
      </c>
      <c r="L162" s="391"/>
      <c r="M162" s="392"/>
      <c r="N162" s="393"/>
      <c r="O162" s="90" t="str">
        <f t="shared" ref="O162:O206" si="26">IF(H162=$V$5,$F$122,"")</f>
        <v/>
      </c>
      <c r="P162" s="22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4.1666666666666664E-2</v>
      </c>
      <c r="C163" s="78">
        <f>B163+1/24</f>
        <v>8.3333333333333329E-2</v>
      </c>
      <c r="D163" s="37"/>
      <c r="E163" s="222"/>
      <c r="F163" s="394"/>
      <c r="G163" s="395"/>
      <c r="H163" s="38"/>
      <c r="I163" s="39"/>
      <c r="J163" s="39"/>
      <c r="K163" s="231">
        <f t="shared" ref="K163:K226" si="27">(J163-I163+(J163&lt;I163))*24*60</f>
        <v>0</v>
      </c>
      <c r="L163" s="396"/>
      <c r="M163" s="397"/>
      <c r="N163" s="398"/>
      <c r="O163" s="91" t="str">
        <f t="shared" si="26"/>
        <v/>
      </c>
      <c r="P163" s="22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22"/>
      <c r="F164" s="399"/>
      <c r="G164" s="399"/>
      <c r="H164" s="38"/>
      <c r="I164" s="39"/>
      <c r="J164" s="39"/>
      <c r="K164" s="231">
        <f t="shared" si="27"/>
        <v>0</v>
      </c>
      <c r="L164" s="396"/>
      <c r="M164" s="397"/>
      <c r="N164" s="398"/>
      <c r="O164" s="91" t="str">
        <f t="shared" si="26"/>
        <v/>
      </c>
      <c r="P164" s="22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0.125</v>
      </c>
      <c r="C165" s="78">
        <f t="shared" si="37"/>
        <v>0.16666666666666666</v>
      </c>
      <c r="D165" s="37"/>
      <c r="E165" s="222"/>
      <c r="F165" s="399"/>
      <c r="G165" s="399"/>
      <c r="H165" s="38"/>
      <c r="I165" s="39"/>
      <c r="J165" s="39"/>
      <c r="K165" s="231">
        <f t="shared" si="27"/>
        <v>0</v>
      </c>
      <c r="L165" s="396"/>
      <c r="M165" s="397"/>
      <c r="N165" s="398"/>
      <c r="O165" s="91" t="str">
        <f t="shared" si="26"/>
        <v/>
      </c>
      <c r="P165" s="22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0.16666666666666666</v>
      </c>
      <c r="C166" s="78">
        <f t="shared" si="37"/>
        <v>0.20833333333333331</v>
      </c>
      <c r="D166" s="37"/>
      <c r="E166" s="222"/>
      <c r="F166" s="399"/>
      <c r="G166" s="399"/>
      <c r="H166" s="38"/>
      <c r="I166" s="39"/>
      <c r="J166" s="39"/>
      <c r="K166" s="231">
        <f t="shared" si="27"/>
        <v>0</v>
      </c>
      <c r="L166" s="396"/>
      <c r="M166" s="397"/>
      <c r="N166" s="398"/>
      <c r="O166" s="91" t="str">
        <f t="shared" si="26"/>
        <v/>
      </c>
      <c r="P166" s="22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0.20833333333333331</v>
      </c>
      <c r="C167" s="78">
        <f t="shared" si="37"/>
        <v>0.24999999999999997</v>
      </c>
      <c r="D167" s="37"/>
      <c r="E167" s="222"/>
      <c r="F167" s="399"/>
      <c r="G167" s="399"/>
      <c r="H167" s="38"/>
      <c r="I167" s="39"/>
      <c r="J167" s="39"/>
      <c r="K167" s="231">
        <f t="shared" si="27"/>
        <v>0</v>
      </c>
      <c r="L167" s="396"/>
      <c r="M167" s="397"/>
      <c r="N167" s="398"/>
      <c r="O167" s="91" t="str">
        <f t="shared" si="26"/>
        <v/>
      </c>
      <c r="P167" s="22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9"/>
      <c r="G168" s="399"/>
      <c r="H168" s="38"/>
      <c r="I168" s="39"/>
      <c r="J168" s="39"/>
      <c r="K168" s="231">
        <f t="shared" si="27"/>
        <v>0</v>
      </c>
      <c r="L168" s="396"/>
      <c r="M168" s="397"/>
      <c r="N168" s="398"/>
      <c r="O168" s="91" t="str">
        <f t="shared" si="26"/>
        <v/>
      </c>
      <c r="P168" s="22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4"/>
      <c r="G169" s="395"/>
      <c r="H169" s="38"/>
      <c r="I169" s="39"/>
      <c r="J169" s="39"/>
      <c r="K169" s="231">
        <f t="shared" si="27"/>
        <v>0</v>
      </c>
      <c r="L169" s="396"/>
      <c r="M169" s="397"/>
      <c r="N169" s="398"/>
      <c r="O169" s="91" t="str">
        <f t="shared" si="26"/>
        <v/>
      </c>
      <c r="P169" s="22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0.33333333333333331</v>
      </c>
      <c r="C170" s="78">
        <f t="shared" si="37"/>
        <v>0.375</v>
      </c>
      <c r="D170" s="37"/>
      <c r="E170" s="143"/>
      <c r="F170" s="394"/>
      <c r="G170" s="395"/>
      <c r="H170" s="38"/>
      <c r="I170" s="39"/>
      <c r="J170" s="39"/>
      <c r="K170" s="231">
        <f t="shared" si="27"/>
        <v>0</v>
      </c>
      <c r="L170" s="396"/>
      <c r="M170" s="397"/>
      <c r="N170" s="398"/>
      <c r="O170" s="91" t="str">
        <f t="shared" si="26"/>
        <v/>
      </c>
      <c r="P170" s="22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0.375</v>
      </c>
      <c r="C171" s="78">
        <f t="shared" si="37"/>
        <v>0.41666666666666669</v>
      </c>
      <c r="D171" s="37"/>
      <c r="E171" s="143"/>
      <c r="F171" s="399"/>
      <c r="G171" s="399"/>
      <c r="H171" s="38"/>
      <c r="I171" s="39"/>
      <c r="J171" s="39"/>
      <c r="K171" s="231">
        <f t="shared" si="27"/>
        <v>0</v>
      </c>
      <c r="L171" s="396"/>
      <c r="M171" s="397"/>
      <c r="N171" s="398"/>
      <c r="O171" s="91" t="str">
        <f t="shared" si="26"/>
        <v/>
      </c>
      <c r="P171" s="22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9"/>
      <c r="G172" s="399"/>
      <c r="H172" s="38"/>
      <c r="I172" s="39"/>
      <c r="J172" s="39"/>
      <c r="K172" s="231">
        <f t="shared" si="27"/>
        <v>0</v>
      </c>
      <c r="L172" s="396"/>
      <c r="M172" s="397"/>
      <c r="N172" s="398"/>
      <c r="O172" s="91" t="str">
        <f t="shared" si="26"/>
        <v/>
      </c>
      <c r="P172" s="22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0.45833333333333337</v>
      </c>
      <c r="C173" s="80">
        <f t="shared" si="37"/>
        <v>0.5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22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221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22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222"/>
      <c r="F175" s="394"/>
      <c r="G175" s="395"/>
      <c r="H175" s="38"/>
      <c r="I175" s="39"/>
      <c r="J175" s="39"/>
      <c r="K175" s="231">
        <f t="shared" si="27"/>
        <v>0</v>
      </c>
      <c r="L175" s="396"/>
      <c r="M175" s="397"/>
      <c r="N175" s="398"/>
      <c r="O175" s="91" t="str">
        <f t="shared" si="26"/>
        <v/>
      </c>
      <c r="P175" s="22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22"/>
      <c r="F176" s="399"/>
      <c r="G176" s="399"/>
      <c r="H176" s="38"/>
      <c r="I176" s="39"/>
      <c r="J176" s="39"/>
      <c r="K176" s="231">
        <f t="shared" si="27"/>
        <v>0</v>
      </c>
      <c r="L176" s="396"/>
      <c r="M176" s="397"/>
      <c r="N176" s="398"/>
      <c r="O176" s="91" t="str">
        <f t="shared" si="26"/>
        <v/>
      </c>
      <c r="P176" s="22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222"/>
      <c r="F177" s="399"/>
      <c r="G177" s="399"/>
      <c r="H177" s="38"/>
      <c r="I177" s="39"/>
      <c r="J177" s="39"/>
      <c r="K177" s="231">
        <f t="shared" si="27"/>
        <v>0</v>
      </c>
      <c r="L177" s="396"/>
      <c r="M177" s="397"/>
      <c r="N177" s="398"/>
      <c r="O177" s="91" t="str">
        <f t="shared" si="26"/>
        <v/>
      </c>
      <c r="P177" s="22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222"/>
      <c r="F178" s="399"/>
      <c r="G178" s="399"/>
      <c r="H178" s="38"/>
      <c r="I178" s="39"/>
      <c r="J178" s="39"/>
      <c r="K178" s="231">
        <f t="shared" si="27"/>
        <v>0</v>
      </c>
      <c r="L178" s="396"/>
      <c r="M178" s="397"/>
      <c r="N178" s="398"/>
      <c r="O178" s="91" t="str">
        <f t="shared" si="26"/>
        <v/>
      </c>
      <c r="P178" s="22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222"/>
      <c r="F179" s="399"/>
      <c r="G179" s="399"/>
      <c r="H179" s="38"/>
      <c r="I179" s="39"/>
      <c r="J179" s="39"/>
      <c r="K179" s="231">
        <f t="shared" si="27"/>
        <v>0</v>
      </c>
      <c r="L179" s="396"/>
      <c r="M179" s="397"/>
      <c r="N179" s="398"/>
      <c r="O179" s="91" t="str">
        <f t="shared" si="26"/>
        <v/>
      </c>
      <c r="P179" s="22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231">
        <f t="shared" si="27"/>
        <v>0</v>
      </c>
      <c r="L180" s="396"/>
      <c r="M180" s="397"/>
      <c r="N180" s="398"/>
      <c r="O180" s="91" t="str">
        <f t="shared" si="26"/>
        <v/>
      </c>
      <c r="P180" s="22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231">
        <f t="shared" si="27"/>
        <v>0</v>
      </c>
      <c r="L181" s="396"/>
      <c r="M181" s="397"/>
      <c r="N181" s="398"/>
      <c r="O181" s="91" t="str">
        <f t="shared" si="26"/>
        <v/>
      </c>
      <c r="P181" s="22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231">
        <f t="shared" si="27"/>
        <v>0</v>
      </c>
      <c r="L182" s="396"/>
      <c r="M182" s="397"/>
      <c r="N182" s="398"/>
      <c r="O182" s="91" t="str">
        <f t="shared" si="26"/>
        <v/>
      </c>
      <c r="P182" s="22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231">
        <f t="shared" si="27"/>
        <v>0</v>
      </c>
      <c r="L183" s="396"/>
      <c r="M183" s="397"/>
      <c r="N183" s="398"/>
      <c r="O183" s="91" t="str">
        <f t="shared" si="26"/>
        <v/>
      </c>
      <c r="P183" s="22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22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221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22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222"/>
      <c r="F186" s="394"/>
      <c r="G186" s="395"/>
      <c r="H186" s="38"/>
      <c r="I186" s="39"/>
      <c r="J186" s="39"/>
      <c r="K186" s="231">
        <f t="shared" si="27"/>
        <v>0</v>
      </c>
      <c r="L186" s="396"/>
      <c r="M186" s="397"/>
      <c r="N186" s="398"/>
      <c r="O186" s="91" t="str">
        <f t="shared" si="26"/>
        <v/>
      </c>
      <c r="P186" s="22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22"/>
      <c r="F187" s="399"/>
      <c r="G187" s="399"/>
      <c r="H187" s="38"/>
      <c r="I187" s="39"/>
      <c r="J187" s="39"/>
      <c r="K187" s="231">
        <f t="shared" si="27"/>
        <v>0</v>
      </c>
      <c r="L187" s="396"/>
      <c r="M187" s="397"/>
      <c r="N187" s="398"/>
      <c r="O187" s="91" t="str">
        <f t="shared" si="26"/>
        <v/>
      </c>
      <c r="P187" s="22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222"/>
      <c r="F188" s="399"/>
      <c r="G188" s="399"/>
      <c r="H188" s="38"/>
      <c r="I188" s="39"/>
      <c r="J188" s="39"/>
      <c r="K188" s="231">
        <f t="shared" si="27"/>
        <v>0</v>
      </c>
      <c r="L188" s="396"/>
      <c r="M188" s="397"/>
      <c r="N188" s="398"/>
      <c r="O188" s="91" t="str">
        <f t="shared" si="26"/>
        <v/>
      </c>
      <c r="P188" s="22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222"/>
      <c r="F189" s="399"/>
      <c r="G189" s="399"/>
      <c r="H189" s="38"/>
      <c r="I189" s="39"/>
      <c r="J189" s="39"/>
      <c r="K189" s="231">
        <f t="shared" si="27"/>
        <v>0</v>
      </c>
      <c r="L189" s="396"/>
      <c r="M189" s="397"/>
      <c r="N189" s="398"/>
      <c r="O189" s="91" t="str">
        <f t="shared" si="26"/>
        <v/>
      </c>
      <c r="P189" s="22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222"/>
      <c r="F190" s="399"/>
      <c r="G190" s="399"/>
      <c r="H190" s="38"/>
      <c r="I190" s="39"/>
      <c r="J190" s="39"/>
      <c r="K190" s="231">
        <f t="shared" si="27"/>
        <v>0</v>
      </c>
      <c r="L190" s="396"/>
      <c r="M190" s="397"/>
      <c r="N190" s="398"/>
      <c r="O190" s="91" t="str">
        <f t="shared" si="26"/>
        <v/>
      </c>
      <c r="P190" s="22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231">
        <f t="shared" si="27"/>
        <v>0</v>
      </c>
      <c r="L191" s="396"/>
      <c r="M191" s="397"/>
      <c r="N191" s="398"/>
      <c r="O191" s="91" t="str">
        <f t="shared" si="26"/>
        <v/>
      </c>
      <c r="P191" s="22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231">
        <f t="shared" si="27"/>
        <v>0</v>
      </c>
      <c r="L192" s="396"/>
      <c r="M192" s="397"/>
      <c r="N192" s="398"/>
      <c r="O192" s="91" t="str">
        <f t="shared" si="26"/>
        <v/>
      </c>
      <c r="P192" s="22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231">
        <f t="shared" si="27"/>
        <v>0</v>
      </c>
      <c r="L193" s="396"/>
      <c r="M193" s="397"/>
      <c r="N193" s="398"/>
      <c r="O193" s="91" t="str">
        <f t="shared" si="26"/>
        <v/>
      </c>
      <c r="P193" s="22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231">
        <f t="shared" si="27"/>
        <v>0</v>
      </c>
      <c r="L194" s="396"/>
      <c r="M194" s="397"/>
      <c r="N194" s="398"/>
      <c r="O194" s="91" t="str">
        <f t="shared" si="26"/>
        <v/>
      </c>
      <c r="P194" s="22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22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221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22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222"/>
      <c r="F197" s="394"/>
      <c r="G197" s="395"/>
      <c r="H197" s="38"/>
      <c r="I197" s="39"/>
      <c r="J197" s="39"/>
      <c r="K197" s="231">
        <f t="shared" si="27"/>
        <v>0</v>
      </c>
      <c r="L197" s="396"/>
      <c r="M197" s="397"/>
      <c r="N197" s="398"/>
      <c r="O197" s="91" t="str">
        <f t="shared" si="26"/>
        <v/>
      </c>
      <c r="P197" s="22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22"/>
      <c r="F198" s="399"/>
      <c r="G198" s="399"/>
      <c r="H198" s="38"/>
      <c r="I198" s="39"/>
      <c r="J198" s="39"/>
      <c r="K198" s="231">
        <f t="shared" si="27"/>
        <v>0</v>
      </c>
      <c r="L198" s="396"/>
      <c r="M198" s="397"/>
      <c r="N198" s="398"/>
      <c r="O198" s="91" t="str">
        <f t="shared" si="26"/>
        <v/>
      </c>
      <c r="P198" s="22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222"/>
      <c r="F199" s="399"/>
      <c r="G199" s="399"/>
      <c r="H199" s="38"/>
      <c r="I199" s="39"/>
      <c r="J199" s="39"/>
      <c r="K199" s="231">
        <f t="shared" si="27"/>
        <v>0</v>
      </c>
      <c r="L199" s="396"/>
      <c r="M199" s="397"/>
      <c r="N199" s="398"/>
      <c r="O199" s="91" t="str">
        <f t="shared" si="26"/>
        <v/>
      </c>
      <c r="P199" s="22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222"/>
      <c r="F200" s="399"/>
      <c r="G200" s="399"/>
      <c r="H200" s="38"/>
      <c r="I200" s="39"/>
      <c r="J200" s="39"/>
      <c r="K200" s="231">
        <f t="shared" si="27"/>
        <v>0</v>
      </c>
      <c r="L200" s="396"/>
      <c r="M200" s="397"/>
      <c r="N200" s="398"/>
      <c r="O200" s="91" t="str">
        <f t="shared" si="26"/>
        <v/>
      </c>
      <c r="P200" s="22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222"/>
      <c r="F201" s="399"/>
      <c r="G201" s="399"/>
      <c r="H201" s="38"/>
      <c r="I201" s="39"/>
      <c r="J201" s="39"/>
      <c r="K201" s="231">
        <f t="shared" si="27"/>
        <v>0</v>
      </c>
      <c r="L201" s="396"/>
      <c r="M201" s="397"/>
      <c r="N201" s="398"/>
      <c r="O201" s="91" t="str">
        <f t="shared" si="26"/>
        <v/>
      </c>
      <c r="P201" s="22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231">
        <f t="shared" si="27"/>
        <v>0</v>
      </c>
      <c r="L202" s="396"/>
      <c r="M202" s="397"/>
      <c r="N202" s="398"/>
      <c r="O202" s="91" t="str">
        <f t="shared" si="26"/>
        <v/>
      </c>
      <c r="P202" s="22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231">
        <f t="shared" si="27"/>
        <v>0</v>
      </c>
      <c r="L203" s="396"/>
      <c r="M203" s="397"/>
      <c r="N203" s="398"/>
      <c r="O203" s="91" t="str">
        <f t="shared" si="26"/>
        <v/>
      </c>
      <c r="P203" s="22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231">
        <f t="shared" si="27"/>
        <v>0</v>
      </c>
      <c r="L204" s="396"/>
      <c r="M204" s="397"/>
      <c r="N204" s="398"/>
      <c r="O204" s="91" t="str">
        <f t="shared" si="26"/>
        <v/>
      </c>
      <c r="P204" s="22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231">
        <f t="shared" si="27"/>
        <v>0</v>
      </c>
      <c r="L205" s="396"/>
      <c r="M205" s="397"/>
      <c r="N205" s="398"/>
      <c r="O205" s="91" t="str">
        <f t="shared" si="26"/>
        <v/>
      </c>
      <c r="P205" s="22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223" t="str">
        <f t="shared" si="26"/>
        <v/>
      </c>
      <c r="P206" s="22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22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22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22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22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22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22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22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22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22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22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22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22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22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22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22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22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22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22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22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22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22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22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63" priority="9" stopIfTrue="1">
      <formula>LEN(TRIM(A37))=0</formula>
    </cfRule>
  </conditionalFormatting>
  <conditionalFormatting sqref="A152:F157">
    <cfRule type="containsBlanks" dxfId="62" priority="6" stopIfTrue="1">
      <formula>LEN(TRIM(A152))=0</formula>
    </cfRule>
  </conditionalFormatting>
  <conditionalFormatting sqref="B21:C32">
    <cfRule type="containsBlanks" dxfId="61" priority="10" stopIfTrue="1">
      <formula>LEN(TRIM(B21))=0</formula>
    </cfRule>
  </conditionalFormatting>
  <conditionalFormatting sqref="B136:C147">
    <cfRule type="containsBlanks" dxfId="60" priority="25" stopIfTrue="1">
      <formula>LEN(TRIM(B136))=0</formula>
    </cfRule>
  </conditionalFormatting>
  <conditionalFormatting sqref="D54:F55 H54:J55 D56:J58">
    <cfRule type="containsBlanks" dxfId="59" priority="31" stopIfTrue="1">
      <formula>LEN(TRIM(D54))=0</formula>
    </cfRule>
  </conditionalFormatting>
  <conditionalFormatting sqref="D169:F170">
    <cfRule type="containsBlanks" dxfId="58" priority="23" stopIfTrue="1">
      <formula>LEN(TRIM(D169))=0</formula>
    </cfRule>
  </conditionalFormatting>
  <conditionalFormatting sqref="D59:G65 D66:F67 D68:J69">
    <cfRule type="containsBlanks" dxfId="57" priority="30" stopIfTrue="1">
      <formula>LEN(TRIM(D59))=0</formula>
    </cfRule>
  </conditionalFormatting>
  <conditionalFormatting sqref="D70:G76 D77:F78 D79:J80">
    <cfRule type="containsBlanks" dxfId="56" priority="29" stopIfTrue="1">
      <formula>LEN(TRIM(D70))=0</formula>
    </cfRule>
  </conditionalFormatting>
  <conditionalFormatting sqref="D81:G87 D88:F89 D90:J91">
    <cfRule type="containsBlanks" dxfId="55" priority="28" stopIfTrue="1">
      <formula>LEN(TRIM(D81))=0</formula>
    </cfRule>
  </conditionalFormatting>
  <conditionalFormatting sqref="D162:G168">
    <cfRule type="containsBlanks" dxfId="54" priority="5" stopIfTrue="1">
      <formula>LEN(TRIM(D162))=0</formula>
    </cfRule>
  </conditionalFormatting>
  <conditionalFormatting sqref="D171:G180 D181:F182">
    <cfRule type="containsBlanks" dxfId="53" priority="22" stopIfTrue="1">
      <formula>LEN(TRIM(D171))=0</formula>
    </cfRule>
  </conditionalFormatting>
  <conditionalFormatting sqref="D183:G191 D192:F193">
    <cfRule type="containsBlanks" dxfId="52" priority="21" stopIfTrue="1">
      <formula>LEN(TRIM(D183))=0</formula>
    </cfRule>
  </conditionalFormatting>
  <conditionalFormatting sqref="D194:G202 D203:F204 D205:J206">
    <cfRule type="containsBlanks" dxfId="51" priority="20" stopIfTrue="1">
      <formula>LEN(TRIM(D194))=0</formula>
    </cfRule>
  </conditionalFormatting>
  <conditionalFormatting sqref="D47:J53">
    <cfRule type="containsBlanks" dxfId="50" priority="8" stopIfTrue="1">
      <formula>LEN(TRIM(D47))=0</formula>
    </cfRule>
  </conditionalFormatting>
  <conditionalFormatting sqref="E21:E32">
    <cfRule type="containsBlanks" dxfId="49" priority="32" stopIfTrue="1">
      <formula>LEN(TRIM(E21))=0</formula>
    </cfRule>
  </conditionalFormatting>
  <conditionalFormatting sqref="E136:E147">
    <cfRule type="containsBlanks" dxfId="48" priority="24" stopIfTrue="1">
      <formula>LEN(TRIM(E136))=0</formula>
    </cfRule>
  </conditionalFormatting>
  <conditionalFormatting sqref="F5:H13">
    <cfRule type="containsBlanks" dxfId="47" priority="12" stopIfTrue="1">
      <formula>LEN(TRIM(F5))=0</formula>
    </cfRule>
  </conditionalFormatting>
  <conditionalFormatting sqref="F120:H128">
    <cfRule type="containsBlanks" dxfId="46" priority="2" stopIfTrue="1">
      <formula>LEN(TRIM(F120))=0</formula>
    </cfRule>
  </conditionalFormatting>
  <conditionalFormatting sqref="G38:G42">
    <cfRule type="containsBlanks" dxfId="45" priority="13" stopIfTrue="1">
      <formula>LEN(TRIM(G38))=0</formula>
    </cfRule>
  </conditionalFormatting>
  <conditionalFormatting sqref="H59:J67">
    <cfRule type="containsBlanks" dxfId="44" priority="16" stopIfTrue="1">
      <formula>LEN(TRIM(H59))=0</formula>
    </cfRule>
  </conditionalFormatting>
  <conditionalFormatting sqref="H70:J78">
    <cfRule type="containsBlanks" dxfId="43" priority="15" stopIfTrue="1">
      <formula>LEN(TRIM(H70))=0</formula>
    </cfRule>
  </conditionalFormatting>
  <conditionalFormatting sqref="H81:J89">
    <cfRule type="containsBlanks" dxfId="42" priority="14" stopIfTrue="1">
      <formula>LEN(TRIM(H81))=0</formula>
    </cfRule>
  </conditionalFormatting>
  <conditionalFormatting sqref="H162:J204">
    <cfRule type="containsBlanks" dxfId="41" priority="3" stopIfTrue="1">
      <formula>LEN(TRIM(H162))=0</formula>
    </cfRule>
  </conditionalFormatting>
  <conditionalFormatting sqref="K5:L9 K10:K13">
    <cfRule type="containsBlanks" dxfId="40" priority="11" stopIfTrue="1">
      <formula>LEN(TRIM(K5))=0</formula>
    </cfRule>
  </conditionalFormatting>
  <conditionalFormatting sqref="K120:L124 K125:K128">
    <cfRule type="containsBlanks" dxfId="39" priority="1" stopIfTrue="1">
      <formula>LEN(TRIM(K120))=0</formula>
    </cfRule>
  </conditionalFormatting>
  <conditionalFormatting sqref="L47:L91">
    <cfRule type="containsBlanks" dxfId="38" priority="7" stopIfTrue="1">
      <formula>LEN(TRIM(L47))=0</formula>
    </cfRule>
  </conditionalFormatting>
  <conditionalFormatting sqref="L162:L206">
    <cfRule type="containsBlanks" dxfId="37" priority="4" stopIfTrue="1">
      <formula>LEN(TRIM(L162))=0</formula>
    </cfRule>
  </conditionalFormatting>
  <conditionalFormatting sqref="O163:O228">
    <cfRule type="containsBlanks" dxfId="36" priority="17" stopIfTrue="1">
      <formula>LEN(TRIM(O163))=0</formula>
    </cfRule>
  </conditionalFormatting>
  <conditionalFormatting sqref="O47:Q51 O52:O113">
    <cfRule type="containsBlanks" dxfId="35" priority="27" stopIfTrue="1">
      <formula>LEN(TRIM(O47))=0</formula>
    </cfRule>
  </conditionalFormatting>
  <conditionalFormatting sqref="O162:Q162">
    <cfRule type="containsBlanks" dxfId="34" priority="19" stopIfTrue="1">
      <formula>LEN(TRIM(O162))=0</formula>
    </cfRule>
  </conditionalFormatting>
  <conditionalFormatting sqref="P52:Q91">
    <cfRule type="containsBlanks" dxfId="33" priority="26" stopIfTrue="1">
      <formula>LEN(TRIM(P52))=0</formula>
    </cfRule>
  </conditionalFormatting>
  <conditionalFormatting sqref="P163:Q206">
    <cfRule type="containsBlanks" dxfId="32" priority="18" stopIfTrue="1">
      <formula>LEN(TRIM(P163))=0</formula>
    </cfRule>
  </conditionalFormatting>
  <dataValidations count="3">
    <dataValidation type="list" showInputMessage="1" showErrorMessage="1" sqref="H47:H49 H162:H164" xr:uid="{79DDC80B-1DA5-4AB1-90D2-F538DFAA307B}">
      <formula1>$V$3:$V$13</formula1>
    </dataValidation>
    <dataValidation type="list" showInputMessage="1" showErrorMessage="1" sqref="H68:H69 H79:H80 H90:H91 H101:H102 H112:H113 H216:H217 H227:H228 H205:H206 H183:H184 H194:H195" xr:uid="{04A8243F-5EE0-4E00-A23F-74C2AD9A0390}">
      <formula1>$V$3:$V$5</formula1>
    </dataValidation>
    <dataValidation type="list" showInputMessage="1" showErrorMessage="1" sqref="H218:H226 H185:H193 H50:H67 H196:H204 H103:H111 H81:H89 H70:H78 H92:H100 H207:H215 H165:H182" xr:uid="{E121B412-4DFA-414D-AC26-F5056CE6A8E8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70B5-3948-4F46-BA06-E5670EB2F187}">
  <sheetPr codeName="Лист31">
    <outlinePr summaryBelow="0"/>
    <pageSetUpPr fitToPage="1"/>
  </sheetPr>
  <dimension ref="A1:AB229"/>
  <sheetViews>
    <sheetView topLeftCell="A90" zoomScale="70" zoomScaleNormal="70" workbookViewId="0">
      <selection activeCell="A124" sqref="A124:E12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10"/>
      <c r="S1" s="210"/>
      <c r="T1" s="210"/>
      <c r="U1" s="210"/>
    </row>
    <row r="2" spans="1:24" ht="15.75" thickBot="1">
      <c r="A2" s="258" t="s">
        <v>92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11"/>
      <c r="S2" s="211"/>
      <c r="T2" s="211"/>
      <c r="U2" s="211"/>
    </row>
    <row r="3" spans="1:24" ht="18">
      <c r="A3" s="444" t="s">
        <v>89</v>
      </c>
      <c r="B3" s="445"/>
      <c r="C3" s="445"/>
      <c r="D3" s="445"/>
      <c r="E3" s="446"/>
      <c r="F3" s="226" t="s">
        <v>69</v>
      </c>
      <c r="G3" s="227">
        <f>SUM(J21:J32)+SUM(J136:J147)</f>
        <v>0</v>
      </c>
      <c r="H3" s="227">
        <f>SUM(K21:K32)+SUM(K136:K147)</f>
        <v>0</v>
      </c>
      <c r="I3" s="228" t="s">
        <v>56</v>
      </c>
      <c r="J3" s="229">
        <v>6000</v>
      </c>
      <c r="K3" s="230" t="s">
        <v>63</v>
      </c>
      <c r="L3" s="230">
        <v>720</v>
      </c>
      <c r="V3" s="63" t="s">
        <v>45</v>
      </c>
    </row>
    <row r="4" spans="1:24" ht="20.25" customHeight="1">
      <c r="A4" s="434" t="s">
        <v>8</v>
      </c>
      <c r="B4" s="434"/>
      <c r="C4" s="434"/>
      <c r="D4" s="434"/>
      <c r="E4" s="434"/>
      <c r="F4" s="434" t="s">
        <v>34</v>
      </c>
      <c r="G4" s="434"/>
      <c r="H4" s="434"/>
      <c r="I4" s="434" t="s">
        <v>9</v>
      </c>
      <c r="J4" s="434"/>
      <c r="K4" s="434" t="s">
        <v>16</v>
      </c>
      <c r="L4" s="434"/>
      <c r="M4" s="21"/>
      <c r="N4" s="283" t="s">
        <v>28</v>
      </c>
      <c r="O4" s="284"/>
      <c r="P4" s="284"/>
      <c r="Q4" s="284"/>
      <c r="R4" s="284"/>
      <c r="S4" s="284"/>
      <c r="T4" s="284"/>
      <c r="U4" s="284"/>
      <c r="V4" s="63" t="s">
        <v>47</v>
      </c>
      <c r="X4" s="22"/>
    </row>
    <row r="5" spans="1:24" ht="14.25">
      <c r="A5" s="435" t="s">
        <v>71</v>
      </c>
      <c r="B5" s="436"/>
      <c r="C5" s="436"/>
      <c r="D5" s="436"/>
      <c r="E5" s="436"/>
      <c r="F5" s="433"/>
      <c r="G5" s="433"/>
      <c r="H5" s="433"/>
      <c r="I5" s="432" t="s">
        <v>421</v>
      </c>
      <c r="J5" s="432" t="s">
        <v>421</v>
      </c>
      <c r="K5" s="433"/>
      <c r="L5" s="433"/>
      <c r="N5" s="275"/>
      <c r="O5" s="277" t="s">
        <v>29</v>
      </c>
      <c r="P5" s="278"/>
      <c r="Q5" s="278"/>
      <c r="R5" s="212"/>
      <c r="S5" s="212"/>
      <c r="T5" s="212"/>
      <c r="U5" s="212"/>
      <c r="V5" s="63" t="s">
        <v>46</v>
      </c>
      <c r="X5" s="23"/>
    </row>
    <row r="6" spans="1:24" ht="14.25">
      <c r="A6" s="435" t="s">
        <v>7</v>
      </c>
      <c r="B6" s="436"/>
      <c r="C6" s="436"/>
      <c r="D6" s="436"/>
      <c r="E6" s="442"/>
      <c r="F6" s="433"/>
      <c r="G6" s="433"/>
      <c r="H6" s="433"/>
      <c r="I6" s="432" t="s">
        <v>422</v>
      </c>
      <c r="J6" s="432" t="s">
        <v>422</v>
      </c>
      <c r="K6" s="433"/>
      <c r="L6" s="433"/>
      <c r="N6" s="276"/>
      <c r="O6" s="279"/>
      <c r="P6" s="280"/>
      <c r="Q6" s="280"/>
      <c r="R6" s="213"/>
      <c r="S6" s="213"/>
      <c r="T6" s="213"/>
      <c r="U6" s="213"/>
      <c r="V6" s="63" t="s">
        <v>52</v>
      </c>
      <c r="X6" s="23"/>
    </row>
    <row r="7" spans="1:24" ht="16.5" customHeight="1">
      <c r="A7" s="432" t="s">
        <v>55</v>
      </c>
      <c r="B7" s="432"/>
      <c r="C7" s="432"/>
      <c r="D7" s="432"/>
      <c r="E7" s="443"/>
      <c r="F7" s="433"/>
      <c r="G7" s="433"/>
      <c r="H7" s="433"/>
      <c r="I7" s="432" t="s">
        <v>423</v>
      </c>
      <c r="J7" s="432" t="s">
        <v>423</v>
      </c>
      <c r="K7" s="433"/>
      <c r="L7" s="433"/>
      <c r="N7" s="294"/>
      <c r="O7" s="277" t="s">
        <v>30</v>
      </c>
      <c r="P7" s="278"/>
      <c r="Q7" s="296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2"/>
      <c r="B8" s="432"/>
      <c r="C8" s="432"/>
      <c r="D8" s="432"/>
      <c r="E8" s="432"/>
      <c r="F8" s="433"/>
      <c r="G8" s="433"/>
      <c r="H8" s="433"/>
      <c r="I8" s="432" t="s">
        <v>424</v>
      </c>
      <c r="J8" s="432" t="s">
        <v>424</v>
      </c>
      <c r="K8" s="433"/>
      <c r="L8" s="433"/>
      <c r="N8" s="295"/>
      <c r="O8" s="297"/>
      <c r="P8" s="298"/>
      <c r="Q8" s="299"/>
      <c r="R8" s="218"/>
      <c r="S8" s="218"/>
      <c r="T8" s="218"/>
      <c r="U8" s="218"/>
      <c r="V8" s="63" t="s">
        <v>49</v>
      </c>
      <c r="X8" s="23"/>
    </row>
    <row r="9" spans="1:24" ht="14.25">
      <c r="A9" s="432"/>
      <c r="B9" s="432"/>
      <c r="C9" s="432"/>
      <c r="D9" s="432"/>
      <c r="E9" s="432"/>
      <c r="F9" s="433"/>
      <c r="G9" s="433"/>
      <c r="H9" s="433"/>
      <c r="I9" s="432" t="s">
        <v>425</v>
      </c>
      <c r="J9" s="432" t="s">
        <v>425</v>
      </c>
      <c r="K9" s="433"/>
      <c r="L9" s="433"/>
      <c r="N9" s="293"/>
      <c r="O9" s="293"/>
      <c r="P9" s="303"/>
      <c r="Q9" s="303"/>
      <c r="R9" s="219"/>
      <c r="S9" s="219"/>
      <c r="T9" s="219"/>
      <c r="U9" s="219"/>
      <c r="V9" s="63" t="s">
        <v>50</v>
      </c>
      <c r="X9" s="23"/>
    </row>
    <row r="10" spans="1:24" ht="14.25">
      <c r="A10" s="432"/>
      <c r="B10" s="432"/>
      <c r="C10" s="432"/>
      <c r="D10" s="432"/>
      <c r="E10" s="432"/>
      <c r="F10" s="433"/>
      <c r="G10" s="433"/>
      <c r="H10" s="433"/>
      <c r="I10" s="432" t="s">
        <v>426</v>
      </c>
      <c r="J10" s="432" t="s">
        <v>426</v>
      </c>
      <c r="K10" s="440"/>
      <c r="L10" s="441"/>
      <c r="N10" s="216"/>
      <c r="O10" s="216"/>
      <c r="P10" s="219"/>
      <c r="Q10" s="219"/>
      <c r="R10" s="219"/>
      <c r="S10" s="219"/>
      <c r="T10" s="219"/>
      <c r="U10" s="219"/>
      <c r="V10" s="63"/>
      <c r="X10" s="23"/>
    </row>
    <row r="11" spans="1:24" ht="14.25">
      <c r="A11" s="432"/>
      <c r="B11" s="432"/>
      <c r="C11" s="432"/>
      <c r="D11" s="432"/>
      <c r="E11" s="432"/>
      <c r="F11" s="433"/>
      <c r="G11" s="433"/>
      <c r="H11" s="433"/>
      <c r="I11" s="432"/>
      <c r="J11" s="432"/>
      <c r="K11" s="440"/>
      <c r="L11" s="441"/>
      <c r="N11" s="216"/>
      <c r="O11" s="216"/>
      <c r="P11" s="219"/>
      <c r="Q11" s="219"/>
      <c r="R11" s="219"/>
      <c r="S11" s="219"/>
      <c r="T11" s="219"/>
      <c r="U11" s="219"/>
      <c r="V11" s="63"/>
      <c r="X11" s="23"/>
    </row>
    <row r="12" spans="1:24" ht="14.25">
      <c r="A12" s="432"/>
      <c r="B12" s="432"/>
      <c r="C12" s="432"/>
      <c r="D12" s="432"/>
      <c r="E12" s="432"/>
      <c r="F12" s="433"/>
      <c r="G12" s="433"/>
      <c r="H12" s="433"/>
      <c r="I12" s="432"/>
      <c r="J12" s="432"/>
      <c r="K12" s="440"/>
      <c r="L12" s="441"/>
      <c r="N12" s="216"/>
      <c r="O12" s="216"/>
      <c r="P12" s="219"/>
      <c r="Q12" s="219"/>
      <c r="R12" s="219"/>
      <c r="S12" s="219"/>
      <c r="T12" s="219"/>
      <c r="U12" s="219"/>
      <c r="V12" s="63"/>
      <c r="X12" s="23"/>
    </row>
    <row r="13" spans="1:24" ht="14.25">
      <c r="A13" s="432"/>
      <c r="B13" s="432"/>
      <c r="C13" s="432"/>
      <c r="D13" s="432"/>
      <c r="E13" s="432"/>
      <c r="F13" s="433"/>
      <c r="G13" s="433"/>
      <c r="H13" s="433"/>
      <c r="I13" s="432"/>
      <c r="J13" s="432"/>
      <c r="K13" s="440"/>
      <c r="L13" s="441"/>
      <c r="N13" s="216"/>
      <c r="O13" s="216"/>
      <c r="P13" s="219"/>
      <c r="Q13" s="219"/>
      <c r="R13" s="219"/>
      <c r="S13" s="219"/>
      <c r="T13" s="219"/>
      <c r="U13" s="219"/>
      <c r="V13" s="63"/>
      <c r="X13" s="23"/>
    </row>
    <row r="14" spans="1:24" ht="18.75" customHeight="1" thickBot="1">
      <c r="A14" s="437" t="s">
        <v>33</v>
      </c>
      <c r="B14" s="438"/>
      <c r="C14" s="438"/>
      <c r="D14" s="438"/>
      <c r="E14" s="438"/>
      <c r="F14" s="438"/>
      <c r="G14" s="438"/>
      <c r="H14" s="438"/>
      <c r="I14" s="438"/>
      <c r="J14" s="438"/>
      <c r="K14" s="438"/>
      <c r="L14" s="439"/>
      <c r="N14" s="290" t="s">
        <v>37</v>
      </c>
      <c r="O14" s="291"/>
      <c r="P14" s="291"/>
      <c r="Q14" s="291"/>
      <c r="R14" s="291"/>
      <c r="S14" s="291"/>
      <c r="T14" s="291"/>
      <c r="U14" s="292"/>
      <c r="V14" s="63" t="s">
        <v>51</v>
      </c>
      <c r="X14" s="23"/>
    </row>
    <row r="15" spans="1:24" ht="8.25" customHeight="1">
      <c r="A15" s="307" t="s">
        <v>40</v>
      </c>
      <c r="B15" s="307" t="s">
        <v>60</v>
      </c>
      <c r="C15" s="307" t="s">
        <v>61</v>
      </c>
      <c r="D15" s="307" t="s">
        <v>24</v>
      </c>
      <c r="E15" s="307" t="s">
        <v>62</v>
      </c>
      <c r="F15" s="307" t="s">
        <v>64</v>
      </c>
      <c r="G15" s="307" t="s">
        <v>59</v>
      </c>
      <c r="H15" s="307" t="s">
        <v>72</v>
      </c>
      <c r="I15" s="307" t="s">
        <v>66</v>
      </c>
      <c r="J15" s="307" t="s">
        <v>58</v>
      </c>
      <c r="K15" s="307" t="s">
        <v>35</v>
      </c>
      <c r="L15" s="307" t="s">
        <v>57</v>
      </c>
      <c r="N15" s="288" t="s">
        <v>42</v>
      </c>
      <c r="O15" s="288"/>
      <c r="P15" s="311" t="s">
        <v>43</v>
      </c>
      <c r="Q15" s="312"/>
      <c r="R15" s="312"/>
      <c r="S15" s="312"/>
      <c r="T15" s="312"/>
      <c r="U15" s="313"/>
      <c r="V15" s="288" t="s">
        <v>44</v>
      </c>
      <c r="X15" s="23"/>
    </row>
    <row r="16" spans="1:24" ht="12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N16" s="288"/>
      <c r="O16" s="288"/>
      <c r="P16" s="314"/>
      <c r="Q16" s="315"/>
      <c r="R16" s="315"/>
      <c r="S16" s="315"/>
      <c r="T16" s="315"/>
      <c r="U16" s="316"/>
      <c r="V16" s="288"/>
      <c r="X16" s="23"/>
    </row>
    <row r="17" spans="1:24" ht="12.75" customHeight="1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N17" s="288"/>
      <c r="O17" s="288"/>
      <c r="P17" s="314"/>
      <c r="Q17" s="315"/>
      <c r="R17" s="315"/>
      <c r="S17" s="315"/>
      <c r="T17" s="315"/>
      <c r="U17" s="316"/>
      <c r="V17" s="288"/>
      <c r="X17" s="23"/>
    </row>
    <row r="18" spans="1:24" ht="3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N18" s="288"/>
      <c r="O18" s="288"/>
      <c r="P18" s="317"/>
      <c r="Q18" s="318"/>
      <c r="R18" s="318"/>
      <c r="S18" s="318"/>
      <c r="T18" s="318"/>
      <c r="U18" s="319"/>
      <c r="V18" s="288"/>
      <c r="X18" s="23"/>
    </row>
    <row r="19" spans="1:24" ht="45.75" customHeight="1" thickBot="1">
      <c r="A19" s="308"/>
      <c r="B19" s="308"/>
      <c r="C19" s="308"/>
      <c r="D19" s="310"/>
      <c r="E19" s="310"/>
      <c r="F19" s="310"/>
      <c r="G19" s="310"/>
      <c r="H19" s="310"/>
      <c r="I19" s="310"/>
      <c r="J19" s="310"/>
      <c r="K19" s="310"/>
      <c r="L19" s="308"/>
      <c r="M19" s="26"/>
      <c r="N19" s="289" t="s">
        <v>17</v>
      </c>
      <c r="O19" s="289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19"/>
    </row>
    <row r="20" spans="1:24" ht="14.45" customHeight="1" thickBot="1">
      <c r="A20" s="309"/>
      <c r="B20" s="309"/>
      <c r="C20" s="309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5" t="s">
        <v>18</v>
      </c>
      <c r="O20" s="21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19"/>
    </row>
    <row r="21" spans="1:24" ht="17.25" customHeight="1">
      <c r="A21" s="307">
        <f>A37</f>
        <v>0</v>
      </c>
      <c r="B21" s="326"/>
      <c r="C21" s="326"/>
      <c r="D21" s="322">
        <f>(C21-B21+(C21&lt;B21))*24*60</f>
        <v>0</v>
      </c>
      <c r="E21" s="328"/>
      <c r="F21" s="330">
        <f>IF(E21=0,0,(F37/J3*60))</f>
        <v>0</v>
      </c>
      <c r="G21" s="320">
        <f>IF($K21=0,0,(K21*100)/(D21*$J$3/60))</f>
        <v>0</v>
      </c>
      <c r="H21" s="330">
        <f>P19+P26</f>
        <v>0</v>
      </c>
      <c r="I21" s="320">
        <f>D21-F21-P27</f>
        <v>0</v>
      </c>
      <c r="J21" s="322">
        <f>(D21-H21)/60*E21</f>
        <v>0</v>
      </c>
      <c r="K21" s="324">
        <f>F37</f>
        <v>0</v>
      </c>
      <c r="L21" s="66">
        <f>IF($K21=0,0,K21/J21)</f>
        <v>0</v>
      </c>
      <c r="N21" s="215" t="s">
        <v>19</v>
      </c>
      <c r="O21" s="21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19"/>
      <c r="X21" s="219"/>
    </row>
    <row r="22" spans="1:24" ht="17.25" customHeight="1" thickBot="1">
      <c r="A22" s="309"/>
      <c r="B22" s="327"/>
      <c r="C22" s="327"/>
      <c r="D22" s="323"/>
      <c r="E22" s="329"/>
      <c r="F22" s="331"/>
      <c r="G22" s="321"/>
      <c r="H22" s="331"/>
      <c r="I22" s="321"/>
      <c r="J22" s="323"/>
      <c r="K22" s="325"/>
      <c r="L22" s="69">
        <f>K21-J21</f>
        <v>0</v>
      </c>
      <c r="N22" s="215" t="s">
        <v>20</v>
      </c>
      <c r="O22" s="21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19"/>
      <c r="X22" s="219"/>
    </row>
    <row r="23" spans="1:24" ht="17.25" customHeight="1">
      <c r="A23" s="307">
        <f>A38</f>
        <v>0</v>
      </c>
      <c r="B23" s="326"/>
      <c r="C23" s="326"/>
      <c r="D23" s="322">
        <f>(C23-B23+(C23&lt;B23))*24*60</f>
        <v>0</v>
      </c>
      <c r="E23" s="328"/>
      <c r="F23" s="330">
        <f>IF(E23=0,0,(F38/J3*60))</f>
        <v>0</v>
      </c>
      <c r="G23" s="320">
        <f>IF($K23=0,0,(K23*100)/(D23*$J$3/60))</f>
        <v>0</v>
      </c>
      <c r="H23" s="330">
        <f>Q19+Q26</f>
        <v>0</v>
      </c>
      <c r="I23" s="320">
        <f>D23-F23-Q27</f>
        <v>0</v>
      </c>
      <c r="J23" s="322">
        <f>(D23-H23)/60*E23</f>
        <v>0</v>
      </c>
      <c r="K23" s="324">
        <f>F38</f>
        <v>0</v>
      </c>
      <c r="L23" s="68">
        <f>IF($K23=0,0,K23/J23)</f>
        <v>0</v>
      </c>
      <c r="N23" s="215" t="s">
        <v>27</v>
      </c>
      <c r="O23" s="21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19"/>
      <c r="X23" s="219"/>
    </row>
    <row r="24" spans="1:24" ht="16.899999999999999" customHeight="1" thickBot="1">
      <c r="A24" s="309"/>
      <c r="B24" s="327"/>
      <c r="C24" s="327"/>
      <c r="D24" s="323"/>
      <c r="E24" s="329"/>
      <c r="F24" s="331"/>
      <c r="G24" s="321"/>
      <c r="H24" s="331"/>
      <c r="I24" s="321"/>
      <c r="J24" s="323"/>
      <c r="K24" s="325"/>
      <c r="L24" s="69">
        <f>K23-J23</f>
        <v>0</v>
      </c>
      <c r="N24" s="220" t="s">
        <v>21</v>
      </c>
      <c r="O24" s="22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19"/>
      <c r="X24" s="219"/>
    </row>
    <row r="25" spans="1:24" ht="16.899999999999999" customHeight="1" collapsed="1">
      <c r="A25" s="307">
        <f>A39</f>
        <v>0</v>
      </c>
      <c r="B25" s="326"/>
      <c r="C25" s="326"/>
      <c r="D25" s="322">
        <f>(C25-B25+(C25&lt;B25))*24*60</f>
        <v>0</v>
      </c>
      <c r="E25" s="328"/>
      <c r="F25" s="330">
        <f>IF(E25=0,0,(F39/J3*60))</f>
        <v>0</v>
      </c>
      <c r="G25" s="320">
        <f>IF($K25=0,0,(K25*100)/(D25*$J$3/60))</f>
        <v>0</v>
      </c>
      <c r="H25" s="330">
        <f>R19+R26</f>
        <v>0</v>
      </c>
      <c r="I25" s="320">
        <f>D25-F25-R27</f>
        <v>0</v>
      </c>
      <c r="J25" s="322">
        <f>(D25-H25)/60*E25</f>
        <v>0</v>
      </c>
      <c r="K25" s="324">
        <f>F39</f>
        <v>0</v>
      </c>
      <c r="L25" s="66">
        <f>IF($K25=0,0,K25/J25)</f>
        <v>0</v>
      </c>
      <c r="N25" s="220" t="s">
        <v>39</v>
      </c>
      <c r="O25" s="22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19"/>
      <c r="X25" s="219"/>
    </row>
    <row r="26" spans="1:24" ht="16.899999999999999" customHeight="1" thickBot="1">
      <c r="A26" s="309"/>
      <c r="B26" s="327"/>
      <c r="C26" s="327"/>
      <c r="D26" s="323"/>
      <c r="E26" s="329"/>
      <c r="F26" s="331"/>
      <c r="G26" s="321"/>
      <c r="H26" s="331"/>
      <c r="I26" s="321"/>
      <c r="J26" s="323"/>
      <c r="K26" s="325"/>
      <c r="L26" s="69">
        <f>K25-J25</f>
        <v>0</v>
      </c>
      <c r="N26" s="332" t="s">
        <v>22</v>
      </c>
      <c r="O26" s="332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19"/>
      <c r="X26" s="219"/>
    </row>
    <row r="27" spans="1:24" ht="16.899999999999999" customHeight="1" collapsed="1">
      <c r="A27" s="308">
        <f>A40</f>
        <v>0</v>
      </c>
      <c r="B27" s="333"/>
      <c r="C27" s="333"/>
      <c r="D27" s="334">
        <f>(C27-B27+(C27&lt;B27))*24*60</f>
        <v>0</v>
      </c>
      <c r="E27" s="335"/>
      <c r="F27" s="336">
        <f>IF(E27=0,0,(F40/J3*60))</f>
        <v>0</v>
      </c>
      <c r="G27" s="320">
        <f>IF($K27=0,0,(K27*100)/(D27*$J$3/60))</f>
        <v>0</v>
      </c>
      <c r="H27" s="336">
        <f>S19+S26</f>
        <v>0</v>
      </c>
      <c r="I27" s="337">
        <f>D27-F27-S27</f>
        <v>0</v>
      </c>
      <c r="J27" s="334">
        <f>(D27-H27)/60*E27</f>
        <v>0</v>
      </c>
      <c r="K27" s="324">
        <f>F40</f>
        <v>0</v>
      </c>
      <c r="L27" s="66">
        <f>IF($K27=0,0,K27/J27)</f>
        <v>0</v>
      </c>
      <c r="N27" s="338" t="s">
        <v>15</v>
      </c>
      <c r="O27" s="338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19"/>
      <c r="X27" s="219"/>
    </row>
    <row r="28" spans="1:24" ht="16.899999999999999" customHeight="1" thickBot="1">
      <c r="A28" s="309"/>
      <c r="B28" s="327"/>
      <c r="C28" s="327"/>
      <c r="D28" s="323"/>
      <c r="E28" s="329"/>
      <c r="F28" s="331"/>
      <c r="G28" s="321"/>
      <c r="H28" s="331"/>
      <c r="I28" s="321"/>
      <c r="J28" s="323"/>
      <c r="K28" s="325"/>
      <c r="L28" s="69">
        <f>K27-J27</f>
        <v>0</v>
      </c>
      <c r="N28" s="338"/>
      <c r="O28" s="338"/>
      <c r="P28" s="71"/>
      <c r="Q28" s="71"/>
      <c r="R28" s="71"/>
      <c r="S28" s="71"/>
      <c r="T28" s="71"/>
      <c r="U28" s="71"/>
      <c r="V28" s="71"/>
      <c r="W28" s="219"/>
      <c r="X28" s="219"/>
    </row>
    <row r="29" spans="1:24" ht="16.899999999999999" customHeight="1">
      <c r="A29" s="307">
        <f>A41</f>
        <v>0</v>
      </c>
      <c r="B29" s="326"/>
      <c r="C29" s="326"/>
      <c r="D29" s="322">
        <f>(C29-B29+(C29&lt;B29))*24*60</f>
        <v>0</v>
      </c>
      <c r="E29" s="328"/>
      <c r="F29" s="330">
        <f>IF(E29=0,0,(F41/J3*60))</f>
        <v>0</v>
      </c>
      <c r="G29" s="320">
        <f>IF($K29=0,0,(K29*100)/(D29*$J$3/60))</f>
        <v>0</v>
      </c>
      <c r="H29" s="330">
        <f>T19+T26</f>
        <v>0</v>
      </c>
      <c r="I29" s="320">
        <f>D29-F29-T27</f>
        <v>0</v>
      </c>
      <c r="J29" s="322">
        <f>(D29-H29)/60*E29</f>
        <v>0</v>
      </c>
      <c r="K29" s="324">
        <f>F41</f>
        <v>0</v>
      </c>
      <c r="L29" s="66">
        <f>IF($K29=0,0,K29/J29)</f>
        <v>0</v>
      </c>
      <c r="V29" s="219"/>
      <c r="W29" s="219"/>
      <c r="X29" s="219"/>
    </row>
    <row r="30" spans="1:24" ht="16.899999999999999" customHeight="1" thickBot="1">
      <c r="A30" s="309"/>
      <c r="B30" s="327"/>
      <c r="C30" s="327"/>
      <c r="D30" s="323"/>
      <c r="E30" s="329"/>
      <c r="F30" s="331"/>
      <c r="G30" s="321"/>
      <c r="H30" s="331"/>
      <c r="I30" s="321"/>
      <c r="J30" s="323"/>
      <c r="K30" s="325"/>
      <c r="L30" s="69">
        <f>K29-J29</f>
        <v>0</v>
      </c>
      <c r="V30" s="219"/>
      <c r="W30" s="219"/>
      <c r="X30" s="219"/>
    </row>
    <row r="31" spans="1:24" ht="16.899999999999999" customHeight="1">
      <c r="A31" s="307">
        <f>A42</f>
        <v>0</v>
      </c>
      <c r="B31" s="326"/>
      <c r="C31" s="326"/>
      <c r="D31" s="322">
        <f>(C31-B31+(C31&lt;B31))*24*60</f>
        <v>0</v>
      </c>
      <c r="E31" s="328"/>
      <c r="F31" s="330">
        <f>IF(E31=0,0,(F42/J3*60))</f>
        <v>0</v>
      </c>
      <c r="G31" s="320">
        <f>IF($K31=0,0,(K31*100)/(D31*$J$3/60))</f>
        <v>0</v>
      </c>
      <c r="H31" s="330">
        <f>U19+U26</f>
        <v>0</v>
      </c>
      <c r="I31" s="320">
        <f>D31-F31-U27</f>
        <v>0</v>
      </c>
      <c r="J31" s="322">
        <f>(D31-H31)/60*E31</f>
        <v>0</v>
      </c>
      <c r="K31" s="324">
        <f>F42</f>
        <v>0</v>
      </c>
      <c r="L31" s="66">
        <f>IF($K31=0,0,K31/J31)</f>
        <v>0</v>
      </c>
      <c r="V31" s="219"/>
      <c r="W31" s="219"/>
      <c r="X31" s="219"/>
    </row>
    <row r="32" spans="1:24" ht="16.899999999999999" customHeight="1" thickBot="1">
      <c r="A32" s="309"/>
      <c r="B32" s="327"/>
      <c r="C32" s="327"/>
      <c r="D32" s="323"/>
      <c r="E32" s="329"/>
      <c r="F32" s="331"/>
      <c r="G32" s="321"/>
      <c r="H32" s="331"/>
      <c r="I32" s="321"/>
      <c r="J32" s="334"/>
      <c r="K32" s="339"/>
      <c r="L32" s="163">
        <f>K31-J31</f>
        <v>0</v>
      </c>
      <c r="V32" s="219"/>
      <c r="W32" s="219"/>
      <c r="X32" s="219"/>
    </row>
    <row r="33" spans="1:28" s="25" customFormat="1" ht="17.25" customHeight="1">
      <c r="A33" s="356" t="s">
        <v>36</v>
      </c>
      <c r="B33" s="356"/>
      <c r="C33" s="356"/>
      <c r="D33" s="356"/>
      <c r="E33" s="356"/>
      <c r="F33" s="356"/>
      <c r="G33" s="356"/>
      <c r="H33" s="356"/>
      <c r="I33" s="357"/>
      <c r="J33" s="214" t="s">
        <v>90</v>
      </c>
      <c r="K33" s="168" t="s">
        <v>91</v>
      </c>
      <c r="L33" s="354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19"/>
      <c r="W33" s="24"/>
      <c r="X33" s="24"/>
    </row>
    <row r="34" spans="1:28" ht="17.25" customHeight="1" thickBot="1">
      <c r="A34" s="358"/>
      <c r="B34" s="358"/>
      <c r="C34" s="358"/>
      <c r="D34" s="358"/>
      <c r="E34" s="358"/>
      <c r="F34" s="358"/>
      <c r="G34" s="358"/>
      <c r="H34" s="358"/>
      <c r="I34" s="359"/>
      <c r="J34" s="166">
        <f>J21+J23+J25+J27+J29+J31</f>
        <v>0</v>
      </c>
      <c r="K34" s="168">
        <f>K21+K23+K25+K27+K29+K31</f>
        <v>0</v>
      </c>
      <c r="L34" s="355"/>
      <c r="M34" s="219"/>
      <c r="V34" s="219"/>
      <c r="W34" s="219"/>
      <c r="X34" s="219"/>
    </row>
    <row r="35" spans="1:28" ht="17.25" customHeight="1">
      <c r="A35" s="340" t="s">
        <v>11</v>
      </c>
      <c r="B35" s="341"/>
      <c r="C35" s="341"/>
      <c r="D35" s="341"/>
      <c r="E35" s="342"/>
      <c r="F35" s="307" t="s">
        <v>86</v>
      </c>
      <c r="G35" s="307" t="s">
        <v>88</v>
      </c>
      <c r="H35" s="346"/>
      <c r="I35" s="72"/>
      <c r="J35" s="164"/>
      <c r="K35" s="165"/>
      <c r="L35" s="348" t="s">
        <v>65</v>
      </c>
      <c r="M35" s="350"/>
      <c r="V35" s="219"/>
      <c r="W35" s="27"/>
      <c r="X35" s="27"/>
    </row>
    <row r="36" spans="1:28" ht="17.25" customHeight="1" thickBot="1">
      <c r="A36" s="343"/>
      <c r="B36" s="344"/>
      <c r="C36" s="344"/>
      <c r="D36" s="344"/>
      <c r="E36" s="345"/>
      <c r="F36" s="310"/>
      <c r="G36" s="310"/>
      <c r="H36" s="347"/>
      <c r="I36" s="73"/>
      <c r="J36" s="74"/>
      <c r="K36" s="75"/>
      <c r="L36" s="349"/>
      <c r="M36" s="350"/>
      <c r="V36" s="219"/>
      <c r="W36" s="27"/>
      <c r="X36" s="27"/>
    </row>
    <row r="37" spans="1:28" ht="15.75" thickBot="1">
      <c r="A37" s="351"/>
      <c r="B37" s="352"/>
      <c r="C37" s="352"/>
      <c r="D37" s="352"/>
      <c r="E37" s="353"/>
      <c r="F37" s="15"/>
      <c r="G37" s="146"/>
      <c r="H37" s="1"/>
      <c r="I37" s="2"/>
      <c r="J37" s="3"/>
      <c r="K37" s="67">
        <f>G37</f>
        <v>0</v>
      </c>
      <c r="L37" s="16"/>
      <c r="M37" s="28"/>
      <c r="V37" s="219"/>
      <c r="W37" s="219"/>
      <c r="X37" s="219"/>
    </row>
    <row r="38" spans="1:28" ht="13.5" customHeight="1" thickBot="1">
      <c r="A38" s="351"/>
      <c r="B38" s="352"/>
      <c r="C38" s="352"/>
      <c r="D38" s="352"/>
      <c r="E38" s="353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19"/>
      <c r="W38" s="219"/>
      <c r="X38" s="219"/>
    </row>
    <row r="39" spans="1:28" ht="13.5" customHeight="1" thickBot="1">
      <c r="A39" s="351"/>
      <c r="B39" s="352"/>
      <c r="C39" s="352"/>
      <c r="D39" s="352"/>
      <c r="E39" s="353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19"/>
      <c r="W39" s="219"/>
      <c r="X39" s="219"/>
    </row>
    <row r="40" spans="1:28" ht="13.5" customHeight="1" thickBot="1">
      <c r="A40" s="351"/>
      <c r="B40" s="352"/>
      <c r="C40" s="352"/>
      <c r="D40" s="352"/>
      <c r="E40" s="353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19"/>
      <c r="W40" s="219"/>
      <c r="X40" s="219"/>
    </row>
    <row r="41" spans="1:28" ht="13.5" customHeight="1" thickBot="1">
      <c r="A41" s="351"/>
      <c r="B41" s="352"/>
      <c r="C41" s="352"/>
      <c r="D41" s="352"/>
      <c r="E41" s="353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19"/>
      <c r="W41" s="219"/>
      <c r="X41" s="219"/>
    </row>
    <row r="42" spans="1:28" ht="13.5" customHeight="1" thickBot="1">
      <c r="A42" s="360"/>
      <c r="B42" s="361"/>
      <c r="C42" s="361"/>
      <c r="D42" s="361"/>
      <c r="E42" s="362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19"/>
      <c r="W42" s="219"/>
      <c r="X42" s="219"/>
    </row>
    <row r="43" spans="1:28" ht="13.5" thickBot="1">
      <c r="A43" s="363" t="s">
        <v>87</v>
      </c>
      <c r="B43" s="364"/>
      <c r="C43" s="364"/>
      <c r="D43" s="364"/>
      <c r="E43" s="364"/>
      <c r="F43" s="365"/>
      <c r="G43" s="365"/>
      <c r="H43" s="365"/>
      <c r="I43" s="365"/>
      <c r="J43" s="366"/>
      <c r="K43" s="76">
        <f>SUM(K37:K42)</f>
        <v>0</v>
      </c>
      <c r="L43" s="76">
        <f>SUM(L38+L38)</f>
        <v>0</v>
      </c>
      <c r="M43" s="29"/>
      <c r="V43" s="219"/>
    </row>
    <row r="44" spans="1:28" ht="12.75" customHeight="1" thickBot="1"/>
    <row r="45" spans="1:28" ht="12.75" customHeight="1" thickBot="1">
      <c r="A45" s="367" t="s">
        <v>11</v>
      </c>
      <c r="B45" s="367" t="s">
        <v>68</v>
      </c>
      <c r="C45" s="369"/>
      <c r="D45" s="371" t="s">
        <v>67</v>
      </c>
      <c r="E45" s="369" t="s">
        <v>1</v>
      </c>
      <c r="F45" s="374" t="s">
        <v>6</v>
      </c>
      <c r="G45" s="375"/>
      <c r="H45" s="371" t="s">
        <v>5</v>
      </c>
      <c r="I45" s="379" t="s">
        <v>12</v>
      </c>
      <c r="J45" s="380"/>
      <c r="K45" s="371" t="s">
        <v>38</v>
      </c>
      <c r="L45" s="367" t="s">
        <v>0</v>
      </c>
      <c r="M45" s="374"/>
      <c r="N45" s="375"/>
      <c r="O45" s="371" t="s">
        <v>4</v>
      </c>
      <c r="P45" s="371" t="s">
        <v>2</v>
      </c>
      <c r="Q45" s="371" t="s">
        <v>3</v>
      </c>
      <c r="S45" s="383" t="s">
        <v>26</v>
      </c>
      <c r="T45" s="384"/>
      <c r="U45" s="384"/>
      <c r="V45" s="384"/>
      <c r="W45" s="384"/>
      <c r="X45" s="384"/>
      <c r="Y45" s="384"/>
      <c r="Z45" s="384"/>
      <c r="AA45" s="385"/>
    </row>
    <row r="46" spans="1:28" s="21" customFormat="1" ht="25.5" customHeight="1" thickBot="1">
      <c r="A46" s="368"/>
      <c r="B46" s="368"/>
      <c r="C46" s="370"/>
      <c r="D46" s="372"/>
      <c r="E46" s="373"/>
      <c r="F46" s="376"/>
      <c r="G46" s="377"/>
      <c r="H46" s="378"/>
      <c r="I46" s="81" t="s">
        <v>13</v>
      </c>
      <c r="J46" s="82" t="s">
        <v>14</v>
      </c>
      <c r="K46" s="372"/>
      <c r="L46" s="368"/>
      <c r="M46" s="381"/>
      <c r="N46" s="382"/>
      <c r="O46" s="372"/>
      <c r="P46" s="372"/>
      <c r="Q46" s="372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6">
        <f>A37</f>
        <v>0</v>
      </c>
      <c r="B47" s="77">
        <f>B21</f>
        <v>0</v>
      </c>
      <c r="C47" s="77">
        <f>B47+1/24</f>
        <v>4.1666666666666664E-2</v>
      </c>
      <c r="D47" s="30"/>
      <c r="E47" s="221"/>
      <c r="F47" s="389"/>
      <c r="G47" s="390"/>
      <c r="H47" s="31"/>
      <c r="I47" s="32"/>
      <c r="J47" s="32"/>
      <c r="K47" s="83">
        <f>(J47-I47+(J47&lt;I47))*24*60</f>
        <v>0</v>
      </c>
      <c r="L47" s="391"/>
      <c r="M47" s="392"/>
      <c r="N47" s="393"/>
      <c r="O47" s="90" t="str">
        <f t="shared" ref="O47:O110" si="3">IF(H47=$V$5,$F$7,"")</f>
        <v/>
      </c>
      <c r="P47" s="22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7"/>
      <c r="B48" s="78">
        <f>C47</f>
        <v>4.1666666666666664E-2</v>
      </c>
      <c r="C48" s="78">
        <f>B48+1/24</f>
        <v>8.3333333333333329E-2</v>
      </c>
      <c r="D48" s="37"/>
      <c r="E48" s="222"/>
      <c r="F48" s="394"/>
      <c r="G48" s="395"/>
      <c r="H48" s="38"/>
      <c r="I48" s="39"/>
      <c r="J48" s="39"/>
      <c r="K48" s="231">
        <f t="shared" ref="K48:K111" si="4">(J48-I48+(J48&lt;I48))*24*60</f>
        <v>0</v>
      </c>
      <c r="L48" s="396"/>
      <c r="M48" s="397"/>
      <c r="N48" s="398"/>
      <c r="O48" s="91" t="str">
        <f t="shared" si="3"/>
        <v/>
      </c>
      <c r="P48" s="22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7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22"/>
      <c r="F49" s="399"/>
      <c r="G49" s="399"/>
      <c r="H49" s="38"/>
      <c r="I49" s="39"/>
      <c r="J49" s="39"/>
      <c r="K49" s="231">
        <f t="shared" si="4"/>
        <v>0</v>
      </c>
      <c r="L49" s="396"/>
      <c r="M49" s="397"/>
      <c r="N49" s="398"/>
      <c r="O49" s="91" t="str">
        <f t="shared" si="3"/>
        <v/>
      </c>
      <c r="P49" s="22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7"/>
      <c r="B50" s="78">
        <f t="shared" si="13"/>
        <v>0.125</v>
      </c>
      <c r="C50" s="78">
        <f t="shared" si="14"/>
        <v>0.16666666666666666</v>
      </c>
      <c r="D50" s="37"/>
      <c r="E50" s="222"/>
      <c r="F50" s="399"/>
      <c r="G50" s="399"/>
      <c r="H50" s="38"/>
      <c r="I50" s="39"/>
      <c r="J50" s="39"/>
      <c r="K50" s="231">
        <f t="shared" si="4"/>
        <v>0</v>
      </c>
      <c r="L50" s="396"/>
      <c r="M50" s="397"/>
      <c r="N50" s="398"/>
      <c r="O50" s="91" t="str">
        <f t="shared" si="3"/>
        <v/>
      </c>
      <c r="P50" s="22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7"/>
      <c r="B51" s="78">
        <f t="shared" si="13"/>
        <v>0.16666666666666666</v>
      </c>
      <c r="C51" s="78">
        <f t="shared" si="14"/>
        <v>0.20833333333333331</v>
      </c>
      <c r="D51" s="37"/>
      <c r="E51" s="222"/>
      <c r="F51" s="399"/>
      <c r="G51" s="399"/>
      <c r="H51" s="38"/>
      <c r="I51" s="39"/>
      <c r="J51" s="39"/>
      <c r="K51" s="231">
        <f t="shared" si="4"/>
        <v>0</v>
      </c>
      <c r="L51" s="396"/>
      <c r="M51" s="397"/>
      <c r="N51" s="398"/>
      <c r="O51" s="91" t="str">
        <f t="shared" si="3"/>
        <v/>
      </c>
      <c r="P51" s="22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7"/>
      <c r="B52" s="78">
        <f t="shared" si="13"/>
        <v>0.20833333333333331</v>
      </c>
      <c r="C52" s="78">
        <f t="shared" si="14"/>
        <v>0.24999999999999997</v>
      </c>
      <c r="D52" s="37"/>
      <c r="E52" s="222"/>
      <c r="F52" s="399"/>
      <c r="G52" s="399"/>
      <c r="H52" s="38"/>
      <c r="I52" s="39"/>
      <c r="J52" s="39"/>
      <c r="K52" s="231">
        <f t="shared" si="4"/>
        <v>0</v>
      </c>
      <c r="L52" s="396"/>
      <c r="M52" s="397"/>
      <c r="N52" s="398"/>
      <c r="O52" s="91" t="str">
        <f t="shared" si="3"/>
        <v/>
      </c>
      <c r="P52" s="22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7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9"/>
      <c r="G53" s="399"/>
      <c r="H53" s="38"/>
      <c r="I53" s="39"/>
      <c r="J53" s="39"/>
      <c r="K53" s="231">
        <f t="shared" si="4"/>
        <v>0</v>
      </c>
      <c r="L53" s="396"/>
      <c r="M53" s="397"/>
      <c r="N53" s="398"/>
      <c r="O53" s="91" t="str">
        <f t="shared" si="3"/>
        <v/>
      </c>
      <c r="P53" s="22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7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94"/>
      <c r="G54" s="395"/>
      <c r="H54" s="38"/>
      <c r="I54" s="39"/>
      <c r="J54" s="39"/>
      <c r="K54" s="231">
        <f t="shared" si="4"/>
        <v>0</v>
      </c>
      <c r="L54" s="396"/>
      <c r="M54" s="397"/>
      <c r="N54" s="398"/>
      <c r="O54" s="91" t="str">
        <f t="shared" si="3"/>
        <v/>
      </c>
      <c r="P54" s="22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7"/>
      <c r="B55" s="78">
        <f t="shared" si="13"/>
        <v>0.33333333333333331</v>
      </c>
      <c r="C55" s="78">
        <f t="shared" si="14"/>
        <v>0.375</v>
      </c>
      <c r="D55" s="37"/>
      <c r="E55" s="143"/>
      <c r="F55" s="394"/>
      <c r="G55" s="395"/>
      <c r="H55" s="38"/>
      <c r="I55" s="39"/>
      <c r="J55" s="39"/>
      <c r="K55" s="231">
        <f t="shared" si="4"/>
        <v>0</v>
      </c>
      <c r="L55" s="396"/>
      <c r="M55" s="397"/>
      <c r="N55" s="398"/>
      <c r="O55" s="91" t="str">
        <f t="shared" si="3"/>
        <v/>
      </c>
      <c r="P55" s="22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7"/>
      <c r="B56" s="78">
        <f t="shared" si="13"/>
        <v>0.375</v>
      </c>
      <c r="C56" s="78">
        <f t="shared" si="14"/>
        <v>0.41666666666666669</v>
      </c>
      <c r="D56" s="37"/>
      <c r="E56" s="143"/>
      <c r="F56" s="399"/>
      <c r="G56" s="399"/>
      <c r="H56" s="38"/>
      <c r="I56" s="39"/>
      <c r="J56" s="39"/>
      <c r="K56" s="231">
        <f t="shared" si="4"/>
        <v>0</v>
      </c>
      <c r="L56" s="396"/>
      <c r="M56" s="397"/>
      <c r="N56" s="398"/>
      <c r="O56" s="91" t="str">
        <f t="shared" si="3"/>
        <v/>
      </c>
      <c r="P56" s="22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7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9"/>
      <c r="G57" s="399"/>
      <c r="H57" s="38"/>
      <c r="I57" s="39"/>
      <c r="J57" s="39"/>
      <c r="K57" s="231">
        <f t="shared" si="4"/>
        <v>0</v>
      </c>
      <c r="L57" s="396"/>
      <c r="M57" s="397"/>
      <c r="N57" s="398"/>
      <c r="O57" s="91" t="str">
        <f t="shared" si="3"/>
        <v/>
      </c>
      <c r="P57" s="22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8"/>
      <c r="B58" s="79">
        <f t="shared" si="13"/>
        <v>0.45833333333333337</v>
      </c>
      <c r="C58" s="80">
        <f t="shared" si="14"/>
        <v>0.5</v>
      </c>
      <c r="D58" s="144"/>
      <c r="E58" s="144"/>
      <c r="F58" s="400"/>
      <c r="G58" s="400"/>
      <c r="H58" s="38"/>
      <c r="I58" s="45"/>
      <c r="J58" s="45"/>
      <c r="K58" s="85">
        <f t="shared" si="4"/>
        <v>0</v>
      </c>
      <c r="L58" s="401"/>
      <c r="M58" s="402"/>
      <c r="N58" s="403"/>
      <c r="O58" s="222" t="str">
        <f t="shared" si="3"/>
        <v/>
      </c>
      <c r="P58" s="22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6">
        <f>A38</f>
        <v>0</v>
      </c>
      <c r="B59" s="77">
        <f>B23</f>
        <v>0</v>
      </c>
      <c r="C59" s="77">
        <f>B59+1/24</f>
        <v>4.1666666666666664E-2</v>
      </c>
      <c r="D59" s="30"/>
      <c r="E59" s="221"/>
      <c r="F59" s="389"/>
      <c r="G59" s="390"/>
      <c r="H59" s="31"/>
      <c r="I59" s="32"/>
      <c r="J59" s="32"/>
      <c r="K59" s="83">
        <f t="shared" si="4"/>
        <v>0</v>
      </c>
      <c r="L59" s="391"/>
      <c r="M59" s="392"/>
      <c r="N59" s="393"/>
      <c r="O59" s="90" t="str">
        <f t="shared" si="3"/>
        <v/>
      </c>
      <c r="P59" s="22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7"/>
      <c r="B60" s="78">
        <f>C59</f>
        <v>4.1666666666666664E-2</v>
      </c>
      <c r="C60" s="78">
        <f>B60+1/24</f>
        <v>8.3333333333333329E-2</v>
      </c>
      <c r="D60" s="37"/>
      <c r="E60" s="222"/>
      <c r="F60" s="394"/>
      <c r="G60" s="395"/>
      <c r="H60" s="38"/>
      <c r="I60" s="39"/>
      <c r="J60" s="39"/>
      <c r="K60" s="231">
        <f t="shared" si="4"/>
        <v>0</v>
      </c>
      <c r="L60" s="396"/>
      <c r="M60" s="397"/>
      <c r="N60" s="398"/>
      <c r="O60" s="91" t="str">
        <f t="shared" si="3"/>
        <v/>
      </c>
      <c r="P60" s="22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7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22"/>
      <c r="F61" s="399"/>
      <c r="G61" s="399"/>
      <c r="H61" s="38"/>
      <c r="I61" s="39"/>
      <c r="J61" s="39"/>
      <c r="K61" s="231">
        <f t="shared" si="4"/>
        <v>0</v>
      </c>
      <c r="L61" s="396"/>
      <c r="M61" s="397"/>
      <c r="N61" s="398"/>
      <c r="O61" s="91" t="str">
        <f t="shared" si="3"/>
        <v/>
      </c>
      <c r="P61" s="22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7"/>
      <c r="B62" s="78">
        <f t="shared" si="15"/>
        <v>0.125</v>
      </c>
      <c r="C62" s="78">
        <f t="shared" si="16"/>
        <v>0.16666666666666666</v>
      </c>
      <c r="D62" s="37"/>
      <c r="E62" s="222"/>
      <c r="F62" s="399"/>
      <c r="G62" s="399"/>
      <c r="H62" s="38"/>
      <c r="I62" s="39"/>
      <c r="J62" s="39"/>
      <c r="K62" s="231">
        <f t="shared" si="4"/>
        <v>0</v>
      </c>
      <c r="L62" s="396"/>
      <c r="M62" s="397"/>
      <c r="N62" s="398"/>
      <c r="O62" s="91" t="str">
        <f t="shared" si="3"/>
        <v/>
      </c>
      <c r="P62" s="22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7"/>
      <c r="B63" s="78">
        <f t="shared" si="15"/>
        <v>0.16666666666666666</v>
      </c>
      <c r="C63" s="78">
        <f t="shared" si="16"/>
        <v>0.20833333333333331</v>
      </c>
      <c r="D63" s="37"/>
      <c r="E63" s="222"/>
      <c r="F63" s="399"/>
      <c r="G63" s="399"/>
      <c r="H63" s="38"/>
      <c r="I63" s="39"/>
      <c r="J63" s="39"/>
      <c r="K63" s="231">
        <f t="shared" si="4"/>
        <v>0</v>
      </c>
      <c r="L63" s="396"/>
      <c r="M63" s="397"/>
      <c r="N63" s="398"/>
      <c r="O63" s="91" t="str">
        <f t="shared" si="3"/>
        <v/>
      </c>
      <c r="P63" s="22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7"/>
      <c r="B64" s="78">
        <f t="shared" si="15"/>
        <v>0.20833333333333331</v>
      </c>
      <c r="C64" s="78">
        <f t="shared" si="16"/>
        <v>0.24999999999999997</v>
      </c>
      <c r="D64" s="37"/>
      <c r="E64" s="222"/>
      <c r="F64" s="399"/>
      <c r="G64" s="399"/>
      <c r="H64" s="38"/>
      <c r="I64" s="39"/>
      <c r="J64" s="39"/>
      <c r="K64" s="231">
        <f t="shared" si="4"/>
        <v>0</v>
      </c>
      <c r="L64" s="396"/>
      <c r="M64" s="397"/>
      <c r="N64" s="398"/>
      <c r="O64" s="91" t="str">
        <f t="shared" si="3"/>
        <v/>
      </c>
      <c r="P64" s="22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7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9"/>
      <c r="G65" s="399"/>
      <c r="H65" s="38"/>
      <c r="I65" s="39"/>
      <c r="J65" s="39"/>
      <c r="K65" s="231">
        <f t="shared" si="4"/>
        <v>0</v>
      </c>
      <c r="L65" s="396"/>
      <c r="M65" s="397"/>
      <c r="N65" s="398"/>
      <c r="O65" s="91" t="str">
        <f t="shared" si="3"/>
        <v/>
      </c>
      <c r="P65" s="22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7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94"/>
      <c r="G66" s="395"/>
      <c r="H66" s="38"/>
      <c r="I66" s="39"/>
      <c r="J66" s="39"/>
      <c r="K66" s="231">
        <f t="shared" si="4"/>
        <v>0</v>
      </c>
      <c r="L66" s="396"/>
      <c r="M66" s="397"/>
      <c r="N66" s="398"/>
      <c r="O66" s="91" t="str">
        <f t="shared" si="3"/>
        <v/>
      </c>
      <c r="P66" s="22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7"/>
      <c r="B67" s="78">
        <f t="shared" si="15"/>
        <v>0.33333333333333331</v>
      </c>
      <c r="C67" s="78">
        <f t="shared" si="16"/>
        <v>0.375</v>
      </c>
      <c r="D67" s="37"/>
      <c r="E67" s="143"/>
      <c r="F67" s="394"/>
      <c r="G67" s="395"/>
      <c r="H67" s="38"/>
      <c r="I67" s="39"/>
      <c r="J67" s="39"/>
      <c r="K67" s="231">
        <f t="shared" si="4"/>
        <v>0</v>
      </c>
      <c r="L67" s="396"/>
      <c r="M67" s="397"/>
      <c r="N67" s="398"/>
      <c r="O67" s="91" t="str">
        <f t="shared" si="3"/>
        <v/>
      </c>
      <c r="P67" s="22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7"/>
      <c r="B68" s="78">
        <f t="shared" si="15"/>
        <v>0.375</v>
      </c>
      <c r="C68" s="78">
        <f t="shared" si="16"/>
        <v>0.41666666666666669</v>
      </c>
      <c r="D68" s="37"/>
      <c r="E68" s="143"/>
      <c r="F68" s="399"/>
      <c r="G68" s="399"/>
      <c r="H68" s="38"/>
      <c r="I68" s="39"/>
      <c r="J68" s="39"/>
      <c r="K68" s="231">
        <f t="shared" si="4"/>
        <v>0</v>
      </c>
      <c r="L68" s="396"/>
      <c r="M68" s="397"/>
      <c r="N68" s="398"/>
      <c r="O68" s="91" t="str">
        <f t="shared" si="3"/>
        <v/>
      </c>
      <c r="P68" s="22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8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400"/>
      <c r="G69" s="400"/>
      <c r="H69" s="44"/>
      <c r="I69" s="45"/>
      <c r="J69" s="45"/>
      <c r="K69" s="85">
        <f t="shared" si="4"/>
        <v>0</v>
      </c>
      <c r="L69" s="401"/>
      <c r="M69" s="402"/>
      <c r="N69" s="403"/>
      <c r="O69" s="222" t="str">
        <f t="shared" si="3"/>
        <v/>
      </c>
      <c r="P69" s="22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6">
        <f>A39</f>
        <v>0</v>
      </c>
      <c r="B70" s="77">
        <f>B25</f>
        <v>0</v>
      </c>
      <c r="C70" s="77">
        <f>B70+1/24</f>
        <v>4.1666666666666664E-2</v>
      </c>
      <c r="D70" s="30"/>
      <c r="E70" s="221"/>
      <c r="F70" s="389"/>
      <c r="G70" s="390"/>
      <c r="H70" s="31"/>
      <c r="I70" s="32"/>
      <c r="J70" s="32"/>
      <c r="K70" s="83">
        <f t="shared" si="4"/>
        <v>0</v>
      </c>
      <c r="L70" s="391"/>
      <c r="M70" s="392"/>
      <c r="N70" s="393"/>
      <c r="O70" s="90" t="str">
        <f t="shared" si="3"/>
        <v/>
      </c>
      <c r="P70" s="22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7"/>
      <c r="B71" s="78">
        <f>C70</f>
        <v>4.1666666666666664E-2</v>
      </c>
      <c r="C71" s="78">
        <f>B71+1/24</f>
        <v>8.3333333333333329E-2</v>
      </c>
      <c r="D71" s="37"/>
      <c r="E71" s="222"/>
      <c r="F71" s="394"/>
      <c r="G71" s="395"/>
      <c r="H71" s="38"/>
      <c r="I71" s="39"/>
      <c r="J71" s="39"/>
      <c r="K71" s="231">
        <f t="shared" si="4"/>
        <v>0</v>
      </c>
      <c r="L71" s="396"/>
      <c r="M71" s="397"/>
      <c r="N71" s="398"/>
      <c r="O71" s="91" t="str">
        <f t="shared" si="3"/>
        <v/>
      </c>
      <c r="P71" s="22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7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22"/>
      <c r="F72" s="399"/>
      <c r="G72" s="399"/>
      <c r="H72" s="38"/>
      <c r="I72" s="39"/>
      <c r="J72" s="39"/>
      <c r="K72" s="231">
        <f t="shared" si="4"/>
        <v>0</v>
      </c>
      <c r="L72" s="396"/>
      <c r="M72" s="397"/>
      <c r="N72" s="398"/>
      <c r="O72" s="91" t="str">
        <f t="shared" si="3"/>
        <v/>
      </c>
      <c r="P72" s="22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7"/>
      <c r="B73" s="78">
        <f t="shared" si="17"/>
        <v>0.125</v>
      </c>
      <c r="C73" s="78">
        <f t="shared" si="18"/>
        <v>0.16666666666666666</v>
      </c>
      <c r="D73" s="37"/>
      <c r="E73" s="222"/>
      <c r="F73" s="399"/>
      <c r="G73" s="399"/>
      <c r="H73" s="38"/>
      <c r="I73" s="39"/>
      <c r="J73" s="39"/>
      <c r="K73" s="231">
        <f t="shared" si="4"/>
        <v>0</v>
      </c>
      <c r="L73" s="396"/>
      <c r="M73" s="397"/>
      <c r="N73" s="398"/>
      <c r="O73" s="91" t="str">
        <f t="shared" si="3"/>
        <v/>
      </c>
      <c r="P73" s="22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7"/>
      <c r="B74" s="78">
        <f t="shared" si="17"/>
        <v>0.16666666666666666</v>
      </c>
      <c r="C74" s="78">
        <f t="shared" si="18"/>
        <v>0.20833333333333331</v>
      </c>
      <c r="D74" s="37"/>
      <c r="E74" s="222"/>
      <c r="F74" s="399"/>
      <c r="G74" s="399"/>
      <c r="H74" s="38"/>
      <c r="I74" s="39"/>
      <c r="J74" s="39"/>
      <c r="K74" s="231">
        <f t="shared" si="4"/>
        <v>0</v>
      </c>
      <c r="L74" s="396"/>
      <c r="M74" s="397"/>
      <c r="N74" s="398"/>
      <c r="O74" s="91" t="str">
        <f t="shared" si="3"/>
        <v/>
      </c>
      <c r="P74" s="22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7"/>
      <c r="B75" s="78">
        <f t="shared" si="17"/>
        <v>0.20833333333333331</v>
      </c>
      <c r="C75" s="78">
        <f t="shared" si="18"/>
        <v>0.24999999999999997</v>
      </c>
      <c r="D75" s="37"/>
      <c r="E75" s="222"/>
      <c r="F75" s="399"/>
      <c r="G75" s="399"/>
      <c r="H75" s="38"/>
      <c r="I75" s="39"/>
      <c r="J75" s="39"/>
      <c r="K75" s="231">
        <f t="shared" si="4"/>
        <v>0</v>
      </c>
      <c r="L75" s="396"/>
      <c r="M75" s="397"/>
      <c r="N75" s="398"/>
      <c r="O75" s="91" t="str">
        <f t="shared" si="3"/>
        <v/>
      </c>
      <c r="P75" s="22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7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9"/>
      <c r="G76" s="399"/>
      <c r="H76" s="38"/>
      <c r="I76" s="39"/>
      <c r="J76" s="39"/>
      <c r="K76" s="231">
        <f t="shared" si="4"/>
        <v>0</v>
      </c>
      <c r="L76" s="396"/>
      <c r="M76" s="397"/>
      <c r="N76" s="398"/>
      <c r="O76" s="91" t="str">
        <f t="shared" si="3"/>
        <v/>
      </c>
      <c r="P76" s="22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7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94"/>
      <c r="G77" s="395"/>
      <c r="H77" s="38"/>
      <c r="I77" s="39"/>
      <c r="J77" s="39"/>
      <c r="K77" s="231">
        <f t="shared" si="4"/>
        <v>0</v>
      </c>
      <c r="L77" s="396"/>
      <c r="M77" s="397"/>
      <c r="N77" s="398"/>
      <c r="O77" s="91" t="str">
        <f t="shared" si="3"/>
        <v/>
      </c>
      <c r="P77" s="22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7"/>
      <c r="B78" s="78">
        <f t="shared" si="17"/>
        <v>0.33333333333333331</v>
      </c>
      <c r="C78" s="78">
        <f t="shared" si="18"/>
        <v>0.375</v>
      </c>
      <c r="D78" s="37"/>
      <c r="E78" s="143"/>
      <c r="F78" s="394"/>
      <c r="G78" s="395"/>
      <c r="H78" s="38"/>
      <c r="I78" s="39"/>
      <c r="J78" s="39"/>
      <c r="K78" s="231">
        <f t="shared" si="4"/>
        <v>0</v>
      </c>
      <c r="L78" s="396"/>
      <c r="M78" s="397"/>
      <c r="N78" s="398"/>
      <c r="O78" s="91" t="str">
        <f t="shared" si="3"/>
        <v/>
      </c>
      <c r="P78" s="22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7"/>
      <c r="B79" s="78">
        <f t="shared" si="17"/>
        <v>0.375</v>
      </c>
      <c r="C79" s="78">
        <f t="shared" si="18"/>
        <v>0.41666666666666669</v>
      </c>
      <c r="D79" s="37"/>
      <c r="E79" s="143"/>
      <c r="F79" s="399"/>
      <c r="G79" s="399"/>
      <c r="H79" s="38"/>
      <c r="I79" s="39"/>
      <c r="J79" s="39"/>
      <c r="K79" s="231">
        <f t="shared" si="4"/>
        <v>0</v>
      </c>
      <c r="L79" s="396"/>
      <c r="M79" s="397"/>
      <c r="N79" s="398"/>
      <c r="O79" s="91" t="str">
        <f t="shared" si="3"/>
        <v/>
      </c>
      <c r="P79" s="22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8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400"/>
      <c r="G80" s="400"/>
      <c r="H80" s="44"/>
      <c r="I80" s="45"/>
      <c r="J80" s="45"/>
      <c r="K80" s="85">
        <f t="shared" si="4"/>
        <v>0</v>
      </c>
      <c r="L80" s="401"/>
      <c r="M80" s="402"/>
      <c r="N80" s="403"/>
      <c r="O80" s="222" t="str">
        <f t="shared" si="3"/>
        <v/>
      </c>
      <c r="P80" s="22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6">
        <f>A40</f>
        <v>0</v>
      </c>
      <c r="B81" s="77">
        <f>B27</f>
        <v>0</v>
      </c>
      <c r="C81" s="77">
        <f>B81+1/24</f>
        <v>4.1666666666666664E-2</v>
      </c>
      <c r="D81" s="30"/>
      <c r="E81" s="221"/>
      <c r="F81" s="389"/>
      <c r="G81" s="390"/>
      <c r="H81" s="31"/>
      <c r="I81" s="32"/>
      <c r="J81" s="32"/>
      <c r="K81" s="83">
        <f t="shared" si="4"/>
        <v>0</v>
      </c>
      <c r="L81" s="391"/>
      <c r="M81" s="392"/>
      <c r="N81" s="393"/>
      <c r="O81" s="90" t="str">
        <f t="shared" si="3"/>
        <v/>
      </c>
      <c r="P81" s="22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7"/>
      <c r="B82" s="78">
        <f>C81</f>
        <v>4.1666666666666664E-2</v>
      </c>
      <c r="C82" s="78">
        <f>B82+1/24</f>
        <v>8.3333333333333329E-2</v>
      </c>
      <c r="D82" s="37"/>
      <c r="E82" s="222"/>
      <c r="F82" s="394"/>
      <c r="G82" s="395"/>
      <c r="H82" s="38"/>
      <c r="I82" s="39"/>
      <c r="J82" s="39"/>
      <c r="K82" s="231">
        <f t="shared" si="4"/>
        <v>0</v>
      </c>
      <c r="L82" s="396"/>
      <c r="M82" s="397"/>
      <c r="N82" s="398"/>
      <c r="O82" s="91" t="str">
        <f t="shared" si="3"/>
        <v/>
      </c>
      <c r="P82" s="22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7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22"/>
      <c r="F83" s="399"/>
      <c r="G83" s="399"/>
      <c r="H83" s="38"/>
      <c r="I83" s="39"/>
      <c r="J83" s="39"/>
      <c r="K83" s="231">
        <f t="shared" si="4"/>
        <v>0</v>
      </c>
      <c r="L83" s="396"/>
      <c r="M83" s="397"/>
      <c r="N83" s="398"/>
      <c r="O83" s="91" t="str">
        <f t="shared" si="3"/>
        <v/>
      </c>
      <c r="P83" s="22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7"/>
      <c r="B84" s="78">
        <f t="shared" si="19"/>
        <v>0.125</v>
      </c>
      <c r="C84" s="78">
        <f t="shared" si="20"/>
        <v>0.16666666666666666</v>
      </c>
      <c r="D84" s="37"/>
      <c r="E84" s="222"/>
      <c r="F84" s="399"/>
      <c r="G84" s="399"/>
      <c r="H84" s="38"/>
      <c r="I84" s="39"/>
      <c r="J84" s="39"/>
      <c r="K84" s="231">
        <f t="shared" si="4"/>
        <v>0</v>
      </c>
      <c r="L84" s="396"/>
      <c r="M84" s="397"/>
      <c r="N84" s="398"/>
      <c r="O84" s="91" t="str">
        <f t="shared" si="3"/>
        <v/>
      </c>
      <c r="P84" s="22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7"/>
      <c r="B85" s="78">
        <f t="shared" si="19"/>
        <v>0.16666666666666666</v>
      </c>
      <c r="C85" s="78">
        <f t="shared" si="20"/>
        <v>0.20833333333333331</v>
      </c>
      <c r="D85" s="37"/>
      <c r="E85" s="222"/>
      <c r="F85" s="399"/>
      <c r="G85" s="399"/>
      <c r="H85" s="38"/>
      <c r="I85" s="39"/>
      <c r="J85" s="39"/>
      <c r="K85" s="231">
        <f t="shared" si="4"/>
        <v>0</v>
      </c>
      <c r="L85" s="396"/>
      <c r="M85" s="397"/>
      <c r="N85" s="398"/>
      <c r="O85" s="91" t="str">
        <f t="shared" si="3"/>
        <v/>
      </c>
      <c r="P85" s="22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7"/>
      <c r="B86" s="78">
        <f t="shared" si="19"/>
        <v>0.20833333333333331</v>
      </c>
      <c r="C86" s="78">
        <f t="shared" si="20"/>
        <v>0.24999999999999997</v>
      </c>
      <c r="D86" s="37"/>
      <c r="E86" s="222"/>
      <c r="F86" s="399"/>
      <c r="G86" s="399"/>
      <c r="H86" s="38"/>
      <c r="I86" s="39"/>
      <c r="J86" s="39"/>
      <c r="K86" s="231">
        <f t="shared" si="4"/>
        <v>0</v>
      </c>
      <c r="L86" s="396"/>
      <c r="M86" s="397"/>
      <c r="N86" s="398"/>
      <c r="O86" s="91" t="str">
        <f t="shared" si="3"/>
        <v/>
      </c>
      <c r="P86" s="22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7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9"/>
      <c r="G87" s="399"/>
      <c r="H87" s="38"/>
      <c r="I87" s="39"/>
      <c r="J87" s="39"/>
      <c r="K87" s="231">
        <f t="shared" si="4"/>
        <v>0</v>
      </c>
      <c r="L87" s="396"/>
      <c r="M87" s="397"/>
      <c r="N87" s="398"/>
      <c r="O87" s="91" t="str">
        <f t="shared" si="3"/>
        <v/>
      </c>
      <c r="P87" s="22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7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94"/>
      <c r="G88" s="395"/>
      <c r="H88" s="38"/>
      <c r="I88" s="39"/>
      <c r="J88" s="39"/>
      <c r="K88" s="231">
        <f t="shared" si="4"/>
        <v>0</v>
      </c>
      <c r="L88" s="396"/>
      <c r="M88" s="397"/>
      <c r="N88" s="398"/>
      <c r="O88" s="91" t="str">
        <f t="shared" si="3"/>
        <v/>
      </c>
      <c r="P88" s="22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7"/>
      <c r="B89" s="78">
        <f t="shared" si="19"/>
        <v>0.33333333333333331</v>
      </c>
      <c r="C89" s="78">
        <f t="shared" si="20"/>
        <v>0.375</v>
      </c>
      <c r="D89" s="37"/>
      <c r="E89" s="143"/>
      <c r="F89" s="394"/>
      <c r="G89" s="395"/>
      <c r="H89" s="38"/>
      <c r="I89" s="39"/>
      <c r="J89" s="39"/>
      <c r="K89" s="231">
        <f t="shared" si="4"/>
        <v>0</v>
      </c>
      <c r="L89" s="396"/>
      <c r="M89" s="397"/>
      <c r="N89" s="398"/>
      <c r="O89" s="91" t="str">
        <f t="shared" si="3"/>
        <v/>
      </c>
      <c r="P89" s="22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7"/>
      <c r="B90" s="78">
        <f t="shared" si="19"/>
        <v>0.375</v>
      </c>
      <c r="C90" s="78">
        <f t="shared" si="20"/>
        <v>0.41666666666666669</v>
      </c>
      <c r="D90" s="37"/>
      <c r="E90" s="143"/>
      <c r="F90" s="399"/>
      <c r="G90" s="399"/>
      <c r="H90" s="38"/>
      <c r="I90" s="39"/>
      <c r="J90" s="39"/>
      <c r="K90" s="231">
        <f t="shared" si="4"/>
        <v>0</v>
      </c>
      <c r="L90" s="396"/>
      <c r="M90" s="397"/>
      <c r="N90" s="398"/>
      <c r="O90" s="91" t="str">
        <f t="shared" si="3"/>
        <v/>
      </c>
      <c r="P90" s="22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8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400"/>
      <c r="G91" s="400"/>
      <c r="H91" s="44"/>
      <c r="I91" s="45"/>
      <c r="J91" s="45"/>
      <c r="K91" s="85">
        <f t="shared" si="4"/>
        <v>0</v>
      </c>
      <c r="L91" s="401"/>
      <c r="M91" s="402"/>
      <c r="N91" s="403"/>
      <c r="O91" s="222" t="str">
        <f t="shared" si="3"/>
        <v/>
      </c>
      <c r="P91" s="22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404">
        <f>A41</f>
        <v>0</v>
      </c>
      <c r="B92" s="48"/>
      <c r="C92" s="48"/>
      <c r="D92" s="48"/>
      <c r="E92" s="49"/>
      <c r="F92" s="406"/>
      <c r="G92" s="406"/>
      <c r="H92" s="50"/>
      <c r="I92" s="51"/>
      <c r="J92" s="51"/>
      <c r="K92" s="52">
        <f t="shared" si="4"/>
        <v>0</v>
      </c>
      <c r="L92" s="407"/>
      <c r="M92" s="407"/>
      <c r="N92" s="407"/>
      <c r="O92" s="22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404"/>
      <c r="B93" s="53"/>
      <c r="C93" s="53"/>
      <c r="D93" s="53"/>
      <c r="E93" s="54"/>
      <c r="F93" s="408"/>
      <c r="G93" s="408"/>
      <c r="H93" s="38"/>
      <c r="I93" s="39"/>
      <c r="J93" s="39"/>
      <c r="K93" s="40">
        <f t="shared" si="4"/>
        <v>0</v>
      </c>
      <c r="L93" s="409"/>
      <c r="M93" s="409"/>
      <c r="N93" s="409"/>
      <c r="O93" s="22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404"/>
      <c r="B94" s="53"/>
      <c r="C94" s="53"/>
      <c r="D94" s="53"/>
      <c r="E94" s="54"/>
      <c r="F94" s="408"/>
      <c r="G94" s="408"/>
      <c r="H94" s="38"/>
      <c r="I94" s="39"/>
      <c r="J94" s="39"/>
      <c r="K94" s="40">
        <f t="shared" si="4"/>
        <v>0</v>
      </c>
      <c r="L94" s="409"/>
      <c r="M94" s="409"/>
      <c r="N94" s="409"/>
      <c r="O94" s="22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404"/>
      <c r="B95" s="53"/>
      <c r="C95" s="53"/>
      <c r="D95" s="53"/>
      <c r="E95" s="54"/>
      <c r="F95" s="408"/>
      <c r="G95" s="408"/>
      <c r="H95" s="38"/>
      <c r="I95" s="39"/>
      <c r="J95" s="39"/>
      <c r="K95" s="40">
        <f t="shared" si="4"/>
        <v>0</v>
      </c>
      <c r="L95" s="409"/>
      <c r="M95" s="409"/>
      <c r="N95" s="409"/>
      <c r="O95" s="22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404"/>
      <c r="B96" s="53"/>
      <c r="C96" s="53"/>
      <c r="D96" s="53"/>
      <c r="E96" s="54"/>
      <c r="F96" s="408"/>
      <c r="G96" s="408"/>
      <c r="H96" s="38"/>
      <c r="I96" s="39"/>
      <c r="J96" s="39"/>
      <c r="K96" s="40">
        <f t="shared" si="4"/>
        <v>0</v>
      </c>
      <c r="L96" s="409"/>
      <c r="M96" s="409"/>
      <c r="N96" s="409"/>
      <c r="O96" s="22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404"/>
      <c r="B97" s="53"/>
      <c r="C97" s="53"/>
      <c r="D97" s="53"/>
      <c r="E97" s="54"/>
      <c r="F97" s="408"/>
      <c r="G97" s="408"/>
      <c r="H97" s="38"/>
      <c r="I97" s="39"/>
      <c r="J97" s="39"/>
      <c r="K97" s="40">
        <f t="shared" si="4"/>
        <v>0</v>
      </c>
      <c r="L97" s="409"/>
      <c r="M97" s="409"/>
      <c r="N97" s="409"/>
      <c r="O97" s="22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404"/>
      <c r="B98" s="53"/>
      <c r="C98" s="53"/>
      <c r="D98" s="53"/>
      <c r="E98" s="54"/>
      <c r="F98" s="408"/>
      <c r="G98" s="408"/>
      <c r="H98" s="38"/>
      <c r="I98" s="39"/>
      <c r="J98" s="39"/>
      <c r="K98" s="40">
        <f t="shared" si="4"/>
        <v>0</v>
      </c>
      <c r="L98" s="409"/>
      <c r="M98" s="409"/>
      <c r="N98" s="409"/>
      <c r="O98" s="22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404"/>
      <c r="B99" s="53"/>
      <c r="C99" s="53"/>
      <c r="D99" s="53"/>
      <c r="E99" s="54"/>
      <c r="F99" s="408"/>
      <c r="G99" s="408"/>
      <c r="H99" s="38"/>
      <c r="I99" s="39"/>
      <c r="J99" s="39"/>
      <c r="K99" s="40">
        <f t="shared" si="4"/>
        <v>0</v>
      </c>
      <c r="L99" s="409"/>
      <c r="M99" s="409"/>
      <c r="N99" s="409"/>
      <c r="O99" s="22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404"/>
      <c r="B100" s="53"/>
      <c r="C100" s="53"/>
      <c r="D100" s="53"/>
      <c r="E100" s="54"/>
      <c r="F100" s="408"/>
      <c r="G100" s="408"/>
      <c r="H100" s="38"/>
      <c r="I100" s="39"/>
      <c r="J100" s="39"/>
      <c r="K100" s="40">
        <f t="shared" si="4"/>
        <v>0</v>
      </c>
      <c r="L100" s="409"/>
      <c r="M100" s="409"/>
      <c r="N100" s="409"/>
      <c r="O100" s="22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404"/>
      <c r="B101" s="53"/>
      <c r="C101" s="53"/>
      <c r="D101" s="53"/>
      <c r="E101" s="54"/>
      <c r="F101" s="408"/>
      <c r="G101" s="408"/>
      <c r="H101" s="55"/>
      <c r="I101" s="39"/>
      <c r="J101" s="39"/>
      <c r="K101" s="40">
        <f t="shared" si="4"/>
        <v>0</v>
      </c>
      <c r="L101" s="409"/>
      <c r="M101" s="409"/>
      <c r="N101" s="409"/>
      <c r="O101" s="22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405"/>
      <c r="B102" s="53"/>
      <c r="C102" s="53"/>
      <c r="D102" s="53"/>
      <c r="E102" s="54"/>
      <c r="F102" s="408"/>
      <c r="G102" s="408"/>
      <c r="H102" s="55"/>
      <c r="I102" s="39"/>
      <c r="J102" s="39"/>
      <c r="K102" s="40">
        <f t="shared" si="4"/>
        <v>0</v>
      </c>
      <c r="L102" s="409"/>
      <c r="M102" s="409"/>
      <c r="N102" s="409"/>
      <c r="O102" s="22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10">
        <f>A42</f>
        <v>0</v>
      </c>
      <c r="B103" s="53"/>
      <c r="C103" s="53"/>
      <c r="D103" s="53"/>
      <c r="E103" s="56"/>
      <c r="F103" s="411"/>
      <c r="G103" s="411"/>
      <c r="H103" s="57"/>
      <c r="I103" s="58"/>
      <c r="J103" s="58"/>
      <c r="K103" s="33">
        <f t="shared" si="4"/>
        <v>0</v>
      </c>
      <c r="L103" s="412"/>
      <c r="M103" s="412"/>
      <c r="N103" s="412"/>
      <c r="O103" s="22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404"/>
      <c r="B104" s="53"/>
      <c r="C104" s="53"/>
      <c r="D104" s="53"/>
      <c r="E104" s="59"/>
      <c r="F104" s="413"/>
      <c r="G104" s="413"/>
      <c r="H104" s="60"/>
      <c r="I104" s="61"/>
      <c r="J104" s="61"/>
      <c r="K104" s="40">
        <f t="shared" si="4"/>
        <v>0</v>
      </c>
      <c r="L104" s="414"/>
      <c r="M104" s="414"/>
      <c r="N104" s="414"/>
      <c r="O104" s="22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404"/>
      <c r="B105" s="53"/>
      <c r="C105" s="53"/>
      <c r="D105" s="53"/>
      <c r="E105" s="59"/>
      <c r="F105" s="413"/>
      <c r="G105" s="413"/>
      <c r="H105" s="60"/>
      <c r="I105" s="61"/>
      <c r="J105" s="61"/>
      <c r="K105" s="40">
        <f t="shared" si="4"/>
        <v>0</v>
      </c>
      <c r="L105" s="414"/>
      <c r="M105" s="414"/>
      <c r="N105" s="414"/>
      <c r="O105" s="22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404"/>
      <c r="B106" s="53"/>
      <c r="C106" s="53"/>
      <c r="D106" s="53"/>
      <c r="E106" s="59"/>
      <c r="F106" s="413"/>
      <c r="G106" s="413"/>
      <c r="H106" s="60"/>
      <c r="I106" s="61"/>
      <c r="J106" s="61"/>
      <c r="K106" s="40">
        <f t="shared" si="4"/>
        <v>0</v>
      </c>
      <c r="L106" s="414"/>
      <c r="M106" s="414"/>
      <c r="N106" s="414"/>
      <c r="O106" s="22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404"/>
      <c r="B107" s="53"/>
      <c r="C107" s="53"/>
      <c r="D107" s="53"/>
      <c r="E107" s="59"/>
      <c r="F107" s="413"/>
      <c r="G107" s="413"/>
      <c r="H107" s="60"/>
      <c r="I107" s="61"/>
      <c r="J107" s="61"/>
      <c r="K107" s="40">
        <f t="shared" si="4"/>
        <v>0</v>
      </c>
      <c r="L107" s="414"/>
      <c r="M107" s="414"/>
      <c r="N107" s="414"/>
      <c r="O107" s="22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404"/>
      <c r="B108" s="53"/>
      <c r="C108" s="53"/>
      <c r="D108" s="53"/>
      <c r="E108" s="59"/>
      <c r="F108" s="413"/>
      <c r="G108" s="413"/>
      <c r="H108" s="60"/>
      <c r="I108" s="61"/>
      <c r="J108" s="61"/>
      <c r="K108" s="40">
        <f t="shared" si="4"/>
        <v>0</v>
      </c>
      <c r="L108" s="414"/>
      <c r="M108" s="414"/>
      <c r="N108" s="414"/>
      <c r="O108" s="22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404"/>
      <c r="B109" s="53"/>
      <c r="C109" s="53"/>
      <c r="D109" s="53"/>
      <c r="E109" s="59"/>
      <c r="F109" s="413"/>
      <c r="G109" s="413"/>
      <c r="H109" s="60"/>
      <c r="I109" s="61"/>
      <c r="J109" s="61"/>
      <c r="K109" s="40">
        <f t="shared" si="4"/>
        <v>0</v>
      </c>
      <c r="L109" s="414"/>
      <c r="M109" s="414"/>
      <c r="N109" s="414"/>
      <c r="O109" s="22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404"/>
      <c r="B110" s="53"/>
      <c r="C110" s="53"/>
      <c r="D110" s="53"/>
      <c r="E110" s="59"/>
      <c r="F110" s="413"/>
      <c r="G110" s="413"/>
      <c r="H110" s="60"/>
      <c r="I110" s="61"/>
      <c r="J110" s="61"/>
      <c r="K110" s="40">
        <f t="shared" si="4"/>
        <v>0</v>
      </c>
      <c r="L110" s="414"/>
      <c r="M110" s="414"/>
      <c r="N110" s="414"/>
      <c r="O110" s="22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404"/>
      <c r="B111" s="53"/>
      <c r="C111" s="53"/>
      <c r="D111" s="53"/>
      <c r="E111" s="59"/>
      <c r="F111" s="413"/>
      <c r="G111" s="413"/>
      <c r="H111" s="60"/>
      <c r="I111" s="61"/>
      <c r="J111" s="61"/>
      <c r="K111" s="40">
        <f t="shared" si="4"/>
        <v>0</v>
      </c>
      <c r="L111" s="414"/>
      <c r="M111" s="414"/>
      <c r="N111" s="414"/>
      <c r="O111" s="22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404"/>
      <c r="B112" s="53"/>
      <c r="C112" s="53"/>
      <c r="D112" s="53"/>
      <c r="E112" s="59"/>
      <c r="F112" s="413"/>
      <c r="G112" s="413"/>
      <c r="H112" s="62"/>
      <c r="I112" s="61"/>
      <c r="J112" s="61"/>
      <c r="K112" s="40">
        <f>(J112-I112+(J112&lt;I112))*24*60</f>
        <v>0</v>
      </c>
      <c r="L112" s="414"/>
      <c r="M112" s="414"/>
      <c r="N112" s="414"/>
      <c r="O112" s="22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404"/>
      <c r="B113" s="53"/>
      <c r="C113" s="53"/>
      <c r="D113" s="53"/>
      <c r="E113" s="59"/>
      <c r="F113" s="413"/>
      <c r="G113" s="413"/>
      <c r="H113" s="62"/>
      <c r="I113" s="61"/>
      <c r="J113" s="61"/>
      <c r="K113" s="40">
        <f>(J113-I113+(J113&lt;I113))*24*60</f>
        <v>0</v>
      </c>
      <c r="L113" s="414"/>
      <c r="M113" s="414"/>
      <c r="N113" s="414"/>
      <c r="O113" s="22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10"/>
      <c r="S116" s="210"/>
      <c r="T116" s="210"/>
      <c r="U116" s="210"/>
    </row>
    <row r="117" spans="1:28" ht="15.75" thickBot="1">
      <c r="A117" s="258" t="s">
        <v>93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11"/>
      <c r="S117" s="211"/>
      <c r="T117" s="211"/>
      <c r="U117" s="211"/>
    </row>
    <row r="118" spans="1:28" ht="18.75" thickBot="1">
      <c r="A118" s="259" t="s">
        <v>70</v>
      </c>
      <c r="B118" s="260"/>
      <c r="C118" s="260"/>
      <c r="D118" s="260"/>
      <c r="E118" s="261"/>
      <c r="F118" s="415"/>
      <c r="G118" s="416"/>
      <c r="H118" s="417"/>
      <c r="I118" s="232" t="s">
        <v>56</v>
      </c>
      <c r="J118" s="95">
        <v>6000</v>
      </c>
      <c r="K118" s="233" t="s">
        <v>63</v>
      </c>
      <c r="L118" s="233">
        <v>720</v>
      </c>
      <c r="V118" s="63" t="s">
        <v>45</v>
      </c>
    </row>
    <row r="119" spans="1:28" ht="20.25" customHeight="1">
      <c r="A119" s="434" t="s">
        <v>8</v>
      </c>
      <c r="B119" s="434"/>
      <c r="C119" s="434"/>
      <c r="D119" s="434"/>
      <c r="E119" s="434"/>
      <c r="F119" s="434" t="s">
        <v>34</v>
      </c>
      <c r="G119" s="434"/>
      <c r="H119" s="434"/>
      <c r="I119" s="434" t="s">
        <v>9</v>
      </c>
      <c r="J119" s="434"/>
      <c r="K119" s="434" t="s">
        <v>16</v>
      </c>
      <c r="L119" s="434"/>
      <c r="M119" s="21"/>
      <c r="N119" s="283" t="s">
        <v>28</v>
      </c>
      <c r="O119" s="284"/>
      <c r="P119" s="284"/>
      <c r="Q119" s="284"/>
      <c r="R119" s="284"/>
      <c r="S119" s="284"/>
      <c r="T119" s="284"/>
      <c r="U119" s="284"/>
      <c r="V119" s="63" t="s">
        <v>47</v>
      </c>
      <c r="X119" s="22"/>
    </row>
    <row r="120" spans="1:28" ht="14.25">
      <c r="A120" s="435" t="s">
        <v>71</v>
      </c>
      <c r="B120" s="436"/>
      <c r="C120" s="436"/>
      <c r="D120" s="436"/>
      <c r="E120" s="436"/>
      <c r="F120" s="433"/>
      <c r="G120" s="433"/>
      <c r="H120" s="433"/>
      <c r="I120" s="432" t="s">
        <v>421</v>
      </c>
      <c r="J120" s="432" t="s">
        <v>421</v>
      </c>
      <c r="K120" s="433"/>
      <c r="L120" s="433"/>
      <c r="N120" s="275"/>
      <c r="O120" s="277" t="s">
        <v>29</v>
      </c>
      <c r="P120" s="278"/>
      <c r="Q120" s="278"/>
      <c r="R120" s="212"/>
      <c r="S120" s="212"/>
      <c r="T120" s="212"/>
      <c r="U120" s="212"/>
      <c r="V120" s="63" t="s">
        <v>46</v>
      </c>
      <c r="X120" s="23"/>
    </row>
    <row r="121" spans="1:28" ht="14.25">
      <c r="A121" s="435" t="s">
        <v>7</v>
      </c>
      <c r="B121" s="436"/>
      <c r="C121" s="436"/>
      <c r="D121" s="436"/>
      <c r="E121" s="442"/>
      <c r="F121" s="433"/>
      <c r="G121" s="433"/>
      <c r="H121" s="433"/>
      <c r="I121" s="432" t="s">
        <v>422</v>
      </c>
      <c r="J121" s="432" t="s">
        <v>422</v>
      </c>
      <c r="K121" s="433"/>
      <c r="L121" s="433"/>
      <c r="N121" s="276"/>
      <c r="O121" s="279"/>
      <c r="P121" s="280"/>
      <c r="Q121" s="280"/>
      <c r="R121" s="213"/>
      <c r="S121" s="213"/>
      <c r="T121" s="213"/>
      <c r="U121" s="213"/>
      <c r="V121" s="63" t="s">
        <v>52</v>
      </c>
      <c r="X121" s="23"/>
    </row>
    <row r="122" spans="1:28" ht="16.5" customHeight="1">
      <c r="A122" s="432" t="s">
        <v>55</v>
      </c>
      <c r="B122" s="432"/>
      <c r="C122" s="432"/>
      <c r="D122" s="432"/>
      <c r="E122" s="443"/>
      <c r="F122" s="433"/>
      <c r="G122" s="433"/>
      <c r="H122" s="433"/>
      <c r="I122" s="432" t="s">
        <v>423</v>
      </c>
      <c r="J122" s="432" t="s">
        <v>423</v>
      </c>
      <c r="K122" s="433"/>
      <c r="L122" s="433"/>
      <c r="N122" s="294"/>
      <c r="O122" s="277" t="s">
        <v>30</v>
      </c>
      <c r="P122" s="278"/>
      <c r="Q122" s="296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2"/>
      <c r="B123" s="432"/>
      <c r="C123" s="432"/>
      <c r="D123" s="432"/>
      <c r="E123" s="432"/>
      <c r="F123" s="433"/>
      <c r="G123" s="433"/>
      <c r="H123" s="433"/>
      <c r="I123" s="432" t="s">
        <v>424</v>
      </c>
      <c r="J123" s="432" t="s">
        <v>424</v>
      </c>
      <c r="K123" s="433"/>
      <c r="L123" s="433"/>
      <c r="N123" s="295"/>
      <c r="O123" s="297"/>
      <c r="P123" s="298"/>
      <c r="Q123" s="299"/>
      <c r="R123" s="218"/>
      <c r="S123" s="218"/>
      <c r="T123" s="218"/>
      <c r="U123" s="218"/>
      <c r="V123" s="63" t="s">
        <v>49</v>
      </c>
      <c r="X123" s="23"/>
    </row>
    <row r="124" spans="1:28" ht="14.25">
      <c r="A124" s="432"/>
      <c r="B124" s="432"/>
      <c r="C124" s="432"/>
      <c r="D124" s="432"/>
      <c r="E124" s="432"/>
      <c r="F124" s="433"/>
      <c r="G124" s="433"/>
      <c r="H124" s="433"/>
      <c r="I124" s="432" t="s">
        <v>425</v>
      </c>
      <c r="J124" s="432" t="s">
        <v>425</v>
      </c>
      <c r="K124" s="433"/>
      <c r="L124" s="433"/>
      <c r="N124" s="421"/>
      <c r="O124" s="421"/>
      <c r="P124" s="425"/>
      <c r="Q124" s="425"/>
      <c r="R124" s="225"/>
      <c r="S124" s="225"/>
      <c r="T124" s="225"/>
      <c r="U124" s="225"/>
      <c r="V124" s="63" t="s">
        <v>50</v>
      </c>
      <c r="X124" s="23"/>
    </row>
    <row r="125" spans="1:28" ht="14.45" customHeight="1">
      <c r="A125" s="432"/>
      <c r="B125" s="432"/>
      <c r="C125" s="432"/>
      <c r="D125" s="432"/>
      <c r="E125" s="432"/>
      <c r="F125" s="433"/>
      <c r="G125" s="433"/>
      <c r="H125" s="433"/>
      <c r="I125" s="432" t="s">
        <v>426</v>
      </c>
      <c r="J125" s="432" t="s">
        <v>426</v>
      </c>
      <c r="K125" s="440"/>
      <c r="L125" s="441"/>
      <c r="N125" s="224"/>
      <c r="O125" s="224"/>
      <c r="P125" s="225"/>
      <c r="Q125" s="225"/>
      <c r="R125" s="225"/>
      <c r="S125" s="225"/>
      <c r="T125" s="225"/>
      <c r="U125" s="225"/>
      <c r="V125" s="63"/>
      <c r="X125" s="23"/>
    </row>
    <row r="126" spans="1:28" ht="14.45" customHeight="1">
      <c r="A126" s="432"/>
      <c r="B126" s="432"/>
      <c r="C126" s="432"/>
      <c r="D126" s="432"/>
      <c r="E126" s="432"/>
      <c r="F126" s="433"/>
      <c r="G126" s="433"/>
      <c r="H126" s="433"/>
      <c r="I126" s="432"/>
      <c r="J126" s="432"/>
      <c r="K126" s="440"/>
      <c r="L126" s="441"/>
      <c r="N126" s="224"/>
      <c r="O126" s="224"/>
      <c r="P126" s="225"/>
      <c r="Q126" s="225"/>
      <c r="R126" s="225"/>
      <c r="S126" s="225"/>
      <c r="T126" s="225"/>
      <c r="U126" s="225"/>
      <c r="V126" s="63"/>
      <c r="X126" s="23"/>
    </row>
    <row r="127" spans="1:28" ht="14.45" customHeight="1">
      <c r="A127" s="432"/>
      <c r="B127" s="432"/>
      <c r="C127" s="432"/>
      <c r="D127" s="432"/>
      <c r="E127" s="432"/>
      <c r="F127" s="433"/>
      <c r="G127" s="433"/>
      <c r="H127" s="433"/>
      <c r="I127" s="432"/>
      <c r="J127" s="432"/>
      <c r="K127" s="440"/>
      <c r="L127" s="441"/>
      <c r="N127" s="224"/>
      <c r="O127" s="224"/>
      <c r="P127" s="225"/>
      <c r="Q127" s="225"/>
      <c r="R127" s="225"/>
      <c r="S127" s="225"/>
      <c r="T127" s="225"/>
      <c r="U127" s="225"/>
      <c r="V127" s="63"/>
      <c r="X127" s="23"/>
    </row>
    <row r="128" spans="1:28" ht="14.45" customHeight="1" thickBot="1">
      <c r="A128" s="432"/>
      <c r="B128" s="432"/>
      <c r="C128" s="432"/>
      <c r="D128" s="432"/>
      <c r="E128" s="432"/>
      <c r="F128" s="433"/>
      <c r="G128" s="433"/>
      <c r="H128" s="433"/>
      <c r="I128" s="432"/>
      <c r="J128" s="432"/>
      <c r="K128" s="440"/>
      <c r="L128" s="441"/>
      <c r="N128" s="224"/>
      <c r="O128" s="224"/>
      <c r="P128" s="225"/>
      <c r="Q128" s="225"/>
      <c r="R128" s="225"/>
      <c r="S128" s="225"/>
      <c r="T128" s="225"/>
      <c r="U128" s="225"/>
      <c r="V128" s="63"/>
      <c r="X128" s="23"/>
    </row>
    <row r="129" spans="1:24" ht="18.75" customHeight="1" thickBot="1">
      <c r="A129" s="304" t="s">
        <v>33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6"/>
      <c r="N129" s="290" t="s">
        <v>37</v>
      </c>
      <c r="O129" s="291"/>
      <c r="P129" s="291"/>
      <c r="Q129" s="291"/>
      <c r="R129" s="291"/>
      <c r="S129" s="291"/>
      <c r="T129" s="291"/>
      <c r="U129" s="292"/>
      <c r="V129" s="63" t="s">
        <v>51</v>
      </c>
      <c r="X129" s="23"/>
    </row>
    <row r="130" spans="1:24" ht="8.25" customHeight="1">
      <c r="A130" s="307" t="s">
        <v>40</v>
      </c>
      <c r="B130" s="307" t="s">
        <v>60</v>
      </c>
      <c r="C130" s="307" t="s">
        <v>61</v>
      </c>
      <c r="D130" s="307" t="s">
        <v>24</v>
      </c>
      <c r="E130" s="307" t="s">
        <v>62</v>
      </c>
      <c r="F130" s="307" t="s">
        <v>64</v>
      </c>
      <c r="G130" s="307" t="s">
        <v>59</v>
      </c>
      <c r="H130" s="307" t="s">
        <v>72</v>
      </c>
      <c r="I130" s="307" t="s">
        <v>66</v>
      </c>
      <c r="J130" s="307" t="s">
        <v>58</v>
      </c>
      <c r="K130" s="307" t="s">
        <v>35</v>
      </c>
      <c r="L130" s="307" t="s">
        <v>57</v>
      </c>
      <c r="N130" s="288" t="s">
        <v>42</v>
      </c>
      <c r="O130" s="288"/>
      <c r="P130" s="311" t="s">
        <v>43</v>
      </c>
      <c r="Q130" s="312"/>
      <c r="R130" s="312"/>
      <c r="S130" s="312"/>
      <c r="T130" s="312"/>
      <c r="U130" s="313"/>
      <c r="V130" s="288" t="s">
        <v>44</v>
      </c>
      <c r="X130" s="23"/>
    </row>
    <row r="131" spans="1:24" ht="12.75" customHeight="1">
      <c r="A131" s="308"/>
      <c r="B131" s="308"/>
      <c r="C131" s="308"/>
      <c r="D131" s="308"/>
      <c r="E131" s="308"/>
      <c r="F131" s="308"/>
      <c r="G131" s="308"/>
      <c r="H131" s="308"/>
      <c r="I131" s="308"/>
      <c r="J131" s="308"/>
      <c r="K131" s="308"/>
      <c r="L131" s="308"/>
      <c r="N131" s="288"/>
      <c r="O131" s="288"/>
      <c r="P131" s="314"/>
      <c r="Q131" s="315"/>
      <c r="R131" s="315"/>
      <c r="S131" s="315"/>
      <c r="T131" s="315"/>
      <c r="U131" s="316"/>
      <c r="V131" s="288"/>
      <c r="X131" s="23"/>
    </row>
    <row r="132" spans="1:24" ht="12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N132" s="288"/>
      <c r="O132" s="288"/>
      <c r="P132" s="314"/>
      <c r="Q132" s="315"/>
      <c r="R132" s="315"/>
      <c r="S132" s="315"/>
      <c r="T132" s="315"/>
      <c r="U132" s="316"/>
      <c r="V132" s="288"/>
      <c r="X132" s="23"/>
    </row>
    <row r="133" spans="1:24" ht="3.75" customHeight="1">
      <c r="A133" s="308"/>
      <c r="B133" s="308"/>
      <c r="C133" s="308"/>
      <c r="D133" s="308"/>
      <c r="E133" s="308"/>
      <c r="F133" s="308"/>
      <c r="G133" s="308"/>
      <c r="H133" s="308"/>
      <c r="I133" s="308"/>
      <c r="J133" s="308"/>
      <c r="K133" s="308"/>
      <c r="L133" s="308"/>
      <c r="N133" s="288"/>
      <c r="O133" s="288"/>
      <c r="P133" s="317"/>
      <c r="Q133" s="318"/>
      <c r="R133" s="318"/>
      <c r="S133" s="318"/>
      <c r="T133" s="318"/>
      <c r="U133" s="319"/>
      <c r="V133" s="288"/>
      <c r="X133" s="23"/>
    </row>
    <row r="134" spans="1:24" ht="45.75" customHeight="1" thickBot="1">
      <c r="A134" s="308"/>
      <c r="B134" s="308"/>
      <c r="C134" s="308"/>
      <c r="D134" s="310"/>
      <c r="E134" s="310"/>
      <c r="F134" s="310"/>
      <c r="G134" s="310"/>
      <c r="H134" s="310"/>
      <c r="I134" s="310"/>
      <c r="J134" s="310"/>
      <c r="K134" s="310"/>
      <c r="L134" s="308"/>
      <c r="M134" s="26"/>
      <c r="N134" s="289" t="s">
        <v>17</v>
      </c>
      <c r="O134" s="289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9"/>
      <c r="B135" s="309"/>
      <c r="C135" s="309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5" t="s">
        <v>18</v>
      </c>
      <c r="O135" s="21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7">
        <f>A152</f>
        <v>0</v>
      </c>
      <c r="B136" s="326"/>
      <c r="C136" s="326"/>
      <c r="D136" s="322">
        <f>(C136-B136+(C136&lt;B136))*24*60</f>
        <v>0</v>
      </c>
      <c r="E136" s="328"/>
      <c r="F136" s="330">
        <f>IF(E136=0,0,(F152/J118*60))</f>
        <v>0</v>
      </c>
      <c r="G136" s="320">
        <f>IF($K136=0,0,(K136*100)/(D136*$J$3/60))</f>
        <v>0</v>
      </c>
      <c r="H136" s="330">
        <f>P134+P141</f>
        <v>0</v>
      </c>
      <c r="I136" s="320">
        <f>D136-F136-P142</f>
        <v>0</v>
      </c>
      <c r="J136" s="322">
        <f>(D136-H136)/60*E136</f>
        <v>0</v>
      </c>
      <c r="K136" s="426">
        <f>F152</f>
        <v>0</v>
      </c>
      <c r="L136" s="66">
        <f>IF($K136=0,0,K136/J136)</f>
        <v>0</v>
      </c>
      <c r="N136" s="215" t="s">
        <v>19</v>
      </c>
      <c r="O136" s="21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19"/>
    </row>
    <row r="137" spans="1:24" ht="17.25" customHeight="1" thickBot="1">
      <c r="A137" s="309"/>
      <c r="B137" s="327"/>
      <c r="C137" s="327"/>
      <c r="D137" s="323"/>
      <c r="E137" s="329"/>
      <c r="F137" s="331"/>
      <c r="G137" s="321"/>
      <c r="H137" s="331"/>
      <c r="I137" s="321"/>
      <c r="J137" s="323"/>
      <c r="K137" s="325"/>
      <c r="L137" s="67">
        <f>K136-J136</f>
        <v>0</v>
      </c>
      <c r="N137" s="215" t="s">
        <v>20</v>
      </c>
      <c r="O137" s="21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19"/>
    </row>
    <row r="138" spans="1:24" ht="17.25" customHeight="1">
      <c r="A138" s="307">
        <f>A153</f>
        <v>0</v>
      </c>
      <c r="B138" s="326"/>
      <c r="C138" s="326"/>
      <c r="D138" s="322">
        <f>(C138-B138+(C138&lt;B138))*24*60</f>
        <v>0</v>
      </c>
      <c r="E138" s="328"/>
      <c r="F138" s="330">
        <f>IF(E138=0,0,(F153/J118*60))</f>
        <v>0</v>
      </c>
      <c r="G138" s="320">
        <f>IF($K138=0,0,(K138*100)/(D138*$J$3/60))</f>
        <v>0</v>
      </c>
      <c r="H138" s="330">
        <f>Q134+Q141</f>
        <v>0</v>
      </c>
      <c r="I138" s="320">
        <f>D138-F138-Q142</f>
        <v>0</v>
      </c>
      <c r="J138" s="322">
        <f>(D138-H138)/60*E138</f>
        <v>0</v>
      </c>
      <c r="K138" s="426">
        <f>F153</f>
        <v>0</v>
      </c>
      <c r="L138" s="68">
        <f>IF($K138=0,0,K138/J138)</f>
        <v>0</v>
      </c>
      <c r="N138" s="215" t="s">
        <v>27</v>
      </c>
      <c r="O138" s="21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19"/>
    </row>
    <row r="139" spans="1:24" ht="16.899999999999999" customHeight="1" thickBot="1">
      <c r="A139" s="309"/>
      <c r="B139" s="327"/>
      <c r="C139" s="327"/>
      <c r="D139" s="323"/>
      <c r="E139" s="329"/>
      <c r="F139" s="331"/>
      <c r="G139" s="321"/>
      <c r="H139" s="331"/>
      <c r="I139" s="321"/>
      <c r="J139" s="323"/>
      <c r="K139" s="427"/>
      <c r="L139" s="69">
        <f>K138-J138</f>
        <v>0</v>
      </c>
      <c r="N139" s="220" t="s">
        <v>21</v>
      </c>
      <c r="O139" s="22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19"/>
    </row>
    <row r="140" spans="1:24" ht="16.899999999999999" customHeight="1" collapsed="1">
      <c r="A140" s="307">
        <f>A154</f>
        <v>0</v>
      </c>
      <c r="B140" s="326"/>
      <c r="C140" s="326"/>
      <c r="D140" s="322">
        <f>(C140-B140+(C140&lt;B140))*24*60</f>
        <v>0</v>
      </c>
      <c r="E140" s="328"/>
      <c r="F140" s="330">
        <f>IF(E140=0,0,(F154/J118*60))</f>
        <v>0</v>
      </c>
      <c r="G140" s="320">
        <f>IF($K140=0,0,(K140*100)/(D140*$J$3/60))</f>
        <v>0</v>
      </c>
      <c r="H140" s="330">
        <f>R134+R141</f>
        <v>0</v>
      </c>
      <c r="I140" s="320">
        <f>D140-F140-R142</f>
        <v>0</v>
      </c>
      <c r="J140" s="322">
        <f>(D140-H140)/60*E140</f>
        <v>0</v>
      </c>
      <c r="K140" s="426">
        <f>F154</f>
        <v>0</v>
      </c>
      <c r="L140" s="66">
        <f>IF($K140=0,0,K140/J140)</f>
        <v>0</v>
      </c>
      <c r="N140" s="220" t="s">
        <v>39</v>
      </c>
      <c r="O140" s="22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19"/>
      <c r="X140" s="219"/>
    </row>
    <row r="141" spans="1:24" ht="16.899999999999999" customHeight="1" thickBot="1">
      <c r="A141" s="309"/>
      <c r="B141" s="327"/>
      <c r="C141" s="327"/>
      <c r="D141" s="323"/>
      <c r="E141" s="329"/>
      <c r="F141" s="331"/>
      <c r="G141" s="321"/>
      <c r="H141" s="331"/>
      <c r="I141" s="321"/>
      <c r="J141" s="323"/>
      <c r="K141" s="427"/>
      <c r="L141" s="69">
        <f>K140-J140</f>
        <v>0</v>
      </c>
      <c r="N141" s="332" t="s">
        <v>22</v>
      </c>
      <c r="O141" s="332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19"/>
      <c r="X141" s="219"/>
    </row>
    <row r="142" spans="1:24" ht="16.899999999999999" customHeight="1" collapsed="1">
      <c r="A142" s="308">
        <f>A155</f>
        <v>0</v>
      </c>
      <c r="B142" s="333"/>
      <c r="C142" s="333"/>
      <c r="D142" s="334">
        <f>(C142-B142+(C142&lt;B142))*24*60</f>
        <v>0</v>
      </c>
      <c r="E142" s="335"/>
      <c r="F142" s="336">
        <f>IF(E142=0,0,(F155/J118*60))</f>
        <v>0</v>
      </c>
      <c r="G142" s="320">
        <f>IF($K142=0,0,(K142*100)/(D142*$J$3/60))</f>
        <v>0</v>
      </c>
      <c r="H142" s="336">
        <f>S134+S141</f>
        <v>0</v>
      </c>
      <c r="I142" s="337">
        <f>D142-F142-S142</f>
        <v>0</v>
      </c>
      <c r="J142" s="334">
        <f>(D142-H142)/60*E142</f>
        <v>0</v>
      </c>
      <c r="K142" s="426">
        <f>F155</f>
        <v>0</v>
      </c>
      <c r="L142" s="66">
        <f>IF($K142=0,0,K142/J142)</f>
        <v>0</v>
      </c>
      <c r="N142" s="338" t="s">
        <v>15</v>
      </c>
      <c r="O142" s="338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19"/>
      <c r="X142" s="219"/>
    </row>
    <row r="143" spans="1:24" ht="16.899999999999999" customHeight="1" thickBot="1">
      <c r="A143" s="309"/>
      <c r="B143" s="327"/>
      <c r="C143" s="327"/>
      <c r="D143" s="323"/>
      <c r="E143" s="329"/>
      <c r="F143" s="331"/>
      <c r="G143" s="321"/>
      <c r="H143" s="331"/>
      <c r="I143" s="321"/>
      <c r="J143" s="323"/>
      <c r="K143" s="427"/>
      <c r="L143" s="69">
        <f>K142-J142</f>
        <v>0</v>
      </c>
      <c r="N143" s="338"/>
      <c r="O143" s="338"/>
      <c r="P143" s="71"/>
      <c r="Q143" s="71"/>
      <c r="R143" s="71"/>
      <c r="S143" s="71"/>
      <c r="T143" s="71"/>
      <c r="U143" s="71"/>
      <c r="V143" s="71"/>
      <c r="W143" s="219"/>
      <c r="X143" s="219"/>
    </row>
    <row r="144" spans="1:24" ht="16.899999999999999" customHeight="1">
      <c r="A144" s="307">
        <f>A156</f>
        <v>0</v>
      </c>
      <c r="B144" s="326"/>
      <c r="C144" s="326"/>
      <c r="D144" s="322">
        <f>(C144-B144+(C144&lt;B144))*24*60</f>
        <v>0</v>
      </c>
      <c r="E144" s="328"/>
      <c r="F144" s="330">
        <f>IF(E144=0,0,(F156/J118*60))</f>
        <v>0</v>
      </c>
      <c r="G144" s="320">
        <f>IF($K144=0,0,(K144*100)/(D144*$J$3/60))</f>
        <v>0</v>
      </c>
      <c r="H144" s="330">
        <f>T134+T141</f>
        <v>0</v>
      </c>
      <c r="I144" s="320">
        <f>D144-F144-T142</f>
        <v>0</v>
      </c>
      <c r="J144" s="322">
        <f>(D144-H144)/60*E144</f>
        <v>0</v>
      </c>
      <c r="K144" s="426">
        <f>F156</f>
        <v>0</v>
      </c>
      <c r="L144" s="66">
        <f>IF($K144=0,0,K144/J144)</f>
        <v>0</v>
      </c>
      <c r="V144" s="219"/>
      <c r="W144" s="219"/>
      <c r="X144" s="219"/>
    </row>
    <row r="145" spans="1:27" ht="16.899999999999999" customHeight="1" thickBot="1">
      <c r="A145" s="309"/>
      <c r="B145" s="327"/>
      <c r="C145" s="327"/>
      <c r="D145" s="323"/>
      <c r="E145" s="329"/>
      <c r="F145" s="331"/>
      <c r="G145" s="321"/>
      <c r="H145" s="331"/>
      <c r="I145" s="321"/>
      <c r="J145" s="323"/>
      <c r="K145" s="427"/>
      <c r="L145" s="69">
        <f>K144-J144</f>
        <v>0</v>
      </c>
      <c r="V145" s="219"/>
      <c r="W145" s="219"/>
      <c r="X145" s="219"/>
    </row>
    <row r="146" spans="1:27" ht="16.899999999999999" customHeight="1">
      <c r="A146" s="307">
        <f>A157</f>
        <v>0</v>
      </c>
      <c r="B146" s="326"/>
      <c r="C146" s="326"/>
      <c r="D146" s="322">
        <f>(C146-B146+(C146&lt;B146))*24*60</f>
        <v>0</v>
      </c>
      <c r="E146" s="328"/>
      <c r="F146" s="330">
        <f>IF(E146=0,0,(F157/J118*60))</f>
        <v>0</v>
      </c>
      <c r="G146" s="320">
        <f>IF($K146=0,0,(K146*100)/(D146*$J$3/60))</f>
        <v>0</v>
      </c>
      <c r="H146" s="330">
        <f>U134+U141</f>
        <v>0</v>
      </c>
      <c r="I146" s="320">
        <f>D146-F146-U142</f>
        <v>0</v>
      </c>
      <c r="J146" s="322">
        <f>(D146-H146)/60*E146</f>
        <v>0</v>
      </c>
      <c r="K146" s="426">
        <f>F157</f>
        <v>0</v>
      </c>
      <c r="L146" s="66">
        <f>IF($K146=0,0,K146/J146)</f>
        <v>0</v>
      </c>
      <c r="V146" s="219"/>
      <c r="W146" s="219"/>
      <c r="X146" s="219"/>
    </row>
    <row r="147" spans="1:27" ht="16.899999999999999" customHeight="1" thickBot="1">
      <c r="A147" s="309"/>
      <c r="B147" s="327"/>
      <c r="C147" s="327"/>
      <c r="D147" s="323"/>
      <c r="E147" s="329"/>
      <c r="F147" s="331"/>
      <c r="G147" s="321"/>
      <c r="H147" s="331"/>
      <c r="I147" s="321"/>
      <c r="J147" s="334"/>
      <c r="K147" s="428"/>
      <c r="L147" s="163">
        <f>K146-J146</f>
        <v>0</v>
      </c>
      <c r="V147" s="219"/>
      <c r="W147" s="219"/>
      <c r="X147" s="219"/>
    </row>
    <row r="148" spans="1:27" s="25" customFormat="1" ht="17.25" customHeight="1">
      <c r="A148" s="356" t="s">
        <v>36</v>
      </c>
      <c r="B148" s="356"/>
      <c r="C148" s="356"/>
      <c r="D148" s="356"/>
      <c r="E148" s="356"/>
      <c r="F148" s="356"/>
      <c r="G148" s="356"/>
      <c r="H148" s="356"/>
      <c r="I148" s="357"/>
      <c r="J148" s="214" t="s">
        <v>90</v>
      </c>
      <c r="K148" s="168" t="s">
        <v>91</v>
      </c>
      <c r="L148" s="354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19"/>
      <c r="W148" s="24"/>
      <c r="X148" s="24"/>
    </row>
    <row r="149" spans="1:27" ht="17.25" customHeight="1" thickBot="1">
      <c r="A149" s="358"/>
      <c r="B149" s="358"/>
      <c r="C149" s="358"/>
      <c r="D149" s="358"/>
      <c r="E149" s="358"/>
      <c r="F149" s="358"/>
      <c r="G149" s="358"/>
      <c r="H149" s="358"/>
      <c r="I149" s="359"/>
      <c r="J149" s="166">
        <f>J136+J138+J140+J142+J144+J146</f>
        <v>0</v>
      </c>
      <c r="K149" s="168">
        <f>K136+K138+K140+K142+K144+K146</f>
        <v>0</v>
      </c>
      <c r="L149" s="355"/>
      <c r="M149" s="219"/>
      <c r="V149" s="219"/>
      <c r="W149" s="219"/>
      <c r="X149" s="219"/>
    </row>
    <row r="150" spans="1:27" ht="17.25" customHeight="1">
      <c r="A150" s="340" t="s">
        <v>11</v>
      </c>
      <c r="B150" s="341"/>
      <c r="C150" s="341"/>
      <c r="D150" s="341"/>
      <c r="E150" s="342"/>
      <c r="F150" s="307" t="s">
        <v>86</v>
      </c>
      <c r="G150" s="307" t="s">
        <v>88</v>
      </c>
      <c r="H150" s="346"/>
      <c r="I150" s="72"/>
      <c r="J150" s="164"/>
      <c r="K150" s="165"/>
      <c r="L150" s="348" t="s">
        <v>65</v>
      </c>
      <c r="M150" s="350"/>
      <c r="V150" s="219"/>
      <c r="W150" s="27"/>
      <c r="X150" s="27"/>
    </row>
    <row r="151" spans="1:27" ht="17.25" customHeight="1" thickBot="1">
      <c r="A151" s="343"/>
      <c r="B151" s="344"/>
      <c r="C151" s="344"/>
      <c r="D151" s="344"/>
      <c r="E151" s="345"/>
      <c r="F151" s="310"/>
      <c r="G151" s="310"/>
      <c r="H151" s="347"/>
      <c r="I151" s="73"/>
      <c r="J151" s="74"/>
      <c r="K151" s="75"/>
      <c r="L151" s="349"/>
      <c r="M151" s="350"/>
      <c r="V151" s="219"/>
      <c r="W151" s="27"/>
      <c r="X151" s="27"/>
    </row>
    <row r="152" spans="1:27" ht="15.75" thickBot="1">
      <c r="A152" s="429"/>
      <c r="B152" s="430"/>
      <c r="C152" s="430"/>
      <c r="D152" s="430"/>
      <c r="E152" s="431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19"/>
      <c r="W152" s="219"/>
      <c r="X152" s="219"/>
    </row>
    <row r="153" spans="1:27" ht="13.5" customHeight="1" thickBot="1">
      <c r="A153" s="351"/>
      <c r="B153" s="352"/>
      <c r="C153" s="352"/>
      <c r="D153" s="352"/>
      <c r="E153" s="353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19"/>
      <c r="W153" s="219"/>
      <c r="X153" s="219"/>
    </row>
    <row r="154" spans="1:27" ht="13.5" customHeight="1" thickBot="1">
      <c r="A154" s="351"/>
      <c r="B154" s="352"/>
      <c r="C154" s="352"/>
      <c r="D154" s="352"/>
      <c r="E154" s="353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19"/>
      <c r="W154" s="219"/>
      <c r="X154" s="219"/>
    </row>
    <row r="155" spans="1:27" ht="13.5" customHeight="1" thickBot="1">
      <c r="A155" s="351"/>
      <c r="B155" s="352"/>
      <c r="C155" s="352"/>
      <c r="D155" s="352"/>
      <c r="E155" s="353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19"/>
      <c r="W155" s="219"/>
      <c r="X155" s="219"/>
    </row>
    <row r="156" spans="1:27" ht="13.5" customHeight="1" thickBot="1">
      <c r="A156" s="351"/>
      <c r="B156" s="352"/>
      <c r="C156" s="352"/>
      <c r="D156" s="352"/>
      <c r="E156" s="353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19"/>
      <c r="W156" s="219"/>
      <c r="X156" s="219"/>
    </row>
    <row r="157" spans="1:27" ht="13.5" customHeight="1" thickBot="1">
      <c r="A157" s="360"/>
      <c r="B157" s="361"/>
      <c r="C157" s="361"/>
      <c r="D157" s="361"/>
      <c r="E157" s="362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19"/>
      <c r="W157" s="219"/>
      <c r="X157" s="219"/>
    </row>
    <row r="158" spans="1:27" ht="13.5" thickBot="1">
      <c r="A158" s="363" t="s">
        <v>87</v>
      </c>
      <c r="B158" s="364"/>
      <c r="C158" s="364"/>
      <c r="D158" s="364"/>
      <c r="E158" s="364"/>
      <c r="F158" s="365"/>
      <c r="G158" s="365"/>
      <c r="H158" s="365"/>
      <c r="I158" s="365"/>
      <c r="J158" s="366"/>
      <c r="K158" s="76">
        <f>SUM(K152:K157)</f>
        <v>0</v>
      </c>
      <c r="L158" s="76">
        <f>SUM(L153+L153)</f>
        <v>0</v>
      </c>
      <c r="M158" s="29"/>
      <c r="V158" s="219"/>
    </row>
    <row r="159" spans="1:27" ht="12.75" customHeight="1" thickBot="1"/>
    <row r="160" spans="1:27" ht="12.75" customHeight="1" thickBot="1">
      <c r="A160" s="367" t="s">
        <v>11</v>
      </c>
      <c r="B160" s="367" t="s">
        <v>68</v>
      </c>
      <c r="C160" s="369"/>
      <c r="D160" s="371" t="s">
        <v>67</v>
      </c>
      <c r="E160" s="369" t="s">
        <v>1</v>
      </c>
      <c r="F160" s="374" t="s">
        <v>6</v>
      </c>
      <c r="G160" s="375"/>
      <c r="H160" s="371" t="s">
        <v>5</v>
      </c>
      <c r="I160" s="379" t="s">
        <v>12</v>
      </c>
      <c r="J160" s="380"/>
      <c r="K160" s="371" t="s">
        <v>38</v>
      </c>
      <c r="L160" s="367" t="s">
        <v>0</v>
      </c>
      <c r="M160" s="374"/>
      <c r="N160" s="375"/>
      <c r="O160" s="371" t="s">
        <v>4</v>
      </c>
      <c r="P160" s="371" t="s">
        <v>2</v>
      </c>
      <c r="Q160" s="371" t="s">
        <v>3</v>
      </c>
      <c r="S160" s="383" t="s">
        <v>26</v>
      </c>
      <c r="T160" s="384"/>
      <c r="U160" s="384"/>
      <c r="V160" s="384"/>
      <c r="W160" s="384"/>
      <c r="X160" s="384"/>
      <c r="Y160" s="384"/>
      <c r="Z160" s="384"/>
      <c r="AA160" s="385"/>
    </row>
    <row r="161" spans="1:28" s="21" customFormat="1" ht="25.5" customHeight="1" thickBot="1">
      <c r="A161" s="368"/>
      <c r="B161" s="368"/>
      <c r="C161" s="370"/>
      <c r="D161" s="372"/>
      <c r="E161" s="373"/>
      <c r="F161" s="376"/>
      <c r="G161" s="377"/>
      <c r="H161" s="378"/>
      <c r="I161" s="81" t="s">
        <v>13</v>
      </c>
      <c r="J161" s="82" t="s">
        <v>14</v>
      </c>
      <c r="K161" s="372"/>
      <c r="L161" s="368"/>
      <c r="M161" s="381"/>
      <c r="N161" s="382"/>
      <c r="O161" s="372"/>
      <c r="P161" s="372"/>
      <c r="Q161" s="372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6">
        <f>A152</f>
        <v>0</v>
      </c>
      <c r="B162" s="77">
        <f>B136</f>
        <v>0</v>
      </c>
      <c r="C162" s="77">
        <f>B162+1/24</f>
        <v>4.1666666666666664E-2</v>
      </c>
      <c r="D162" s="30"/>
      <c r="E162" s="221"/>
      <c r="F162" s="389"/>
      <c r="G162" s="390"/>
      <c r="H162" s="31"/>
      <c r="I162" s="32"/>
      <c r="J162" s="32"/>
      <c r="K162" s="83">
        <f>(J162-I162+(J162&lt;I162))*24*60</f>
        <v>0</v>
      </c>
      <c r="L162" s="391"/>
      <c r="M162" s="392"/>
      <c r="N162" s="393"/>
      <c r="O162" s="90" t="str">
        <f t="shared" ref="O162:O206" si="26">IF(H162=$V$5,$F$122,"")</f>
        <v/>
      </c>
      <c r="P162" s="22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7"/>
      <c r="B163" s="78">
        <f>C162</f>
        <v>4.1666666666666664E-2</v>
      </c>
      <c r="C163" s="78">
        <f>B163+1/24</f>
        <v>8.3333333333333329E-2</v>
      </c>
      <c r="D163" s="37"/>
      <c r="E163" s="222"/>
      <c r="F163" s="394"/>
      <c r="G163" s="395"/>
      <c r="H163" s="38"/>
      <c r="I163" s="39"/>
      <c r="J163" s="39"/>
      <c r="K163" s="231">
        <f t="shared" ref="K163:K226" si="27">(J163-I163+(J163&lt;I163))*24*60</f>
        <v>0</v>
      </c>
      <c r="L163" s="396"/>
      <c r="M163" s="397"/>
      <c r="N163" s="398"/>
      <c r="O163" s="91" t="str">
        <f t="shared" si="26"/>
        <v/>
      </c>
      <c r="P163" s="22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7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22"/>
      <c r="F164" s="399"/>
      <c r="G164" s="399"/>
      <c r="H164" s="38"/>
      <c r="I164" s="39"/>
      <c r="J164" s="39"/>
      <c r="K164" s="231">
        <f t="shared" si="27"/>
        <v>0</v>
      </c>
      <c r="L164" s="396"/>
      <c r="M164" s="397"/>
      <c r="N164" s="398"/>
      <c r="O164" s="91" t="str">
        <f t="shared" si="26"/>
        <v/>
      </c>
      <c r="P164" s="22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7"/>
      <c r="B165" s="78">
        <f t="shared" si="36"/>
        <v>0.125</v>
      </c>
      <c r="C165" s="78">
        <f t="shared" si="37"/>
        <v>0.16666666666666666</v>
      </c>
      <c r="D165" s="37"/>
      <c r="E165" s="222"/>
      <c r="F165" s="399"/>
      <c r="G165" s="399"/>
      <c r="H165" s="38"/>
      <c r="I165" s="39"/>
      <c r="J165" s="39"/>
      <c r="K165" s="231">
        <f t="shared" si="27"/>
        <v>0</v>
      </c>
      <c r="L165" s="396"/>
      <c r="M165" s="397"/>
      <c r="N165" s="398"/>
      <c r="O165" s="91" t="str">
        <f t="shared" si="26"/>
        <v/>
      </c>
      <c r="P165" s="22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7"/>
      <c r="B166" s="78">
        <f t="shared" si="36"/>
        <v>0.16666666666666666</v>
      </c>
      <c r="C166" s="78">
        <f t="shared" si="37"/>
        <v>0.20833333333333331</v>
      </c>
      <c r="D166" s="37"/>
      <c r="E166" s="222"/>
      <c r="F166" s="399"/>
      <c r="G166" s="399"/>
      <c r="H166" s="38"/>
      <c r="I166" s="39"/>
      <c r="J166" s="39"/>
      <c r="K166" s="231">
        <f t="shared" si="27"/>
        <v>0</v>
      </c>
      <c r="L166" s="396"/>
      <c r="M166" s="397"/>
      <c r="N166" s="398"/>
      <c r="O166" s="91" t="str">
        <f t="shared" si="26"/>
        <v/>
      </c>
      <c r="P166" s="22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7"/>
      <c r="B167" s="78">
        <f t="shared" si="36"/>
        <v>0.20833333333333331</v>
      </c>
      <c r="C167" s="78">
        <f t="shared" si="37"/>
        <v>0.24999999999999997</v>
      </c>
      <c r="D167" s="37"/>
      <c r="E167" s="222"/>
      <c r="F167" s="399"/>
      <c r="G167" s="399"/>
      <c r="H167" s="38"/>
      <c r="I167" s="39"/>
      <c r="J167" s="39"/>
      <c r="K167" s="231">
        <f t="shared" si="27"/>
        <v>0</v>
      </c>
      <c r="L167" s="396"/>
      <c r="M167" s="397"/>
      <c r="N167" s="398"/>
      <c r="O167" s="91" t="str">
        <f t="shared" si="26"/>
        <v/>
      </c>
      <c r="P167" s="22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7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9"/>
      <c r="G168" s="399"/>
      <c r="H168" s="38"/>
      <c r="I168" s="39"/>
      <c r="J168" s="39"/>
      <c r="K168" s="231">
        <f t="shared" si="27"/>
        <v>0</v>
      </c>
      <c r="L168" s="396"/>
      <c r="M168" s="397"/>
      <c r="N168" s="398"/>
      <c r="O168" s="91" t="str">
        <f t="shared" si="26"/>
        <v/>
      </c>
      <c r="P168" s="22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7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94"/>
      <c r="G169" s="395"/>
      <c r="H169" s="38"/>
      <c r="I169" s="39"/>
      <c r="J169" s="39"/>
      <c r="K169" s="231">
        <f t="shared" si="27"/>
        <v>0</v>
      </c>
      <c r="L169" s="396"/>
      <c r="M169" s="397"/>
      <c r="N169" s="398"/>
      <c r="O169" s="91" t="str">
        <f t="shared" si="26"/>
        <v/>
      </c>
      <c r="P169" s="22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7"/>
      <c r="B170" s="78">
        <f t="shared" si="36"/>
        <v>0.33333333333333331</v>
      </c>
      <c r="C170" s="78">
        <f t="shared" si="37"/>
        <v>0.375</v>
      </c>
      <c r="D170" s="37"/>
      <c r="E170" s="143"/>
      <c r="F170" s="394"/>
      <c r="G170" s="395"/>
      <c r="H170" s="38"/>
      <c r="I170" s="39"/>
      <c r="J170" s="39"/>
      <c r="K170" s="231">
        <f t="shared" si="27"/>
        <v>0</v>
      </c>
      <c r="L170" s="396"/>
      <c r="M170" s="397"/>
      <c r="N170" s="398"/>
      <c r="O170" s="91" t="str">
        <f t="shared" si="26"/>
        <v/>
      </c>
      <c r="P170" s="22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7"/>
      <c r="B171" s="78">
        <f t="shared" si="36"/>
        <v>0.375</v>
      </c>
      <c r="C171" s="78">
        <f t="shared" si="37"/>
        <v>0.41666666666666669</v>
      </c>
      <c r="D171" s="37"/>
      <c r="E171" s="143"/>
      <c r="F171" s="399"/>
      <c r="G171" s="399"/>
      <c r="H171" s="38"/>
      <c r="I171" s="39"/>
      <c r="J171" s="39"/>
      <c r="K171" s="231">
        <f t="shared" si="27"/>
        <v>0</v>
      </c>
      <c r="L171" s="396"/>
      <c r="M171" s="397"/>
      <c r="N171" s="398"/>
      <c r="O171" s="91" t="str">
        <f t="shared" si="26"/>
        <v/>
      </c>
      <c r="P171" s="22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7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9"/>
      <c r="G172" s="399"/>
      <c r="H172" s="38"/>
      <c r="I172" s="39"/>
      <c r="J172" s="39"/>
      <c r="K172" s="231">
        <f t="shared" si="27"/>
        <v>0</v>
      </c>
      <c r="L172" s="396"/>
      <c r="M172" s="397"/>
      <c r="N172" s="398"/>
      <c r="O172" s="91" t="str">
        <f t="shared" si="26"/>
        <v/>
      </c>
      <c r="P172" s="22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8"/>
      <c r="B173" s="79">
        <f t="shared" si="36"/>
        <v>0.45833333333333337</v>
      </c>
      <c r="C173" s="80">
        <f t="shared" si="37"/>
        <v>0.5</v>
      </c>
      <c r="D173" s="144"/>
      <c r="E173" s="144"/>
      <c r="F173" s="400"/>
      <c r="G173" s="400"/>
      <c r="H173" s="38"/>
      <c r="I173" s="45"/>
      <c r="J173" s="45"/>
      <c r="K173" s="85">
        <f t="shared" si="27"/>
        <v>0</v>
      </c>
      <c r="L173" s="401"/>
      <c r="M173" s="402"/>
      <c r="N173" s="403"/>
      <c r="O173" s="94" t="str">
        <f t="shared" si="26"/>
        <v/>
      </c>
      <c r="P173" s="22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6">
        <f>A153</f>
        <v>0</v>
      </c>
      <c r="B174" s="77">
        <f>B138</f>
        <v>0</v>
      </c>
      <c r="C174" s="77">
        <f>B174+1/24</f>
        <v>4.1666666666666664E-2</v>
      </c>
      <c r="D174" s="30"/>
      <c r="E174" s="221"/>
      <c r="F174" s="389"/>
      <c r="G174" s="390"/>
      <c r="H174" s="31"/>
      <c r="I174" s="32"/>
      <c r="J174" s="32"/>
      <c r="K174" s="83">
        <f t="shared" si="27"/>
        <v>0</v>
      </c>
      <c r="L174" s="391"/>
      <c r="M174" s="392"/>
      <c r="N174" s="393"/>
      <c r="O174" s="90" t="str">
        <f t="shared" si="26"/>
        <v/>
      </c>
      <c r="P174" s="22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7"/>
      <c r="B175" s="78">
        <f>C174</f>
        <v>4.1666666666666664E-2</v>
      </c>
      <c r="C175" s="78">
        <f>B175+1/24</f>
        <v>8.3333333333333329E-2</v>
      </c>
      <c r="D175" s="37"/>
      <c r="E175" s="222"/>
      <c r="F175" s="394"/>
      <c r="G175" s="395"/>
      <c r="H175" s="38"/>
      <c r="I175" s="39"/>
      <c r="J175" s="39"/>
      <c r="K175" s="231">
        <f t="shared" si="27"/>
        <v>0</v>
      </c>
      <c r="L175" s="396"/>
      <c r="M175" s="397"/>
      <c r="N175" s="398"/>
      <c r="O175" s="91" t="str">
        <f t="shared" si="26"/>
        <v/>
      </c>
      <c r="P175" s="22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7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22"/>
      <c r="F176" s="399"/>
      <c r="G176" s="399"/>
      <c r="H176" s="38"/>
      <c r="I176" s="39"/>
      <c r="J176" s="39"/>
      <c r="K176" s="231">
        <f t="shared" si="27"/>
        <v>0</v>
      </c>
      <c r="L176" s="396"/>
      <c r="M176" s="397"/>
      <c r="N176" s="398"/>
      <c r="O176" s="91" t="str">
        <f t="shared" si="26"/>
        <v/>
      </c>
      <c r="P176" s="22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7"/>
      <c r="B177" s="78">
        <f t="shared" si="38"/>
        <v>0.125</v>
      </c>
      <c r="C177" s="78">
        <f t="shared" si="39"/>
        <v>0.16666666666666666</v>
      </c>
      <c r="D177" s="37"/>
      <c r="E177" s="222"/>
      <c r="F177" s="399"/>
      <c r="G177" s="399"/>
      <c r="H177" s="38"/>
      <c r="I177" s="39"/>
      <c r="J177" s="39"/>
      <c r="K177" s="231">
        <f t="shared" si="27"/>
        <v>0</v>
      </c>
      <c r="L177" s="396"/>
      <c r="M177" s="397"/>
      <c r="N177" s="398"/>
      <c r="O177" s="91" t="str">
        <f t="shared" si="26"/>
        <v/>
      </c>
      <c r="P177" s="22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7"/>
      <c r="B178" s="78">
        <f t="shared" si="38"/>
        <v>0.16666666666666666</v>
      </c>
      <c r="C178" s="78">
        <f t="shared" si="39"/>
        <v>0.20833333333333331</v>
      </c>
      <c r="D178" s="37"/>
      <c r="E178" s="222"/>
      <c r="F178" s="399"/>
      <c r="G178" s="399"/>
      <c r="H178" s="38"/>
      <c r="I178" s="39"/>
      <c r="J178" s="39"/>
      <c r="K178" s="231">
        <f t="shared" si="27"/>
        <v>0</v>
      </c>
      <c r="L178" s="396"/>
      <c r="M178" s="397"/>
      <c r="N178" s="398"/>
      <c r="O178" s="91" t="str">
        <f t="shared" si="26"/>
        <v/>
      </c>
      <c r="P178" s="22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7"/>
      <c r="B179" s="78">
        <f t="shared" si="38"/>
        <v>0.20833333333333331</v>
      </c>
      <c r="C179" s="78">
        <f t="shared" si="39"/>
        <v>0.24999999999999997</v>
      </c>
      <c r="D179" s="37"/>
      <c r="E179" s="222"/>
      <c r="F179" s="399"/>
      <c r="G179" s="399"/>
      <c r="H179" s="38"/>
      <c r="I179" s="39"/>
      <c r="J179" s="39"/>
      <c r="K179" s="231">
        <f t="shared" si="27"/>
        <v>0</v>
      </c>
      <c r="L179" s="396"/>
      <c r="M179" s="397"/>
      <c r="N179" s="398"/>
      <c r="O179" s="91" t="str">
        <f t="shared" si="26"/>
        <v/>
      </c>
      <c r="P179" s="22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7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9"/>
      <c r="G180" s="399"/>
      <c r="H180" s="38"/>
      <c r="I180" s="39"/>
      <c r="J180" s="39"/>
      <c r="K180" s="231">
        <f t="shared" si="27"/>
        <v>0</v>
      </c>
      <c r="L180" s="396"/>
      <c r="M180" s="397"/>
      <c r="N180" s="398"/>
      <c r="O180" s="91" t="str">
        <f t="shared" si="26"/>
        <v/>
      </c>
      <c r="P180" s="22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7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94"/>
      <c r="G181" s="395"/>
      <c r="H181" s="38"/>
      <c r="I181" s="39"/>
      <c r="J181" s="39"/>
      <c r="K181" s="231">
        <f t="shared" si="27"/>
        <v>0</v>
      </c>
      <c r="L181" s="396"/>
      <c r="M181" s="397"/>
      <c r="N181" s="398"/>
      <c r="O181" s="91" t="str">
        <f t="shared" si="26"/>
        <v/>
      </c>
      <c r="P181" s="22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7"/>
      <c r="B182" s="78">
        <f t="shared" si="38"/>
        <v>0.33333333333333331</v>
      </c>
      <c r="C182" s="78">
        <f t="shared" si="39"/>
        <v>0.375</v>
      </c>
      <c r="D182" s="37"/>
      <c r="E182" s="143"/>
      <c r="F182" s="394"/>
      <c r="G182" s="395"/>
      <c r="H182" s="38"/>
      <c r="I182" s="39"/>
      <c r="J182" s="39"/>
      <c r="K182" s="231">
        <f t="shared" si="27"/>
        <v>0</v>
      </c>
      <c r="L182" s="396"/>
      <c r="M182" s="397"/>
      <c r="N182" s="398"/>
      <c r="O182" s="91" t="str">
        <f t="shared" si="26"/>
        <v/>
      </c>
      <c r="P182" s="22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7"/>
      <c r="B183" s="78">
        <f t="shared" si="38"/>
        <v>0.375</v>
      </c>
      <c r="C183" s="78">
        <f t="shared" si="39"/>
        <v>0.41666666666666669</v>
      </c>
      <c r="D183" s="37"/>
      <c r="E183" s="143"/>
      <c r="F183" s="399"/>
      <c r="G183" s="399"/>
      <c r="H183" s="38"/>
      <c r="I183" s="39"/>
      <c r="J183" s="39"/>
      <c r="K183" s="231">
        <f t="shared" si="27"/>
        <v>0</v>
      </c>
      <c r="L183" s="396"/>
      <c r="M183" s="397"/>
      <c r="N183" s="398"/>
      <c r="O183" s="91" t="str">
        <f t="shared" si="26"/>
        <v/>
      </c>
      <c r="P183" s="22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8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400"/>
      <c r="G184" s="400"/>
      <c r="H184" s="44"/>
      <c r="I184" s="45"/>
      <c r="J184" s="45"/>
      <c r="K184" s="85">
        <f t="shared" si="27"/>
        <v>0</v>
      </c>
      <c r="L184" s="401"/>
      <c r="M184" s="402"/>
      <c r="N184" s="403"/>
      <c r="O184" s="94" t="str">
        <f t="shared" si="26"/>
        <v/>
      </c>
      <c r="P184" s="22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6">
        <f>A154</f>
        <v>0</v>
      </c>
      <c r="B185" s="77">
        <f>B140</f>
        <v>0</v>
      </c>
      <c r="C185" s="77">
        <f>B185+1/24</f>
        <v>4.1666666666666664E-2</v>
      </c>
      <c r="D185" s="30"/>
      <c r="E185" s="221"/>
      <c r="F185" s="389"/>
      <c r="G185" s="390"/>
      <c r="H185" s="31"/>
      <c r="I185" s="32"/>
      <c r="J185" s="32"/>
      <c r="K185" s="83">
        <f t="shared" si="27"/>
        <v>0</v>
      </c>
      <c r="L185" s="391"/>
      <c r="M185" s="392"/>
      <c r="N185" s="393"/>
      <c r="O185" s="90" t="str">
        <f t="shared" si="26"/>
        <v/>
      </c>
      <c r="P185" s="22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7"/>
      <c r="B186" s="78">
        <f>C185</f>
        <v>4.1666666666666664E-2</v>
      </c>
      <c r="C186" s="78">
        <f>B186+1/24</f>
        <v>8.3333333333333329E-2</v>
      </c>
      <c r="D186" s="37"/>
      <c r="E186" s="222"/>
      <c r="F186" s="394"/>
      <c r="G186" s="395"/>
      <c r="H186" s="38"/>
      <c r="I186" s="39"/>
      <c r="J186" s="39"/>
      <c r="K186" s="231">
        <f t="shared" si="27"/>
        <v>0</v>
      </c>
      <c r="L186" s="396"/>
      <c r="M186" s="397"/>
      <c r="N186" s="398"/>
      <c r="O186" s="91" t="str">
        <f t="shared" si="26"/>
        <v/>
      </c>
      <c r="P186" s="22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7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22"/>
      <c r="F187" s="399"/>
      <c r="G187" s="399"/>
      <c r="H187" s="38"/>
      <c r="I187" s="39"/>
      <c r="J187" s="39"/>
      <c r="K187" s="231">
        <f t="shared" si="27"/>
        <v>0</v>
      </c>
      <c r="L187" s="396"/>
      <c r="M187" s="397"/>
      <c r="N187" s="398"/>
      <c r="O187" s="91" t="str">
        <f t="shared" si="26"/>
        <v/>
      </c>
      <c r="P187" s="22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7"/>
      <c r="B188" s="78">
        <f t="shared" si="40"/>
        <v>0.125</v>
      </c>
      <c r="C188" s="78">
        <f t="shared" si="41"/>
        <v>0.16666666666666666</v>
      </c>
      <c r="D188" s="37"/>
      <c r="E188" s="222"/>
      <c r="F188" s="399"/>
      <c r="G188" s="399"/>
      <c r="H188" s="38"/>
      <c r="I188" s="39"/>
      <c r="J188" s="39"/>
      <c r="K188" s="231">
        <f t="shared" si="27"/>
        <v>0</v>
      </c>
      <c r="L188" s="396"/>
      <c r="M188" s="397"/>
      <c r="N188" s="398"/>
      <c r="O188" s="91" t="str">
        <f t="shared" si="26"/>
        <v/>
      </c>
      <c r="P188" s="22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7"/>
      <c r="B189" s="78">
        <f t="shared" si="40"/>
        <v>0.16666666666666666</v>
      </c>
      <c r="C189" s="78">
        <f t="shared" si="41"/>
        <v>0.20833333333333331</v>
      </c>
      <c r="D189" s="37"/>
      <c r="E189" s="222"/>
      <c r="F189" s="399"/>
      <c r="G189" s="399"/>
      <c r="H189" s="38"/>
      <c r="I189" s="39"/>
      <c r="J189" s="39"/>
      <c r="K189" s="231">
        <f t="shared" si="27"/>
        <v>0</v>
      </c>
      <c r="L189" s="396"/>
      <c r="M189" s="397"/>
      <c r="N189" s="398"/>
      <c r="O189" s="91" t="str">
        <f t="shared" si="26"/>
        <v/>
      </c>
      <c r="P189" s="22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7"/>
      <c r="B190" s="78">
        <f t="shared" si="40"/>
        <v>0.20833333333333331</v>
      </c>
      <c r="C190" s="78">
        <f t="shared" si="41"/>
        <v>0.24999999999999997</v>
      </c>
      <c r="D190" s="37"/>
      <c r="E190" s="222"/>
      <c r="F190" s="399"/>
      <c r="G190" s="399"/>
      <c r="H190" s="38"/>
      <c r="I190" s="39"/>
      <c r="J190" s="39"/>
      <c r="K190" s="231">
        <f t="shared" si="27"/>
        <v>0</v>
      </c>
      <c r="L190" s="396"/>
      <c r="M190" s="397"/>
      <c r="N190" s="398"/>
      <c r="O190" s="91" t="str">
        <f t="shared" si="26"/>
        <v/>
      </c>
      <c r="P190" s="22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7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9"/>
      <c r="G191" s="399"/>
      <c r="H191" s="38"/>
      <c r="I191" s="39"/>
      <c r="J191" s="39"/>
      <c r="K191" s="231">
        <f t="shared" si="27"/>
        <v>0</v>
      </c>
      <c r="L191" s="396"/>
      <c r="M191" s="397"/>
      <c r="N191" s="398"/>
      <c r="O191" s="91" t="str">
        <f t="shared" si="26"/>
        <v/>
      </c>
      <c r="P191" s="22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7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94"/>
      <c r="G192" s="395"/>
      <c r="H192" s="38"/>
      <c r="I192" s="39"/>
      <c r="J192" s="39"/>
      <c r="K192" s="231">
        <f t="shared" si="27"/>
        <v>0</v>
      </c>
      <c r="L192" s="396"/>
      <c r="M192" s="397"/>
      <c r="N192" s="398"/>
      <c r="O192" s="91" t="str">
        <f t="shared" si="26"/>
        <v/>
      </c>
      <c r="P192" s="22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7"/>
      <c r="B193" s="78">
        <f t="shared" si="40"/>
        <v>0.33333333333333331</v>
      </c>
      <c r="C193" s="78">
        <f t="shared" si="41"/>
        <v>0.375</v>
      </c>
      <c r="D193" s="37"/>
      <c r="E193" s="143"/>
      <c r="F193" s="394"/>
      <c r="G193" s="395"/>
      <c r="H193" s="38"/>
      <c r="I193" s="39"/>
      <c r="J193" s="39"/>
      <c r="K193" s="231">
        <f t="shared" si="27"/>
        <v>0</v>
      </c>
      <c r="L193" s="396"/>
      <c r="M193" s="397"/>
      <c r="N193" s="398"/>
      <c r="O193" s="91" t="str">
        <f t="shared" si="26"/>
        <v/>
      </c>
      <c r="P193" s="22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7"/>
      <c r="B194" s="78">
        <f t="shared" si="40"/>
        <v>0.375</v>
      </c>
      <c r="C194" s="78">
        <f t="shared" si="41"/>
        <v>0.41666666666666669</v>
      </c>
      <c r="D194" s="37"/>
      <c r="E194" s="143"/>
      <c r="F194" s="399"/>
      <c r="G194" s="399"/>
      <c r="H194" s="38"/>
      <c r="I194" s="39"/>
      <c r="J194" s="39"/>
      <c r="K194" s="231">
        <f t="shared" si="27"/>
        <v>0</v>
      </c>
      <c r="L194" s="396"/>
      <c r="M194" s="397"/>
      <c r="N194" s="398"/>
      <c r="O194" s="91" t="str">
        <f t="shared" si="26"/>
        <v/>
      </c>
      <c r="P194" s="22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8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400"/>
      <c r="G195" s="400"/>
      <c r="H195" s="44"/>
      <c r="I195" s="45"/>
      <c r="J195" s="45"/>
      <c r="K195" s="85">
        <f t="shared" si="27"/>
        <v>0</v>
      </c>
      <c r="L195" s="401"/>
      <c r="M195" s="402"/>
      <c r="N195" s="403"/>
      <c r="O195" s="94" t="str">
        <f t="shared" si="26"/>
        <v/>
      </c>
      <c r="P195" s="22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6">
        <f>A155</f>
        <v>0</v>
      </c>
      <c r="B196" s="77">
        <f>B142</f>
        <v>0</v>
      </c>
      <c r="C196" s="77">
        <f>B196+1/24</f>
        <v>4.1666666666666664E-2</v>
      </c>
      <c r="D196" s="30"/>
      <c r="E196" s="221"/>
      <c r="F196" s="389"/>
      <c r="G196" s="390"/>
      <c r="H196" s="31"/>
      <c r="I196" s="32"/>
      <c r="J196" s="32"/>
      <c r="K196" s="83">
        <f t="shared" si="27"/>
        <v>0</v>
      </c>
      <c r="L196" s="391"/>
      <c r="M196" s="392"/>
      <c r="N196" s="393"/>
      <c r="O196" s="90" t="str">
        <f t="shared" si="26"/>
        <v/>
      </c>
      <c r="P196" s="22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7"/>
      <c r="B197" s="78">
        <f>C196</f>
        <v>4.1666666666666664E-2</v>
      </c>
      <c r="C197" s="78">
        <f>B197+1/24</f>
        <v>8.3333333333333329E-2</v>
      </c>
      <c r="D197" s="37"/>
      <c r="E197" s="222"/>
      <c r="F197" s="394"/>
      <c r="G197" s="395"/>
      <c r="H197" s="38"/>
      <c r="I197" s="39"/>
      <c r="J197" s="39"/>
      <c r="K197" s="231">
        <f t="shared" si="27"/>
        <v>0</v>
      </c>
      <c r="L197" s="396"/>
      <c r="M197" s="397"/>
      <c r="N197" s="398"/>
      <c r="O197" s="91" t="str">
        <f t="shared" si="26"/>
        <v/>
      </c>
      <c r="P197" s="22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7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22"/>
      <c r="F198" s="399"/>
      <c r="G198" s="399"/>
      <c r="H198" s="38"/>
      <c r="I198" s="39"/>
      <c r="J198" s="39"/>
      <c r="K198" s="231">
        <f t="shared" si="27"/>
        <v>0</v>
      </c>
      <c r="L198" s="396"/>
      <c r="M198" s="397"/>
      <c r="N198" s="398"/>
      <c r="O198" s="91" t="str">
        <f t="shared" si="26"/>
        <v/>
      </c>
      <c r="P198" s="22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7"/>
      <c r="B199" s="78">
        <f t="shared" si="42"/>
        <v>0.125</v>
      </c>
      <c r="C199" s="78">
        <f t="shared" si="43"/>
        <v>0.16666666666666666</v>
      </c>
      <c r="D199" s="37"/>
      <c r="E199" s="222"/>
      <c r="F199" s="399"/>
      <c r="G199" s="399"/>
      <c r="H199" s="38"/>
      <c r="I199" s="39"/>
      <c r="J199" s="39"/>
      <c r="K199" s="231">
        <f t="shared" si="27"/>
        <v>0</v>
      </c>
      <c r="L199" s="396"/>
      <c r="M199" s="397"/>
      <c r="N199" s="398"/>
      <c r="O199" s="91" t="str">
        <f t="shared" si="26"/>
        <v/>
      </c>
      <c r="P199" s="22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7"/>
      <c r="B200" s="78">
        <f t="shared" si="42"/>
        <v>0.16666666666666666</v>
      </c>
      <c r="C200" s="78">
        <f t="shared" si="43"/>
        <v>0.20833333333333331</v>
      </c>
      <c r="D200" s="37"/>
      <c r="E200" s="222"/>
      <c r="F200" s="399"/>
      <c r="G200" s="399"/>
      <c r="H200" s="38"/>
      <c r="I200" s="39"/>
      <c r="J200" s="39"/>
      <c r="K200" s="231">
        <f t="shared" si="27"/>
        <v>0</v>
      </c>
      <c r="L200" s="396"/>
      <c r="M200" s="397"/>
      <c r="N200" s="398"/>
      <c r="O200" s="91" t="str">
        <f t="shared" si="26"/>
        <v/>
      </c>
      <c r="P200" s="22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7"/>
      <c r="B201" s="78">
        <f t="shared" si="42"/>
        <v>0.20833333333333331</v>
      </c>
      <c r="C201" s="78">
        <f t="shared" si="43"/>
        <v>0.24999999999999997</v>
      </c>
      <c r="D201" s="37"/>
      <c r="E201" s="222"/>
      <c r="F201" s="399"/>
      <c r="G201" s="399"/>
      <c r="H201" s="38"/>
      <c r="I201" s="39"/>
      <c r="J201" s="39"/>
      <c r="K201" s="231">
        <f t="shared" si="27"/>
        <v>0</v>
      </c>
      <c r="L201" s="396"/>
      <c r="M201" s="397"/>
      <c r="N201" s="398"/>
      <c r="O201" s="91" t="str">
        <f t="shared" si="26"/>
        <v/>
      </c>
      <c r="P201" s="22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7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9"/>
      <c r="G202" s="399"/>
      <c r="H202" s="38"/>
      <c r="I202" s="39"/>
      <c r="J202" s="39"/>
      <c r="K202" s="231">
        <f t="shared" si="27"/>
        <v>0</v>
      </c>
      <c r="L202" s="396"/>
      <c r="M202" s="397"/>
      <c r="N202" s="398"/>
      <c r="O202" s="91" t="str">
        <f t="shared" si="26"/>
        <v/>
      </c>
      <c r="P202" s="22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7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94"/>
      <c r="G203" s="395"/>
      <c r="H203" s="38"/>
      <c r="I203" s="39"/>
      <c r="J203" s="39"/>
      <c r="K203" s="231">
        <f t="shared" si="27"/>
        <v>0</v>
      </c>
      <c r="L203" s="396"/>
      <c r="M203" s="397"/>
      <c r="N203" s="398"/>
      <c r="O203" s="91" t="str">
        <f t="shared" si="26"/>
        <v/>
      </c>
      <c r="P203" s="22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7"/>
      <c r="B204" s="78">
        <f t="shared" si="42"/>
        <v>0.33333333333333331</v>
      </c>
      <c r="C204" s="78">
        <f t="shared" si="43"/>
        <v>0.375</v>
      </c>
      <c r="D204" s="37"/>
      <c r="E204" s="143"/>
      <c r="F204" s="394"/>
      <c r="G204" s="395"/>
      <c r="H204" s="38"/>
      <c r="I204" s="39"/>
      <c r="J204" s="39"/>
      <c r="K204" s="231">
        <f t="shared" si="27"/>
        <v>0</v>
      </c>
      <c r="L204" s="396"/>
      <c r="M204" s="397"/>
      <c r="N204" s="398"/>
      <c r="O204" s="91" t="str">
        <f t="shared" si="26"/>
        <v/>
      </c>
      <c r="P204" s="22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7"/>
      <c r="B205" s="78">
        <f t="shared" si="42"/>
        <v>0.375</v>
      </c>
      <c r="C205" s="78">
        <f t="shared" si="43"/>
        <v>0.41666666666666669</v>
      </c>
      <c r="D205" s="37"/>
      <c r="E205" s="143"/>
      <c r="F205" s="399"/>
      <c r="G205" s="399"/>
      <c r="H205" s="38"/>
      <c r="I205" s="39"/>
      <c r="J205" s="39"/>
      <c r="K205" s="231">
        <f t="shared" si="27"/>
        <v>0</v>
      </c>
      <c r="L205" s="396"/>
      <c r="M205" s="397"/>
      <c r="N205" s="398"/>
      <c r="O205" s="91" t="str">
        <f t="shared" si="26"/>
        <v/>
      </c>
      <c r="P205" s="22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8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400"/>
      <c r="G206" s="400"/>
      <c r="H206" s="44"/>
      <c r="I206" s="45"/>
      <c r="J206" s="45"/>
      <c r="K206" s="85">
        <f t="shared" si="27"/>
        <v>0</v>
      </c>
      <c r="L206" s="401"/>
      <c r="M206" s="402"/>
      <c r="N206" s="403"/>
      <c r="O206" s="223" t="str">
        <f t="shared" si="26"/>
        <v/>
      </c>
      <c r="P206" s="22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404">
        <f>A156</f>
        <v>0</v>
      </c>
      <c r="B207" s="48"/>
      <c r="C207" s="48"/>
      <c r="D207" s="48"/>
      <c r="E207" s="49"/>
      <c r="F207" s="406"/>
      <c r="G207" s="406"/>
      <c r="H207" s="50"/>
      <c r="I207" s="51"/>
      <c r="J207" s="51"/>
      <c r="K207" s="52">
        <f t="shared" si="27"/>
        <v>0</v>
      </c>
      <c r="L207" s="407"/>
      <c r="M207" s="407"/>
      <c r="N207" s="407"/>
      <c r="O207" s="22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404"/>
      <c r="B208" s="53"/>
      <c r="C208" s="53"/>
      <c r="D208" s="53"/>
      <c r="E208" s="54"/>
      <c r="F208" s="408"/>
      <c r="G208" s="408"/>
      <c r="H208" s="38"/>
      <c r="I208" s="39"/>
      <c r="J208" s="39"/>
      <c r="K208" s="40">
        <f t="shared" si="27"/>
        <v>0</v>
      </c>
      <c r="L208" s="409"/>
      <c r="M208" s="409"/>
      <c r="N208" s="409"/>
      <c r="O208" s="22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404"/>
      <c r="B209" s="53"/>
      <c r="C209" s="53"/>
      <c r="D209" s="53"/>
      <c r="E209" s="54"/>
      <c r="F209" s="408"/>
      <c r="G209" s="408"/>
      <c r="H209" s="38"/>
      <c r="I209" s="39"/>
      <c r="J209" s="39"/>
      <c r="K209" s="40">
        <f t="shared" si="27"/>
        <v>0</v>
      </c>
      <c r="L209" s="409"/>
      <c r="M209" s="409"/>
      <c r="N209" s="409"/>
      <c r="O209" s="22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404"/>
      <c r="B210" s="53"/>
      <c r="C210" s="53"/>
      <c r="D210" s="53"/>
      <c r="E210" s="54"/>
      <c r="F210" s="408"/>
      <c r="G210" s="408"/>
      <c r="H210" s="38"/>
      <c r="I210" s="39"/>
      <c r="J210" s="39"/>
      <c r="K210" s="40">
        <f t="shared" si="27"/>
        <v>0</v>
      </c>
      <c r="L210" s="409"/>
      <c r="M210" s="409"/>
      <c r="N210" s="409"/>
      <c r="O210" s="22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404"/>
      <c r="B211" s="53"/>
      <c r="C211" s="53"/>
      <c r="D211" s="53"/>
      <c r="E211" s="54"/>
      <c r="F211" s="408"/>
      <c r="G211" s="408"/>
      <c r="H211" s="38"/>
      <c r="I211" s="39"/>
      <c r="J211" s="39"/>
      <c r="K211" s="40">
        <f t="shared" si="27"/>
        <v>0</v>
      </c>
      <c r="L211" s="409"/>
      <c r="M211" s="409"/>
      <c r="N211" s="409"/>
      <c r="O211" s="22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404"/>
      <c r="B212" s="53"/>
      <c r="C212" s="53"/>
      <c r="D212" s="53"/>
      <c r="E212" s="54"/>
      <c r="F212" s="408"/>
      <c r="G212" s="408"/>
      <c r="H212" s="38"/>
      <c r="I212" s="39"/>
      <c r="J212" s="39"/>
      <c r="K212" s="40">
        <f t="shared" si="27"/>
        <v>0</v>
      </c>
      <c r="L212" s="409"/>
      <c r="M212" s="409"/>
      <c r="N212" s="409"/>
      <c r="O212" s="22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404"/>
      <c r="B213" s="53"/>
      <c r="C213" s="53"/>
      <c r="D213" s="53"/>
      <c r="E213" s="54"/>
      <c r="F213" s="408"/>
      <c r="G213" s="408"/>
      <c r="H213" s="38"/>
      <c r="I213" s="39"/>
      <c r="J213" s="39"/>
      <c r="K213" s="40">
        <f t="shared" si="27"/>
        <v>0</v>
      </c>
      <c r="L213" s="409"/>
      <c r="M213" s="409"/>
      <c r="N213" s="409"/>
      <c r="O213" s="22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404"/>
      <c r="B214" s="53"/>
      <c r="C214" s="53"/>
      <c r="D214" s="53"/>
      <c r="E214" s="54"/>
      <c r="F214" s="408"/>
      <c r="G214" s="408"/>
      <c r="H214" s="38"/>
      <c r="I214" s="39"/>
      <c r="J214" s="39"/>
      <c r="K214" s="40">
        <f t="shared" si="27"/>
        <v>0</v>
      </c>
      <c r="L214" s="409"/>
      <c r="M214" s="409"/>
      <c r="N214" s="409"/>
      <c r="O214" s="22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404"/>
      <c r="B215" s="53"/>
      <c r="C215" s="53"/>
      <c r="D215" s="53"/>
      <c r="E215" s="54"/>
      <c r="F215" s="408"/>
      <c r="G215" s="408"/>
      <c r="H215" s="38"/>
      <c r="I215" s="39"/>
      <c r="J215" s="39"/>
      <c r="K215" s="40">
        <f t="shared" si="27"/>
        <v>0</v>
      </c>
      <c r="L215" s="409"/>
      <c r="M215" s="409"/>
      <c r="N215" s="409"/>
      <c r="O215" s="22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404"/>
      <c r="B216" s="53"/>
      <c r="C216" s="53"/>
      <c r="D216" s="53"/>
      <c r="E216" s="54"/>
      <c r="F216" s="408"/>
      <c r="G216" s="408"/>
      <c r="H216" s="55"/>
      <c r="I216" s="39"/>
      <c r="J216" s="39"/>
      <c r="K216" s="40">
        <f t="shared" si="27"/>
        <v>0</v>
      </c>
      <c r="L216" s="409"/>
      <c r="M216" s="409"/>
      <c r="N216" s="409"/>
      <c r="O216" s="22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405"/>
      <c r="B217" s="53"/>
      <c r="C217" s="53"/>
      <c r="D217" s="53"/>
      <c r="E217" s="54"/>
      <c r="F217" s="408"/>
      <c r="G217" s="408"/>
      <c r="H217" s="55"/>
      <c r="I217" s="39"/>
      <c r="J217" s="39"/>
      <c r="K217" s="40">
        <f t="shared" si="27"/>
        <v>0</v>
      </c>
      <c r="L217" s="409"/>
      <c r="M217" s="409"/>
      <c r="N217" s="409"/>
      <c r="O217" s="22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10">
        <f>A157</f>
        <v>0</v>
      </c>
      <c r="B218" s="53"/>
      <c r="C218" s="53"/>
      <c r="D218" s="53"/>
      <c r="E218" s="56"/>
      <c r="F218" s="411"/>
      <c r="G218" s="411"/>
      <c r="H218" s="57"/>
      <c r="I218" s="58"/>
      <c r="J218" s="58"/>
      <c r="K218" s="33">
        <f t="shared" si="27"/>
        <v>0</v>
      </c>
      <c r="L218" s="412"/>
      <c r="M218" s="412"/>
      <c r="N218" s="412"/>
      <c r="O218" s="22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404"/>
      <c r="B219" s="53"/>
      <c r="C219" s="53"/>
      <c r="D219" s="53"/>
      <c r="E219" s="59"/>
      <c r="F219" s="413"/>
      <c r="G219" s="413"/>
      <c r="H219" s="60"/>
      <c r="I219" s="61"/>
      <c r="J219" s="61"/>
      <c r="K219" s="40">
        <f t="shared" si="27"/>
        <v>0</v>
      </c>
      <c r="L219" s="414"/>
      <c r="M219" s="414"/>
      <c r="N219" s="414"/>
      <c r="O219" s="22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404"/>
      <c r="B220" s="53"/>
      <c r="C220" s="53"/>
      <c r="D220" s="53"/>
      <c r="E220" s="59"/>
      <c r="F220" s="413"/>
      <c r="G220" s="413"/>
      <c r="H220" s="60"/>
      <c r="I220" s="61"/>
      <c r="J220" s="61"/>
      <c r="K220" s="40">
        <f t="shared" si="27"/>
        <v>0</v>
      </c>
      <c r="L220" s="414"/>
      <c r="M220" s="414"/>
      <c r="N220" s="414"/>
      <c r="O220" s="22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404"/>
      <c r="B221" s="53"/>
      <c r="C221" s="53"/>
      <c r="D221" s="53"/>
      <c r="E221" s="59"/>
      <c r="F221" s="413"/>
      <c r="G221" s="413"/>
      <c r="H221" s="60"/>
      <c r="I221" s="61"/>
      <c r="J221" s="61"/>
      <c r="K221" s="40">
        <f t="shared" si="27"/>
        <v>0</v>
      </c>
      <c r="L221" s="414"/>
      <c r="M221" s="414"/>
      <c r="N221" s="414"/>
      <c r="O221" s="22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404"/>
      <c r="B222" s="53"/>
      <c r="C222" s="53"/>
      <c r="D222" s="53"/>
      <c r="E222" s="59"/>
      <c r="F222" s="413"/>
      <c r="G222" s="413"/>
      <c r="H222" s="60"/>
      <c r="I222" s="61"/>
      <c r="J222" s="61"/>
      <c r="K222" s="40">
        <f t="shared" si="27"/>
        <v>0</v>
      </c>
      <c r="L222" s="414"/>
      <c r="M222" s="414"/>
      <c r="N222" s="414"/>
      <c r="O222" s="22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404"/>
      <c r="B223" s="53"/>
      <c r="C223" s="53"/>
      <c r="D223" s="53"/>
      <c r="E223" s="59"/>
      <c r="F223" s="413"/>
      <c r="G223" s="413"/>
      <c r="H223" s="60"/>
      <c r="I223" s="61"/>
      <c r="J223" s="61"/>
      <c r="K223" s="40">
        <f t="shared" si="27"/>
        <v>0</v>
      </c>
      <c r="L223" s="414"/>
      <c r="M223" s="414"/>
      <c r="N223" s="414"/>
      <c r="O223" s="22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404"/>
      <c r="B224" s="53"/>
      <c r="C224" s="53"/>
      <c r="D224" s="53"/>
      <c r="E224" s="59"/>
      <c r="F224" s="413"/>
      <c r="G224" s="413"/>
      <c r="H224" s="60"/>
      <c r="I224" s="61"/>
      <c r="J224" s="61"/>
      <c r="K224" s="40">
        <f t="shared" si="27"/>
        <v>0</v>
      </c>
      <c r="L224" s="414"/>
      <c r="M224" s="414"/>
      <c r="N224" s="414"/>
      <c r="O224" s="22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404"/>
      <c r="B225" s="53"/>
      <c r="C225" s="53"/>
      <c r="D225" s="53"/>
      <c r="E225" s="59"/>
      <c r="F225" s="413"/>
      <c r="G225" s="413"/>
      <c r="H225" s="60"/>
      <c r="I225" s="61"/>
      <c r="J225" s="61"/>
      <c r="K225" s="40">
        <f t="shared" si="27"/>
        <v>0</v>
      </c>
      <c r="L225" s="414"/>
      <c r="M225" s="414"/>
      <c r="N225" s="414"/>
      <c r="O225" s="22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404"/>
      <c r="B226" s="53"/>
      <c r="C226" s="53"/>
      <c r="D226" s="53"/>
      <c r="E226" s="59"/>
      <c r="F226" s="413"/>
      <c r="G226" s="413"/>
      <c r="H226" s="60"/>
      <c r="I226" s="61"/>
      <c r="J226" s="61"/>
      <c r="K226" s="40">
        <f t="shared" si="27"/>
        <v>0</v>
      </c>
      <c r="L226" s="414"/>
      <c r="M226" s="414"/>
      <c r="N226" s="414"/>
      <c r="O226" s="22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404"/>
      <c r="B227" s="53"/>
      <c r="C227" s="53"/>
      <c r="D227" s="53"/>
      <c r="E227" s="59"/>
      <c r="F227" s="413"/>
      <c r="G227" s="413"/>
      <c r="H227" s="62"/>
      <c r="I227" s="61"/>
      <c r="J227" s="61"/>
      <c r="K227" s="40">
        <f>(J227-I227+(J227&lt;I227))*24*60</f>
        <v>0</v>
      </c>
      <c r="L227" s="414"/>
      <c r="M227" s="414"/>
      <c r="N227" s="414"/>
      <c r="O227" s="22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404"/>
      <c r="B228" s="53"/>
      <c r="C228" s="53"/>
      <c r="D228" s="53"/>
      <c r="E228" s="59"/>
      <c r="F228" s="413"/>
      <c r="G228" s="413"/>
      <c r="H228" s="62"/>
      <c r="I228" s="61"/>
      <c r="J228" s="61"/>
      <c r="K228" s="40">
        <f>(J228-I228+(J228&lt;I228))*24*60</f>
        <v>0</v>
      </c>
      <c r="L228" s="414"/>
      <c r="M228" s="414"/>
      <c r="N228" s="414"/>
      <c r="O228" s="22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31" priority="9" stopIfTrue="1">
      <formula>LEN(TRIM(A37))=0</formula>
    </cfRule>
  </conditionalFormatting>
  <conditionalFormatting sqref="A152:F157">
    <cfRule type="containsBlanks" dxfId="30" priority="6" stopIfTrue="1">
      <formula>LEN(TRIM(A152))=0</formula>
    </cfRule>
  </conditionalFormatting>
  <conditionalFormatting sqref="B21:C32">
    <cfRule type="containsBlanks" dxfId="29" priority="10" stopIfTrue="1">
      <formula>LEN(TRIM(B21))=0</formula>
    </cfRule>
  </conditionalFormatting>
  <conditionalFormatting sqref="B136:C147">
    <cfRule type="containsBlanks" dxfId="28" priority="25" stopIfTrue="1">
      <formula>LEN(TRIM(B136))=0</formula>
    </cfRule>
  </conditionalFormatting>
  <conditionalFormatting sqref="D54:F55 H54:J55 D56:J58">
    <cfRule type="containsBlanks" dxfId="27" priority="31" stopIfTrue="1">
      <formula>LEN(TRIM(D54))=0</formula>
    </cfRule>
  </conditionalFormatting>
  <conditionalFormatting sqref="D169:F170">
    <cfRule type="containsBlanks" dxfId="26" priority="23" stopIfTrue="1">
      <formula>LEN(TRIM(D169))=0</formula>
    </cfRule>
  </conditionalFormatting>
  <conditionalFormatting sqref="D59:G65 D66:F67 D68:J69">
    <cfRule type="containsBlanks" dxfId="25" priority="30" stopIfTrue="1">
      <formula>LEN(TRIM(D59))=0</formula>
    </cfRule>
  </conditionalFormatting>
  <conditionalFormatting sqref="D70:G76 D77:F78 D79:J80">
    <cfRule type="containsBlanks" dxfId="24" priority="29" stopIfTrue="1">
      <formula>LEN(TRIM(D70))=0</formula>
    </cfRule>
  </conditionalFormatting>
  <conditionalFormatting sqref="D81:G87 D88:F89 D90:J91">
    <cfRule type="containsBlanks" dxfId="23" priority="28" stopIfTrue="1">
      <formula>LEN(TRIM(D81))=0</formula>
    </cfRule>
  </conditionalFormatting>
  <conditionalFormatting sqref="D162:G168">
    <cfRule type="containsBlanks" dxfId="22" priority="5" stopIfTrue="1">
      <formula>LEN(TRIM(D162))=0</formula>
    </cfRule>
  </conditionalFormatting>
  <conditionalFormatting sqref="D171:G180 D181:F182">
    <cfRule type="containsBlanks" dxfId="21" priority="22" stopIfTrue="1">
      <formula>LEN(TRIM(D171))=0</formula>
    </cfRule>
  </conditionalFormatting>
  <conditionalFormatting sqref="D183:G191 D192:F193">
    <cfRule type="containsBlanks" dxfId="20" priority="21" stopIfTrue="1">
      <formula>LEN(TRIM(D183))=0</formula>
    </cfRule>
  </conditionalFormatting>
  <conditionalFormatting sqref="D194:G202 D203:F204 D205:J206">
    <cfRule type="containsBlanks" dxfId="19" priority="20" stopIfTrue="1">
      <formula>LEN(TRIM(D194))=0</formula>
    </cfRule>
  </conditionalFormatting>
  <conditionalFormatting sqref="D47:J53">
    <cfRule type="containsBlanks" dxfId="18" priority="8" stopIfTrue="1">
      <formula>LEN(TRIM(D47))=0</formula>
    </cfRule>
  </conditionalFormatting>
  <conditionalFormatting sqref="E21:E32">
    <cfRule type="containsBlanks" dxfId="17" priority="32" stopIfTrue="1">
      <formula>LEN(TRIM(E21))=0</formula>
    </cfRule>
  </conditionalFormatting>
  <conditionalFormatting sqref="E136:E147">
    <cfRule type="containsBlanks" dxfId="16" priority="24" stopIfTrue="1">
      <formula>LEN(TRIM(E136))=0</formula>
    </cfRule>
  </conditionalFormatting>
  <conditionalFormatting sqref="F5:H13">
    <cfRule type="containsBlanks" dxfId="15" priority="12" stopIfTrue="1">
      <formula>LEN(TRIM(F5))=0</formula>
    </cfRule>
  </conditionalFormatting>
  <conditionalFormatting sqref="F120:H128">
    <cfRule type="containsBlanks" dxfId="14" priority="2" stopIfTrue="1">
      <formula>LEN(TRIM(F120))=0</formula>
    </cfRule>
  </conditionalFormatting>
  <conditionalFormatting sqref="G38:G42">
    <cfRule type="containsBlanks" dxfId="13" priority="13" stopIfTrue="1">
      <formula>LEN(TRIM(G38))=0</formula>
    </cfRule>
  </conditionalFormatting>
  <conditionalFormatting sqref="H59:J67">
    <cfRule type="containsBlanks" dxfId="12" priority="16" stopIfTrue="1">
      <formula>LEN(TRIM(H59))=0</formula>
    </cfRule>
  </conditionalFormatting>
  <conditionalFormatting sqref="H70:J78">
    <cfRule type="containsBlanks" dxfId="11" priority="15" stopIfTrue="1">
      <formula>LEN(TRIM(H70))=0</formula>
    </cfRule>
  </conditionalFormatting>
  <conditionalFormatting sqref="H81:J89">
    <cfRule type="containsBlanks" dxfId="10" priority="14" stopIfTrue="1">
      <formula>LEN(TRIM(H81))=0</formula>
    </cfRule>
  </conditionalFormatting>
  <conditionalFormatting sqref="H162:J204">
    <cfRule type="containsBlanks" dxfId="9" priority="3" stopIfTrue="1">
      <formula>LEN(TRIM(H162))=0</formula>
    </cfRule>
  </conditionalFormatting>
  <conditionalFormatting sqref="K5:L9 K10:K13">
    <cfRule type="containsBlanks" dxfId="8" priority="11" stopIfTrue="1">
      <formula>LEN(TRIM(K5))=0</formula>
    </cfRule>
  </conditionalFormatting>
  <conditionalFormatting sqref="K120:L124 K125:K128">
    <cfRule type="containsBlanks" dxfId="7" priority="1" stopIfTrue="1">
      <formula>LEN(TRIM(K120))=0</formula>
    </cfRule>
  </conditionalFormatting>
  <conditionalFormatting sqref="L47:L91">
    <cfRule type="containsBlanks" dxfId="6" priority="7" stopIfTrue="1">
      <formula>LEN(TRIM(L47))=0</formula>
    </cfRule>
  </conditionalFormatting>
  <conditionalFormatting sqref="L162:L206">
    <cfRule type="containsBlanks" dxfId="5" priority="4" stopIfTrue="1">
      <formula>LEN(TRIM(L162))=0</formula>
    </cfRule>
  </conditionalFormatting>
  <conditionalFormatting sqref="O163:O228">
    <cfRule type="containsBlanks" dxfId="4" priority="17" stopIfTrue="1">
      <formula>LEN(TRIM(O163))=0</formula>
    </cfRule>
  </conditionalFormatting>
  <conditionalFormatting sqref="O47:Q51 O52:O113">
    <cfRule type="containsBlanks" dxfId="3" priority="27" stopIfTrue="1">
      <formula>LEN(TRIM(O47))=0</formula>
    </cfRule>
  </conditionalFormatting>
  <conditionalFormatting sqref="O162:Q162">
    <cfRule type="containsBlanks" dxfId="2" priority="19" stopIfTrue="1">
      <formula>LEN(TRIM(O162))=0</formula>
    </cfRule>
  </conditionalFormatting>
  <conditionalFormatting sqref="P52:Q91">
    <cfRule type="containsBlanks" dxfId="1" priority="26" stopIfTrue="1">
      <formula>LEN(TRIM(P52))=0</formula>
    </cfRule>
  </conditionalFormatting>
  <conditionalFormatting sqref="P163:Q206">
    <cfRule type="containsBlanks" dxfId="0" priority="18" stopIfTrue="1">
      <formula>LEN(TRIM(P163))=0</formula>
    </cfRule>
  </conditionalFormatting>
  <dataValidations count="3">
    <dataValidation type="list" showInputMessage="1" showErrorMessage="1" sqref="H47:H49 H162:H164" xr:uid="{35D422C7-3B7C-4CE0-B9FC-975FB8163511}">
      <formula1>$V$3:$V$13</formula1>
    </dataValidation>
    <dataValidation type="list" showInputMessage="1" showErrorMessage="1" sqref="H68:H69 H79:H80 H90:H91 H101:H102 H112:H113 H216:H217 H227:H228 H205:H206 H183:H184 H194:H195" xr:uid="{50E430AC-D37C-441E-B369-599798F2AF97}">
      <formula1>$V$3:$V$5</formula1>
    </dataValidation>
    <dataValidation type="list" showInputMessage="1" showErrorMessage="1" sqref="H218:H226 H185:H193 H50:H67 H196:H204 H103:H111 H81:H89 H70:H78 H92:H100 H207:H215 H165:H182" xr:uid="{0025172F-C06F-4E71-B41A-43B34099306D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СВОД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>Happyland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aakman</dc:creator>
  <cp:lastModifiedBy>Ахмедов Тимур Рамизович</cp:lastModifiedBy>
  <cp:lastPrinted>2021-06-01T04:57:00Z</cp:lastPrinted>
  <dcterms:created xsi:type="dcterms:W3CDTF">2007-08-14T05:39:16Z</dcterms:created>
  <dcterms:modified xsi:type="dcterms:W3CDTF">2025-11-24T19:50:38Z</dcterms:modified>
</cp:coreProperties>
</file>